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drawings/drawing15.xml" ContentType="application/vnd.openxmlformats-officedocument.drawingml.chartshapes+xml"/>
  <Override PartName="/xl/drawings/drawing16.xml" ContentType="application/vnd.openxmlformats-officedocument.drawingml.chartshapes+xml"/>
  <Override PartName="/xl/drawings/drawing17.xml" ContentType="application/vnd.openxmlformats-officedocument.drawingml.chartshapes+xml"/>
  <Override PartName="/xl/drawings/drawing18.xml" ContentType="application/vnd.openxmlformats-officedocument.drawingml.chartshapes+xml"/>
  <Override PartName="/xl/drawings/drawing19.xml" ContentType="application/vnd.openxmlformats-officedocument.drawingml.chartshapes+xml"/>
  <Override PartName="/xl/drawings/drawing2.xml" ContentType="application/vnd.openxmlformats-officedocument.drawingml.chartshapes+xml"/>
  <Override PartName="/xl/drawings/drawing20.xml" ContentType="application/vnd.openxmlformats-officedocument.drawingml.chartshapes+xml"/>
  <Override PartName="/xl/drawings/drawing21.xml" ContentType="application/vnd.openxmlformats-officedocument.drawingml.chartshapes+xml"/>
  <Override PartName="/xl/drawings/drawing22.xml" ContentType="application/vnd.openxmlformats-officedocument.drawingml.chartshapes+xml"/>
  <Override PartName="/xl/drawings/drawing23.xml" ContentType="application/vnd.openxmlformats-officedocument.drawingml.chartshapes+xml"/>
  <Override PartName="/xl/drawings/drawing24.xml" ContentType="application/vnd.openxmlformats-officedocument.drawingml.chartshapes+xml"/>
  <Override PartName="/xl/drawings/drawing25.xml" ContentType="application/vnd.openxmlformats-officedocument.drawingml.chartshapes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ml.chartshapes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337" windowHeight="12360" tabRatio="737"/>
  </bookViews>
  <sheets>
    <sheet name="储能系统配置表" sheetId="67" r:id="rId1"/>
    <sheet name="项目基本数据" sheetId="68" r:id="rId2"/>
    <sheet name="指标计算公式" sheetId="63" r:id="rId3"/>
    <sheet name="还款" sheetId="20" state="hidden" r:id="rId4"/>
    <sheet name="敏感图-1" sheetId="62" state="hidden" r:id="rId5"/>
    <sheet name="Sheet1" sheetId="32" state="hidden" r:id="rId6"/>
    <sheet name="基础数据" sheetId="18" state="hidden" r:id="rId7"/>
    <sheet name="投资B" sheetId="33" state="hidden" r:id="rId8"/>
    <sheet name="投资C" sheetId="34" state="hidden" r:id="rId9"/>
    <sheet name="资金筹措B" sheetId="9" state="hidden" r:id="rId10"/>
    <sheet name="敏感表1" sheetId="5" state="hidden" r:id="rId11"/>
    <sheet name="外汇" sheetId="36" state="hidden" r:id="rId12"/>
    <sheet name="单位成本" sheetId="37" state="hidden" r:id="rId13"/>
    <sheet name="Sheet2" sheetId="38" state="hidden" r:id="rId14"/>
    <sheet name="甲银行" sheetId="39" state="hidden" r:id="rId15"/>
    <sheet name="乙银行" sheetId="40" state="hidden" r:id="rId16"/>
    <sheet name="丙银行" sheetId="41" state="hidden" r:id="rId17"/>
    <sheet name="还款合计" sheetId="42" state="hidden" r:id="rId18"/>
    <sheet name="短期贷款（1）" sheetId="43" state="hidden" r:id="rId19"/>
    <sheet name="短期贷款（2）" sheetId="44" state="hidden" r:id="rId20"/>
    <sheet name="收入（金额）" sheetId="45" state="hidden" r:id="rId21"/>
    <sheet name="详细成本" sheetId="46" state="hidden" r:id="rId22"/>
    <sheet name="投资财务分析表" sheetId="66" r:id="rId23"/>
  </sheets>
  <definedNames>
    <definedName name="_sun2">#REF!</definedName>
    <definedName name="_sun3">#REF!</definedName>
    <definedName name="_sun4">#REF!</definedName>
    <definedName name="_sun5">#REF!</definedName>
    <definedName name="_sun6">#REF!</definedName>
    <definedName name="_sun7">#REF!</definedName>
    <definedName name="Database" localSheetId="16">丙银行!$A$3:$N$38</definedName>
    <definedName name="Database" localSheetId="3">还款!$A$3:$N$19</definedName>
    <definedName name="Database" localSheetId="17">还款合计!$A$3:$N$38</definedName>
    <definedName name="Database" localSheetId="14">甲银行!$A$3:$N$38</definedName>
    <definedName name="Database" localSheetId="7">投资B!$A$3:$J$30</definedName>
    <definedName name="Database" localSheetId="8">投资C!$A$3:$K$34</definedName>
    <definedName name="Database" localSheetId="15">乙银行!$A$3:$N$38</definedName>
    <definedName name="Database" localSheetId="9">资金筹措B!$A$5:$L$37</definedName>
    <definedName name="Database">#REF!</definedName>
    <definedName name="jsxtz">#REF!</definedName>
    <definedName name="Z_6A322E20_BB8E_11D3_9003_2CC505C10000_.wvu.Cols" localSheetId="3" hidden="1">还款!$M:$Z</definedName>
    <definedName name="zjf">#REF!</definedName>
    <definedName name="财务费用">#REF!</definedName>
    <definedName name="财务费用1">#REF!</definedName>
    <definedName name="财务费用2">#REF!</definedName>
    <definedName name="财务费用3">#REF!</definedName>
    <definedName name="财务费用4">#REF!</definedName>
    <definedName name="财务费用5">#REF!</definedName>
    <definedName name="财务费用6">#REF!</definedName>
    <definedName name="财务费用7">#REF!</definedName>
    <definedName name="财务薪酬福利">#REF!</definedName>
    <definedName name="财务薪酬福利1">#REF!</definedName>
    <definedName name="财务薪酬福利2">#REF!</definedName>
    <definedName name="财务薪酬福利3">#REF!</definedName>
    <definedName name="财务薪酬福利4">#REF!</definedName>
    <definedName name="财务薪酬福利5">#REF!</definedName>
    <definedName name="财务薪酬福利6">#REF!</definedName>
    <definedName name="财务薪酬福利7">#REF!</definedName>
    <definedName name="产成品周转次数">#REF!</definedName>
    <definedName name="产品周转次数">#REF!</definedName>
    <definedName name="次数">#REF!</definedName>
    <definedName name="递延资产摊销1">#REF!</definedName>
    <definedName name="短期借款利息1">#REF!</definedName>
    <definedName name="负债总额2">#REF!</definedName>
    <definedName name="负债总额3">#REF!</definedName>
    <definedName name="负债总额4">#REF!</definedName>
    <definedName name="负债总额5">#REF!</definedName>
    <definedName name="负债总额6">#REF!</definedName>
    <definedName name="负债总额7">#REF!</definedName>
    <definedName name="固定成本">#REF!</definedName>
    <definedName name="固定成本1">#REF!</definedName>
    <definedName name="固定成本2">#REF!</definedName>
    <definedName name="固定成本3">#REF!</definedName>
    <definedName name="固定成本4">#REF!</definedName>
    <definedName name="固定成本5">#REF!</definedName>
    <definedName name="固定成本6">#REF!</definedName>
    <definedName name="固定成本7">#REF!</definedName>
    <definedName name="管理费用">#REF!</definedName>
    <definedName name="管理费用1">#REF!</definedName>
    <definedName name="管理费用2">#REF!</definedName>
    <definedName name="管理费用3">#REF!</definedName>
    <definedName name="管理费用4">#REF!</definedName>
    <definedName name="管理费用5">#REF!</definedName>
    <definedName name="管理费用6">#REF!</definedName>
    <definedName name="管理费用7">#REF!</definedName>
    <definedName name="管理薪酬福利">#REF!</definedName>
    <definedName name="管理薪酬福利1">#REF!</definedName>
    <definedName name="管理薪酬福利2">#REF!</definedName>
    <definedName name="管理薪酬福利3">#REF!</definedName>
    <definedName name="管理薪酬福利4">#REF!</definedName>
    <definedName name="管理薪酬福利5">#REF!</definedName>
    <definedName name="管理薪酬福利6">#REF!</definedName>
    <definedName name="管理薪酬福利7">#REF!</definedName>
    <definedName name="建设投资">#REF!</definedName>
    <definedName name="经营成本">#REF!</definedName>
    <definedName name="经营成本1">#REF!</definedName>
    <definedName name="经营成本2">#REF!</definedName>
    <definedName name="经营成本3">#REF!</definedName>
    <definedName name="经营成本4">#REF!</definedName>
    <definedName name="经营成本5">#REF!</definedName>
    <definedName name="经营成本6">#REF!</definedName>
    <definedName name="经营成本7">#REF!</definedName>
    <definedName name="经营成本总额">#REF!</definedName>
    <definedName name="净现值税后">投资财务分析表!$D$26:$M$26</definedName>
    <definedName name="净现值税前">投资财务分析表!$D$21:$M$21</definedName>
    <definedName name="可变成本">#REF!</definedName>
    <definedName name="可变成本1">#REF!</definedName>
    <definedName name="可变成本2">#REF!</definedName>
    <definedName name="可变成本3">#REF!</definedName>
    <definedName name="可变成本4">#REF!</definedName>
    <definedName name="可变成本5">#REF!</definedName>
    <definedName name="可变成本6">#REF!</definedName>
    <definedName name="可变成本7">#REF!</definedName>
    <definedName name="累计净现值税后">投资财务分析表!$D$27:$M$27</definedName>
    <definedName name="累计净现值税前">投资财务分析表!$D$22:$M$22</definedName>
    <definedName name="累计现金流量税后">投资财务分析表!$D$25:$M$25</definedName>
    <definedName name="累计现金流量税前">投资财务分析表!$D$19:$M$19</definedName>
    <definedName name="利息支出">#REF!</definedName>
    <definedName name="流动资金">#REF!</definedName>
    <definedName name="流动资金利息">#REF!</definedName>
    <definedName name="流动资金利息1">#REF!</definedName>
    <definedName name="年份">投资财务分析表!$D$3:$M$3</definedName>
    <definedName name="年平均净利润">#REF!</definedName>
    <definedName name="年平均利润总额">#REF!</definedName>
    <definedName name="年平均营业收入">#REF!</definedName>
    <definedName name="年平均营业税金及附加">#REF!</definedName>
    <definedName name="年平均总成本费用">#REF!</definedName>
    <definedName name="铺底流动资金">#REF!</definedName>
    <definedName name="其他管理费">#REF!</definedName>
    <definedName name="其他管理费1">#REF!</definedName>
    <definedName name="其他管理费2">#REF!</definedName>
    <definedName name="其他管理费3">#REF!</definedName>
    <definedName name="其他管理费4">#REF!</definedName>
    <definedName name="其他管理费5">#REF!</definedName>
    <definedName name="其他管理费6">#REF!</definedName>
    <definedName name="其他管理费7">#REF!</definedName>
    <definedName name="其他营业费">#REF!</definedName>
    <definedName name="其他营业费1">#REF!</definedName>
    <definedName name="其他营业费2">#REF!</definedName>
    <definedName name="其他营业费3">#REF!</definedName>
    <definedName name="其他营业费4">#REF!</definedName>
    <definedName name="其他营业费5">#REF!</definedName>
    <definedName name="其他营业费6">#REF!</definedName>
    <definedName name="其他营业费7">#REF!</definedName>
    <definedName name="其他制造费用">#REF!</definedName>
    <definedName name="其他制造费用1">#REF!</definedName>
    <definedName name="其中铺底流动资金">#REF!</definedName>
    <definedName name="企业自有资金">#REF!</definedName>
    <definedName name="税金合计">#REF!</definedName>
    <definedName name="摊销">#REF!</definedName>
    <definedName name="摊销1">#REF!</definedName>
    <definedName name="摊销2">#REF!</definedName>
    <definedName name="摊销3">#REF!</definedName>
    <definedName name="摊销4">#REF!</definedName>
    <definedName name="摊销5">#REF!</definedName>
    <definedName name="摊销6">#REF!</definedName>
    <definedName name="摊销7">#REF!</definedName>
    <definedName name="外购材料费">#REF!</definedName>
    <definedName name="无形资产摊销">#REF!</definedName>
    <definedName name="无形资产摊销1">#REF!</definedName>
    <definedName name="息税前利润">#REF!</definedName>
    <definedName name="现金次数">#REF!</definedName>
    <definedName name="现金流量税后">投资财务分析表!$D$24:$M$24</definedName>
    <definedName name="现金流量税前">投资财务分析表!$D$18:$M$18</definedName>
    <definedName name="项目资本金">#REF!</definedName>
    <definedName name="项目总投资">#REF!</definedName>
    <definedName name="项目总资金">#REF!</definedName>
    <definedName name="销售费用1">#REF!</definedName>
    <definedName name="销售费用2">#REF!</definedName>
    <definedName name="销售费用3">#REF!</definedName>
    <definedName name="销售费用4">#REF!</definedName>
    <definedName name="销售费用5">#REF!</definedName>
    <definedName name="销售费用6">#REF!</definedName>
    <definedName name="销售费用7">#REF!</definedName>
    <definedName name="销售薪酬福利">#REF!</definedName>
    <definedName name="销售薪酬福利1">#REF!</definedName>
    <definedName name="销售薪酬福利2">#REF!</definedName>
    <definedName name="销售薪酬福利3">#REF!</definedName>
    <definedName name="销售薪酬福利4">#REF!</definedName>
    <definedName name="销售薪酬福利5">#REF!</definedName>
    <definedName name="销售薪酬福利6">#REF!</definedName>
    <definedName name="销售薪酬福利7">#REF!</definedName>
    <definedName name="销售营业费用">#REF!</definedName>
    <definedName name="修理费">#REF!</definedName>
    <definedName name="修理费1">#REF!</definedName>
    <definedName name="修理费2">#REF!</definedName>
    <definedName name="修理费3">#REF!</definedName>
    <definedName name="修理费4">#REF!</definedName>
    <definedName name="修理费5">#REF!</definedName>
    <definedName name="修理费6">#REF!</definedName>
    <definedName name="修理费7">#REF!</definedName>
    <definedName name="研发支出">#REF!</definedName>
    <definedName name="研发支出1">#REF!</definedName>
    <definedName name="研发支出2">#REF!</definedName>
    <definedName name="研发支出3">#REF!</definedName>
    <definedName name="研发支出4">#REF!</definedName>
    <definedName name="研发支出5">#REF!</definedName>
    <definedName name="研发支出6">#REF!</definedName>
    <definedName name="研发支出7">#REF!</definedName>
    <definedName name="增值税税率">#REF!</definedName>
    <definedName name="债务资金">#REF!</definedName>
    <definedName name="长期借款利息1">#REF!</definedName>
    <definedName name="折旧1">#REF!</definedName>
    <definedName name="折旧费">#REF!</definedName>
    <definedName name="折旧费1">#REF!</definedName>
    <definedName name="折旧费2">#REF!</definedName>
    <definedName name="折旧费3">#REF!</definedName>
    <definedName name="折旧费4">#REF!</definedName>
    <definedName name="折旧费5">#REF!</definedName>
    <definedName name="折旧费6">#REF!</definedName>
    <definedName name="折旧费7">#REF!</definedName>
    <definedName name="制造成本">#REF!</definedName>
    <definedName name="制造成本1">#REF!</definedName>
    <definedName name="制造成本2">#REF!</definedName>
    <definedName name="制造成本3">#REF!</definedName>
    <definedName name="制造成本4">#REF!</definedName>
    <definedName name="制造成本5">#REF!</definedName>
    <definedName name="制造成本6">#REF!</definedName>
    <definedName name="制造成本7">#REF!</definedName>
    <definedName name="制造费用1">#REF!</definedName>
    <definedName name="制造薪酬福利">#REF!</definedName>
    <definedName name="制造薪酬福利1">#REF!</definedName>
    <definedName name="制造薪酬福利2">#REF!</definedName>
    <definedName name="制造薪酬福利3">#REF!</definedName>
    <definedName name="制造薪酬福利4">#REF!</definedName>
    <definedName name="制造薪酬福利5">#REF!</definedName>
    <definedName name="制造薪酬福利6">#REF!</definedName>
    <definedName name="制造薪酬福利7">#REF!</definedName>
    <definedName name="制造修理费">#REF!</definedName>
    <definedName name="制造折旧费1">#REF!</definedName>
    <definedName name="周转次数">#REF!</definedName>
    <definedName name="资产摊销1">#REF!</definedName>
    <definedName name="资产总额2">#REF!</definedName>
    <definedName name="资产总额3">#REF!</definedName>
    <definedName name="资产总额4">#REF!</definedName>
    <definedName name="资产总额5">#REF!</definedName>
    <definedName name="资产总额6">#REF!</definedName>
    <definedName name="资产总额7">#REF!</definedName>
    <definedName name="总成本">#REF!</definedName>
    <definedName name="总成本1">#REF!</definedName>
    <definedName name="总成本2">#REF!</definedName>
    <definedName name="总成本3">#REF!</definedName>
    <definedName name="总成本4">#REF!</definedName>
    <definedName name="总成本5">#REF!</definedName>
    <definedName name="总成本6">#REF!</definedName>
    <definedName name="总成本7">#REF!</definedName>
    <definedName name="总成本费用">#REF!</definedName>
    <definedName name="总营业收入">#REF!</definedName>
  </definedNames>
  <calcPr calcId="144525"/>
  <customWorkbookViews>
    <customWorkbookView name="lzq - 个人视面" guid="{6A322E20-BB8E-11D3-9003-2CC505C10000}" autoUpdate="1" mergeInterval="15" personalView="1" maximized="1" windowWidth="763" windowHeight="469" activeSheetId="0"/>
  </customWorkbookViews>
</workbook>
</file>

<file path=xl/sharedStrings.xml><?xml version="1.0" encoding="utf-8"?>
<sst xmlns="http://schemas.openxmlformats.org/spreadsheetml/2006/main" count="251" uniqueCount="220">
  <si>
    <t>500KW/2500kwh储能系统配置</t>
  </si>
  <si>
    <t>序号</t>
  </si>
  <si>
    <t>项目</t>
  </si>
  <si>
    <t>规格</t>
  </si>
  <si>
    <t>单位</t>
  </si>
  <si>
    <t>数量</t>
  </si>
  <si>
    <t>单价（元）</t>
  </si>
  <si>
    <t>小计（万元）</t>
  </si>
  <si>
    <t>备注</t>
  </si>
  <si>
    <t>占比(售价）</t>
  </si>
  <si>
    <t>成本占比</t>
  </si>
  <si>
    <t>电池组</t>
  </si>
  <si>
    <t>12.5KWh</t>
  </si>
  <si>
    <t>套</t>
  </si>
  <si>
    <t>1.2元/wh</t>
  </si>
  <si>
    <t>电池管理系统</t>
  </si>
  <si>
    <t>BMU</t>
  </si>
  <si>
    <t>ECU</t>
  </si>
  <si>
    <t>PBUMU</t>
  </si>
  <si>
    <t>高压箱</t>
  </si>
  <si>
    <t>线缆</t>
  </si>
  <si>
    <t>批</t>
  </si>
  <si>
    <t>根据需要</t>
  </si>
  <si>
    <t>双向储能逆变器</t>
  </si>
  <si>
    <t>50KW</t>
  </si>
  <si>
    <t>0.55元/w</t>
  </si>
  <si>
    <t>能量管理系统</t>
  </si>
  <si>
    <t>定制化</t>
  </si>
  <si>
    <t>根据需求再定</t>
  </si>
  <si>
    <t>消防系统</t>
  </si>
  <si>
    <t>含气象监测、消防系统</t>
  </si>
  <si>
    <t>环控系统</t>
  </si>
  <si>
    <t>含空调一套等</t>
  </si>
  <si>
    <t>配电系统</t>
  </si>
  <si>
    <t>集装箱</t>
  </si>
  <si>
    <t>40尺定制</t>
  </si>
  <si>
    <t>保温隔热</t>
  </si>
  <si>
    <t>显示系统</t>
  </si>
  <si>
    <t>WEB端</t>
  </si>
  <si>
    <t>安装调试</t>
  </si>
  <si>
    <t>个</t>
  </si>
  <si>
    <t>运费及保险</t>
  </si>
  <si>
    <t>次</t>
  </si>
  <si>
    <t>吊装、地基施工</t>
  </si>
  <si>
    <t>总计：</t>
  </si>
  <si>
    <t>万元</t>
  </si>
  <si>
    <t>利润：</t>
  </si>
  <si>
    <t>储能容量</t>
  </si>
  <si>
    <t>kwh</t>
  </si>
  <si>
    <t>单位价格</t>
  </si>
  <si>
    <t>元/Wh</t>
  </si>
  <si>
    <t>逆变器容量</t>
  </si>
  <si>
    <t>kw</t>
  </si>
  <si>
    <t>参数</t>
  </si>
  <si>
    <t>峰值时段</t>
  </si>
  <si>
    <t>平</t>
  </si>
  <si>
    <t>谷</t>
  </si>
  <si>
    <t>储能系统总投资</t>
  </si>
  <si>
    <t>波峰电价：</t>
  </si>
  <si>
    <t>10:00-12:00</t>
  </si>
  <si>
    <t>18:00-22:00</t>
  </si>
  <si>
    <t>12:00-18:00</t>
  </si>
  <si>
    <t>8:00-10:00</t>
  </si>
  <si>
    <t>22:00-24:00</t>
  </si>
  <si>
    <t>00：00-8:00</t>
  </si>
  <si>
    <t>锂电池充放电效率</t>
  </si>
  <si>
    <t>充电均来自于电网</t>
  </si>
  <si>
    <t>波谷电价：</t>
  </si>
  <si>
    <t>逆变器转换效率</t>
  </si>
  <si>
    <r>
      <rPr>
        <sz val="10"/>
        <rFont val="宋体"/>
        <charset val="134"/>
      </rPr>
      <t>峰放谷充应为转换综合转换效率应为</t>
    </r>
    <r>
      <rPr>
        <sz val="10"/>
        <rFont val="Arial"/>
        <charset val="134"/>
      </rPr>
      <t xml:space="preserve"> 0.93</t>
    </r>
    <r>
      <rPr>
        <vertAlign val="superscript"/>
        <sz val="11"/>
        <color theme="1"/>
        <rFont val="宋体"/>
        <charset val="134"/>
        <scheme val="minor"/>
      </rPr>
      <t>2</t>
    </r>
  </si>
  <si>
    <t>平时电价</t>
  </si>
  <si>
    <t>峰谷差度电电价</t>
  </si>
  <si>
    <t>可根据当地峰谷电价差进行调整</t>
  </si>
  <si>
    <t>度电峰谷差收益</t>
  </si>
  <si>
    <t>公式＝储能系统1度电成本×锂电池充放电效率×逆变器充电效率×逆变器并网发电效率×峰谷度电电价</t>
  </si>
  <si>
    <t>年发电量</t>
  </si>
  <si>
    <t>峰谷年收益</t>
  </si>
  <si>
    <t>按年2%衰减</t>
  </si>
  <si>
    <t>峰平年收益</t>
  </si>
  <si>
    <t>年总收益</t>
  </si>
  <si>
    <t>息税前利润（EBIT）</t>
  </si>
  <si>
    <r>
      <rPr>
        <sz val="10"/>
        <rFont val="宋体"/>
        <charset val="134"/>
      </rPr>
      <t>销售额</t>
    </r>
    <r>
      <rPr>
        <sz val="10"/>
        <rFont val="Arial"/>
        <charset val="134"/>
      </rPr>
      <t>-</t>
    </r>
    <r>
      <rPr>
        <sz val="10"/>
        <rFont val="宋体"/>
        <charset val="134"/>
      </rPr>
      <t>变动成本</t>
    </r>
    <r>
      <rPr>
        <sz val="10"/>
        <rFont val="Arial"/>
        <charset val="134"/>
      </rPr>
      <t>-</t>
    </r>
    <r>
      <rPr>
        <sz val="10"/>
        <rFont val="宋体"/>
        <charset val="134"/>
      </rPr>
      <t>固定成本（</t>
    </r>
    <r>
      <rPr>
        <sz val="10"/>
        <rFont val="Arial"/>
        <charset val="134"/>
      </rPr>
      <t>EBIT=S-V-F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</si>
  <si>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（销售单位</t>
    </r>
    <r>
      <rPr>
        <sz val="10"/>
        <rFont val="Arial"/>
        <charset val="134"/>
      </rPr>
      <t>-</t>
    </r>
    <r>
      <rPr>
        <sz val="10"/>
        <rFont val="宋体"/>
        <charset val="134"/>
      </rPr>
      <t>单位变动成本）</t>
    </r>
    <r>
      <rPr>
        <sz val="10"/>
        <rFont val="Arial"/>
        <charset val="134"/>
      </rPr>
      <t>*</t>
    </r>
    <r>
      <rPr>
        <sz val="10"/>
        <rFont val="宋体"/>
        <charset val="134"/>
      </rPr>
      <t>产销售量</t>
    </r>
    <r>
      <rPr>
        <sz val="10"/>
        <rFont val="Arial"/>
        <charset val="134"/>
      </rPr>
      <t>-</t>
    </r>
    <r>
      <rPr>
        <sz val="10"/>
        <rFont val="宋体"/>
        <charset val="134"/>
      </rPr>
      <t>固定成本</t>
    </r>
  </si>
  <si>
    <t>经营成本</t>
  </si>
  <si>
    <r>
      <rPr>
        <sz val="10"/>
        <rFont val="宋体"/>
        <charset val="134"/>
      </rPr>
      <t>该年不包括财务费用的总成本费用</t>
    </r>
    <r>
      <rPr>
        <sz val="10"/>
        <rFont val="Arial"/>
        <charset val="134"/>
      </rPr>
      <t>-</t>
    </r>
    <r>
      <rPr>
        <sz val="10"/>
        <rFont val="宋体"/>
        <charset val="134"/>
      </rPr>
      <t>该年折旧额</t>
    </r>
    <r>
      <rPr>
        <sz val="10"/>
        <rFont val="Arial"/>
        <charset val="134"/>
      </rPr>
      <t>-</t>
    </r>
    <r>
      <rPr>
        <sz val="10"/>
        <rFont val="宋体"/>
        <charset val="134"/>
      </rPr>
      <t>该年无形资产和其他资产的摊销额</t>
    </r>
  </si>
  <si>
    <t>营运成本</t>
  </si>
  <si>
    <r>
      <rPr>
        <sz val="10"/>
        <rFont val="宋体"/>
        <charset val="134"/>
      </rPr>
      <t>经营成本</t>
    </r>
    <r>
      <rPr>
        <sz val="10"/>
        <rFont val="Arial"/>
        <charset val="134"/>
      </rPr>
      <t>+</t>
    </r>
    <r>
      <rPr>
        <sz val="10"/>
        <rFont val="宋体"/>
        <charset val="134"/>
      </rPr>
      <t>折旧费用</t>
    </r>
    <r>
      <rPr>
        <sz val="10"/>
        <rFont val="Arial"/>
        <charset val="134"/>
      </rPr>
      <t>+</t>
    </r>
    <r>
      <rPr>
        <sz val="10"/>
        <rFont val="宋体"/>
        <charset val="134"/>
      </rPr>
      <t>摊销费</t>
    </r>
  </si>
  <si>
    <t>总成本</t>
  </si>
  <si>
    <r>
      <rPr>
        <sz val="10"/>
        <rFont val="宋体"/>
        <charset val="134"/>
      </rPr>
      <t>营运成本</t>
    </r>
    <r>
      <rPr>
        <sz val="10"/>
        <rFont val="Arial"/>
        <charset val="134"/>
      </rPr>
      <t>+</t>
    </r>
    <r>
      <rPr>
        <sz val="10"/>
        <rFont val="宋体"/>
        <charset val="134"/>
      </rPr>
      <t>财务费用</t>
    </r>
  </si>
  <si>
    <t>营业收入</t>
  </si>
  <si>
    <r>
      <rPr>
        <sz val="10"/>
        <rFont val="宋体"/>
        <charset val="134"/>
      </rPr>
      <t>该产品不含税单位</t>
    </r>
    <r>
      <rPr>
        <sz val="10"/>
        <rFont val="Arial"/>
        <charset val="134"/>
      </rPr>
      <t>*</t>
    </r>
    <r>
      <rPr>
        <sz val="10"/>
        <rFont val="宋体"/>
        <charset val="134"/>
      </rPr>
      <t>该年产品的产销量</t>
    </r>
  </si>
  <si>
    <t>项目资本金</t>
  </si>
  <si>
    <t>是指在建设项目总投资中，由投资者认缴的出资额，对于建设项目来说是非债务性资金，项目法人不承担这部分资金的任何利息和债务；投资者可按其出资的比例依法享有所有者权益，也可转让其出资及其相应权益，但不得以任何方式抽回。</t>
  </si>
  <si>
    <t>调整所得税</t>
  </si>
  <si>
    <r>
      <rPr>
        <sz val="10"/>
        <rFont val="宋体"/>
        <charset val="134"/>
      </rPr>
      <t>营业收入</t>
    </r>
    <r>
      <rPr>
        <sz val="10"/>
        <rFont val="Arial"/>
        <charset val="134"/>
      </rPr>
      <t>-</t>
    </r>
    <r>
      <rPr>
        <sz val="10"/>
        <rFont val="宋体"/>
        <charset val="134"/>
      </rPr>
      <t>不包括财务费用的总成本费用</t>
    </r>
    <r>
      <rPr>
        <sz val="10"/>
        <rFont val="Arial"/>
        <charset val="134"/>
      </rPr>
      <t>-</t>
    </r>
    <r>
      <rPr>
        <sz val="10"/>
        <rFont val="宋体"/>
        <charset val="134"/>
      </rPr>
      <t>营业税金及附加</t>
    </r>
  </si>
  <si>
    <r>
      <rPr>
        <sz val="10"/>
        <rFont val="宋体"/>
        <charset val="134"/>
      </rPr>
      <t>或息税前利润</t>
    </r>
    <r>
      <rPr>
        <sz val="10"/>
        <rFont val="Arial"/>
        <charset val="134"/>
      </rPr>
      <t>*</t>
    </r>
    <r>
      <rPr>
        <sz val="10"/>
        <rFont val="宋体"/>
        <charset val="134"/>
      </rPr>
      <t>所得税税率</t>
    </r>
  </si>
  <si>
    <t>总投资收益率（ROI）</t>
  </si>
  <si>
    <t>年息税前利润（或年均息税前利润）/项目总投资</t>
  </si>
  <si>
    <r>
      <rPr>
        <sz val="10"/>
        <rFont val="宋体"/>
        <charset val="134"/>
      </rPr>
      <t>内部收益率（</t>
    </r>
    <r>
      <rPr>
        <sz val="10"/>
        <rFont val="Arial"/>
        <charset val="134"/>
      </rPr>
      <t>FIRR</t>
    </r>
    <r>
      <rPr>
        <sz val="10"/>
        <rFont val="宋体"/>
        <charset val="134"/>
      </rPr>
      <t>）</t>
    </r>
  </si>
  <si>
    <r>
      <rPr>
        <sz val="10"/>
        <color indexed="10"/>
        <rFont val="宋体"/>
        <charset val="134"/>
      </rPr>
      <t>采用</t>
    </r>
    <r>
      <rPr>
        <sz val="10"/>
        <color indexed="10"/>
        <rFont val="Arial"/>
        <charset val="134"/>
      </rPr>
      <t>excel  IRR</t>
    </r>
    <r>
      <rPr>
        <sz val="10"/>
        <color indexed="10"/>
        <rFont val="宋体"/>
        <charset val="134"/>
      </rPr>
      <t>自动计算功能</t>
    </r>
  </si>
  <si>
    <r>
      <rPr>
        <sz val="10"/>
        <rFont val="宋体"/>
        <charset val="134"/>
      </rPr>
      <t>净现值（</t>
    </r>
    <r>
      <rPr>
        <sz val="10"/>
        <rFont val="Arial"/>
        <charset val="134"/>
      </rPr>
      <t>FNPV</t>
    </r>
    <r>
      <rPr>
        <sz val="10"/>
        <rFont val="宋体"/>
        <charset val="134"/>
      </rPr>
      <t>）</t>
    </r>
  </si>
  <si>
    <t>净现金流量×复利现值系数</t>
  </si>
  <si>
    <r>
      <rPr>
        <sz val="10"/>
        <rFont val="宋体"/>
        <charset val="134"/>
      </rPr>
      <t>静态回收期（</t>
    </r>
    <r>
      <rPr>
        <sz val="10"/>
        <rFont val="Arial"/>
        <charset val="134"/>
      </rPr>
      <t>Pt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</si>
  <si>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最后一项为负值的累计</t>
    </r>
    <r>
      <rPr>
        <sz val="10"/>
        <color indexed="10"/>
        <rFont val="宋体"/>
        <charset val="134"/>
      </rPr>
      <t>净现金流量</t>
    </r>
    <r>
      <rPr>
        <sz val="10"/>
        <rFont val="宋体"/>
        <charset val="134"/>
      </rPr>
      <t>对应的年数</t>
    </r>
    <r>
      <rPr>
        <sz val="10"/>
        <rFont val="Arial"/>
        <charset val="134"/>
      </rPr>
      <t>+</t>
    </r>
    <r>
      <rPr>
        <sz val="10"/>
        <rFont val="宋体"/>
        <charset val="134"/>
      </rPr>
      <t>最后一项为负值的累计净现金流量绝对值</t>
    </r>
    <r>
      <rPr>
        <sz val="10"/>
        <rFont val="Arial"/>
        <charset val="134"/>
      </rPr>
      <t>/</t>
    </r>
    <r>
      <rPr>
        <sz val="10"/>
        <rFont val="宋体"/>
        <charset val="134"/>
      </rPr>
      <t>下一年度净现金流量</t>
    </r>
  </si>
  <si>
    <t>动态回收期（P't）</t>
  </si>
  <si>
    <r>
      <rPr>
        <sz val="10"/>
        <rFont val="宋体"/>
        <charset val="134"/>
      </rPr>
      <t>（累计净</t>
    </r>
    <r>
      <rPr>
        <sz val="10"/>
        <color indexed="10"/>
        <rFont val="宋体"/>
        <charset val="134"/>
      </rPr>
      <t>现金流量现值</t>
    </r>
    <r>
      <rPr>
        <sz val="10"/>
        <rFont val="宋体"/>
        <charset val="134"/>
      </rPr>
      <t>出现正值的年数</t>
    </r>
    <r>
      <rPr>
        <sz val="10"/>
        <rFont val="Arial"/>
        <charset val="134"/>
      </rPr>
      <t>-1</t>
    </r>
    <r>
      <rPr>
        <sz val="10"/>
        <rFont val="宋体"/>
        <charset val="134"/>
      </rPr>
      <t>）</t>
    </r>
    <r>
      <rPr>
        <sz val="10"/>
        <rFont val="Arial"/>
        <charset val="134"/>
      </rPr>
      <t>+</t>
    </r>
    <r>
      <rPr>
        <sz val="10"/>
        <rFont val="宋体"/>
        <charset val="134"/>
      </rPr>
      <t>上一年累计净现金流量现值的绝对值</t>
    </r>
    <r>
      <rPr>
        <sz val="10"/>
        <rFont val="Arial"/>
        <charset val="134"/>
      </rPr>
      <t>/</t>
    </r>
    <r>
      <rPr>
        <sz val="10"/>
        <rFont val="宋体"/>
        <charset val="134"/>
      </rPr>
      <t>出现正值年份净现金流量的现值</t>
    </r>
  </si>
  <si>
    <r>
      <rPr>
        <sz val="10"/>
        <rFont val="宋体"/>
        <charset val="134"/>
      </rPr>
      <t>净现值率</t>
    </r>
    <r>
      <rPr>
        <sz val="10"/>
        <rFont val="Arial"/>
        <charset val="134"/>
      </rPr>
      <t>NPVR</t>
    </r>
  </si>
  <si>
    <r>
      <rPr>
        <sz val="10"/>
        <rFont val="宋体"/>
        <charset val="134"/>
      </rPr>
      <t>项目净现值</t>
    </r>
    <r>
      <rPr>
        <sz val="10"/>
        <rFont val="Arial"/>
        <charset val="134"/>
      </rPr>
      <t>/</t>
    </r>
    <r>
      <rPr>
        <sz val="10"/>
        <rFont val="宋体"/>
        <charset val="134"/>
      </rPr>
      <t>原始投资的现值合计</t>
    </r>
  </si>
  <si>
    <t>项目资本金净利润率</t>
  </si>
  <si>
    <r>
      <rPr>
        <sz val="10"/>
        <rFont val="宋体"/>
        <charset val="134"/>
      </rPr>
      <t>年平均净利润</t>
    </r>
    <r>
      <rPr>
        <sz val="10"/>
        <rFont val="Arial"/>
        <charset val="134"/>
      </rPr>
      <t>/</t>
    </r>
    <r>
      <rPr>
        <sz val="10"/>
        <rFont val="宋体"/>
        <charset val="134"/>
      </rPr>
      <t>项目资本金</t>
    </r>
  </si>
  <si>
    <t>投资利税率</t>
  </si>
  <si>
    <r>
      <rPr>
        <sz val="10"/>
        <rFont val="Arial"/>
        <charset val="134"/>
      </rPr>
      <t>(</t>
    </r>
    <r>
      <rPr>
        <sz val="10"/>
        <rFont val="宋体"/>
        <charset val="134"/>
      </rPr>
      <t>年平均利润总额</t>
    </r>
    <r>
      <rPr>
        <sz val="10"/>
        <rFont val="Arial"/>
        <charset val="134"/>
      </rPr>
      <t>+</t>
    </r>
    <r>
      <rPr>
        <sz val="10"/>
        <rFont val="宋体"/>
        <charset val="134"/>
      </rPr>
      <t>年平均营业税金及附加</t>
    </r>
    <r>
      <rPr>
        <sz val="10"/>
        <rFont val="Arial"/>
        <charset val="134"/>
      </rPr>
      <t>)/</t>
    </r>
    <r>
      <rPr>
        <sz val="10"/>
        <rFont val="宋体"/>
        <charset val="134"/>
      </rPr>
      <t>项目总资金</t>
    </r>
  </si>
  <si>
    <t>成本利润率</t>
  </si>
  <si>
    <r>
      <rPr>
        <sz val="10"/>
        <rFont val="宋体"/>
        <charset val="134"/>
      </rPr>
      <t>年平均利润总额</t>
    </r>
    <r>
      <rPr>
        <sz val="10"/>
        <rFont val="Arial"/>
        <charset val="134"/>
      </rPr>
      <t>/</t>
    </r>
    <r>
      <rPr>
        <sz val="10"/>
        <rFont val="宋体"/>
        <charset val="134"/>
      </rPr>
      <t>年平均总成本费用</t>
    </r>
  </si>
  <si>
    <t>销售利润率</t>
  </si>
  <si>
    <r>
      <rPr>
        <sz val="10"/>
        <rFont val="宋体"/>
        <charset val="134"/>
      </rPr>
      <t>年平均利润总额</t>
    </r>
    <r>
      <rPr>
        <sz val="10"/>
        <rFont val="Arial"/>
        <charset val="134"/>
      </rPr>
      <t>/</t>
    </r>
    <r>
      <rPr>
        <sz val="10"/>
        <rFont val="宋体"/>
        <charset val="134"/>
      </rPr>
      <t>年平均营业收入</t>
    </r>
  </si>
  <si>
    <t>资产负债率</t>
  </si>
  <si>
    <r>
      <rPr>
        <sz val="10"/>
        <rFont val="宋体"/>
        <charset val="134"/>
      </rPr>
      <t>负责总额</t>
    </r>
    <r>
      <rPr>
        <sz val="10"/>
        <rFont val="Arial"/>
        <charset val="134"/>
      </rPr>
      <t>/</t>
    </r>
    <r>
      <rPr>
        <sz val="10"/>
        <rFont val="宋体"/>
        <charset val="134"/>
      </rPr>
      <t>资产总额</t>
    </r>
    <r>
      <rPr>
        <sz val="10"/>
        <rFont val="Arial"/>
        <charset val="134"/>
      </rPr>
      <t>*100%</t>
    </r>
  </si>
  <si>
    <t>流动比率</t>
  </si>
  <si>
    <r>
      <rPr>
        <sz val="10"/>
        <rFont val="宋体"/>
        <charset val="134"/>
      </rPr>
      <t>流动资产（净）</t>
    </r>
    <r>
      <rPr>
        <sz val="10"/>
        <rFont val="Arial"/>
        <charset val="134"/>
      </rPr>
      <t>/</t>
    </r>
    <r>
      <rPr>
        <sz val="10"/>
        <rFont val="宋体"/>
        <charset val="134"/>
      </rPr>
      <t>流动负责</t>
    </r>
  </si>
  <si>
    <t>速动比率</t>
  </si>
  <si>
    <r>
      <rPr>
        <sz val="10"/>
        <rFont val="宋体"/>
        <charset val="134"/>
      </rPr>
      <t>速动资产</t>
    </r>
    <r>
      <rPr>
        <sz val="10"/>
        <rFont val="Arial"/>
        <charset val="134"/>
      </rPr>
      <t>/</t>
    </r>
    <r>
      <rPr>
        <sz val="10"/>
        <rFont val="宋体"/>
        <charset val="134"/>
      </rPr>
      <t>流动负责</t>
    </r>
  </si>
  <si>
    <r>
      <rPr>
        <sz val="10"/>
        <rFont val="宋体"/>
        <charset val="134"/>
      </rPr>
      <t>（流动资产</t>
    </r>
    <r>
      <rPr>
        <sz val="10"/>
        <rFont val="Arial"/>
        <charset val="134"/>
      </rPr>
      <t>-</t>
    </r>
    <r>
      <rPr>
        <sz val="10"/>
        <rFont val="宋体"/>
        <charset val="134"/>
      </rPr>
      <t>存货</t>
    </r>
    <r>
      <rPr>
        <sz val="10"/>
        <rFont val="Arial"/>
        <charset val="134"/>
      </rPr>
      <t>-</t>
    </r>
    <r>
      <rPr>
        <sz val="10"/>
        <rFont val="宋体"/>
        <charset val="134"/>
      </rPr>
      <t>预付帐款</t>
    </r>
    <r>
      <rPr>
        <sz val="10"/>
        <rFont val="Arial"/>
        <charset val="134"/>
      </rPr>
      <t>-</t>
    </r>
    <r>
      <rPr>
        <sz val="10"/>
        <rFont val="宋体"/>
        <charset val="134"/>
      </rPr>
      <t>待摊费用</t>
    </r>
    <r>
      <rPr>
        <sz val="10"/>
        <rFont val="Arial"/>
        <charset val="134"/>
      </rPr>
      <t>-</t>
    </r>
    <r>
      <rPr>
        <sz val="10"/>
        <rFont val="宋体"/>
        <charset val="134"/>
      </rPr>
      <t>待处理流动资产损失）</t>
    </r>
    <r>
      <rPr>
        <sz val="10"/>
        <rFont val="Arial"/>
        <charset val="134"/>
      </rPr>
      <t>/</t>
    </r>
    <r>
      <rPr>
        <sz val="10"/>
        <rFont val="宋体"/>
        <charset val="134"/>
      </rPr>
      <t>流动负责</t>
    </r>
  </si>
  <si>
    <t>利息备付率</t>
  </si>
  <si>
    <r>
      <rPr>
        <sz val="10"/>
        <rFont val="宋体"/>
        <charset val="134"/>
      </rPr>
      <t>税息前利润</t>
    </r>
    <r>
      <rPr>
        <sz val="10"/>
        <rFont val="Arial"/>
        <charset val="134"/>
      </rPr>
      <t>/</t>
    </r>
    <r>
      <rPr>
        <sz val="10"/>
        <rFont val="宋体"/>
        <charset val="134"/>
      </rPr>
      <t>当期应付利息</t>
    </r>
    <r>
      <rPr>
        <sz val="10"/>
        <rFont val="Arial"/>
        <charset val="134"/>
      </rPr>
      <t xml:space="preserve">*100%
</t>
    </r>
    <r>
      <rPr>
        <sz val="10"/>
        <rFont val="宋体"/>
        <charset val="134"/>
      </rPr>
      <t>税息前利润</t>
    </r>
    <r>
      <rPr>
        <sz val="10"/>
        <rFont val="Arial"/>
        <charset val="134"/>
      </rPr>
      <t>=</t>
    </r>
    <r>
      <rPr>
        <sz val="10"/>
        <rFont val="宋体"/>
        <charset val="134"/>
      </rPr>
      <t>利润总额</t>
    </r>
    <r>
      <rPr>
        <sz val="10"/>
        <rFont val="Arial"/>
        <charset val="134"/>
      </rPr>
      <t>+</t>
    </r>
    <r>
      <rPr>
        <sz val="10"/>
        <rFont val="宋体"/>
        <charset val="134"/>
      </rPr>
      <t>计入总成本费用的利息费用
当期应付利息</t>
    </r>
    <r>
      <rPr>
        <sz val="10"/>
        <rFont val="Arial"/>
        <charset val="134"/>
      </rPr>
      <t>=</t>
    </r>
    <r>
      <rPr>
        <sz val="10"/>
        <rFont val="宋体"/>
        <charset val="134"/>
      </rPr>
      <t>计入总成本费用的全部利息</t>
    </r>
  </si>
  <si>
    <t>偿债备付率</t>
  </si>
  <si>
    <r>
      <rPr>
        <sz val="10"/>
        <rFont val="宋体"/>
        <charset val="134"/>
      </rPr>
      <t>偿债备付率</t>
    </r>
    <r>
      <rPr>
        <sz val="10"/>
        <rFont val="Arial"/>
        <charset val="134"/>
      </rPr>
      <t>=</t>
    </r>
    <r>
      <rPr>
        <sz val="10"/>
        <rFont val="宋体"/>
        <charset val="134"/>
      </rPr>
      <t>可用于还本付息的资金</t>
    </r>
    <r>
      <rPr>
        <sz val="10"/>
        <rFont val="Arial"/>
        <charset val="134"/>
      </rPr>
      <t>/</t>
    </r>
    <r>
      <rPr>
        <sz val="10"/>
        <rFont val="宋体"/>
        <charset val="134"/>
      </rPr>
      <t>当期应还本付息的金额</t>
    </r>
    <r>
      <rPr>
        <sz val="10"/>
        <rFont val="Arial"/>
        <charset val="134"/>
      </rPr>
      <t>*100%</t>
    </r>
  </si>
  <si>
    <r>
      <rPr>
        <sz val="10"/>
        <rFont val="宋体"/>
        <charset val="134"/>
      </rPr>
      <t>可用于还本付息的资金</t>
    </r>
    <r>
      <rPr>
        <sz val="10"/>
        <rFont val="Arial"/>
        <charset val="134"/>
      </rPr>
      <t>=</t>
    </r>
    <r>
      <rPr>
        <sz val="10"/>
        <rFont val="宋体"/>
        <charset val="134"/>
      </rPr>
      <t>息税前利润</t>
    </r>
    <r>
      <rPr>
        <sz val="10"/>
        <rFont val="Arial"/>
        <charset val="134"/>
      </rPr>
      <t>+</t>
    </r>
    <r>
      <rPr>
        <sz val="10"/>
        <rFont val="宋体"/>
        <charset val="134"/>
      </rPr>
      <t>折旧</t>
    </r>
    <r>
      <rPr>
        <sz val="10"/>
        <rFont val="Arial"/>
        <charset val="134"/>
      </rPr>
      <t>+</t>
    </r>
    <r>
      <rPr>
        <sz val="10"/>
        <rFont val="宋体"/>
        <charset val="134"/>
      </rPr>
      <t>摊销</t>
    </r>
    <r>
      <rPr>
        <sz val="10"/>
        <rFont val="Arial"/>
        <charset val="134"/>
      </rPr>
      <t>-</t>
    </r>
    <r>
      <rPr>
        <sz val="10"/>
        <rFont val="宋体"/>
        <charset val="134"/>
      </rPr>
      <t>企业所得税</t>
    </r>
    <r>
      <rPr>
        <sz val="10"/>
        <rFont val="Arial"/>
        <charset val="134"/>
      </rPr>
      <t>DSCR=</t>
    </r>
    <r>
      <rPr>
        <sz val="10"/>
        <rFont val="宋体"/>
        <charset val="134"/>
      </rPr>
      <t>（</t>
    </r>
    <r>
      <rPr>
        <sz val="10"/>
        <rFont val="Arial"/>
        <charset val="134"/>
      </rPr>
      <t>EBITDA-Tax</t>
    </r>
    <r>
      <rPr>
        <sz val="10"/>
        <rFont val="宋体"/>
        <charset val="134"/>
      </rPr>
      <t>）</t>
    </r>
    <r>
      <rPr>
        <sz val="10"/>
        <rFont val="Arial"/>
        <charset val="134"/>
      </rPr>
      <t>/PD*100%</t>
    </r>
    <r>
      <rPr>
        <sz val="10"/>
        <rFont val="宋体"/>
        <charset val="134"/>
      </rPr>
      <t>式中，可用于还本付息的资金</t>
    </r>
    <r>
      <rPr>
        <sz val="10"/>
        <rFont val="Arial"/>
        <charset val="134"/>
      </rPr>
      <t>--</t>
    </r>
    <r>
      <rPr>
        <sz val="10"/>
        <rFont val="宋体"/>
        <charset val="134"/>
      </rPr>
      <t xml:space="preserve">包括可用于还款的折旧和摊销、成本中列支的利息费用、可用于还款的利润等
</t>
    </r>
    <r>
      <rPr>
        <sz val="10"/>
        <rFont val="Arial"/>
        <charset val="134"/>
      </rPr>
      <t>EBITDA--</t>
    </r>
    <r>
      <rPr>
        <sz val="10"/>
        <rFont val="宋体"/>
        <charset val="134"/>
      </rPr>
      <t>息税前利润</t>
    </r>
    <r>
      <rPr>
        <sz val="10"/>
        <rFont val="Arial"/>
        <charset val="134"/>
      </rPr>
      <t>+</t>
    </r>
    <r>
      <rPr>
        <sz val="10"/>
        <rFont val="宋体"/>
        <charset val="134"/>
      </rPr>
      <t>折旧</t>
    </r>
    <r>
      <rPr>
        <sz val="10"/>
        <rFont val="Arial"/>
        <charset val="134"/>
      </rPr>
      <t>+</t>
    </r>
    <r>
      <rPr>
        <sz val="10"/>
        <rFont val="宋体"/>
        <charset val="134"/>
      </rPr>
      <t xml:space="preserve">摊销
</t>
    </r>
    <r>
      <rPr>
        <sz val="10"/>
        <rFont val="Arial"/>
        <charset val="134"/>
      </rPr>
      <t>Tax--</t>
    </r>
    <r>
      <rPr>
        <sz val="10"/>
        <rFont val="宋体"/>
        <charset val="134"/>
      </rPr>
      <t xml:space="preserve">企业所得税
</t>
    </r>
    <r>
      <rPr>
        <sz val="10"/>
        <rFont val="Arial"/>
        <charset val="134"/>
      </rPr>
      <t>PD--</t>
    </r>
    <r>
      <rPr>
        <sz val="10"/>
        <rFont val="宋体"/>
        <charset val="134"/>
      </rPr>
      <t>当期应还本付息利息
当期应还本付息的金额</t>
    </r>
    <r>
      <rPr>
        <sz val="10"/>
        <rFont val="Arial"/>
        <charset val="134"/>
      </rPr>
      <t>--</t>
    </r>
    <r>
      <rPr>
        <sz val="10"/>
        <rFont val="宋体"/>
        <charset val="134"/>
      </rPr>
      <t>包括当期应还贷款本金额及计入成本费用的利息</t>
    </r>
  </si>
  <si>
    <t xml:space="preserve"> 附表 6</t>
  </si>
  <si>
    <t>借 款 还 本 付 息 计 划 表</t>
  </si>
  <si>
    <t xml:space="preserve"> 单位: 万元 </t>
  </si>
  <si>
    <t>国民技术信息发展有限公司（移动支付芯片）</t>
  </si>
  <si>
    <t>项目            年份</t>
  </si>
  <si>
    <t>利率</t>
  </si>
  <si>
    <t>合计</t>
  </si>
  <si>
    <t>人民币借款</t>
  </si>
  <si>
    <t>期初借款余额</t>
  </si>
  <si>
    <t>1.1.1</t>
  </si>
  <si>
    <t>上期本金</t>
  </si>
  <si>
    <t>1.1.2</t>
  </si>
  <si>
    <t>上期利息</t>
  </si>
  <si>
    <t>当期借款</t>
  </si>
  <si>
    <t>当期应计利息</t>
  </si>
  <si>
    <t>当期还本</t>
  </si>
  <si>
    <t>当期付息</t>
  </si>
  <si>
    <t>其中：进入建设期利息（由资本金支付）</t>
  </si>
  <si>
    <t xml:space="preserve">      进入财务费用</t>
  </si>
  <si>
    <t>偿还借款本金资金来源</t>
  </si>
  <si>
    <t>未分配利润</t>
  </si>
  <si>
    <t>折旧</t>
  </si>
  <si>
    <t>摊销</t>
  </si>
  <si>
    <t>其他资金</t>
  </si>
  <si>
    <t>来源合计</t>
  </si>
  <si>
    <t xml:space="preserve">计算指标：     </t>
  </si>
  <si>
    <t>利息备付率（CIR）</t>
  </si>
  <si>
    <t>偿债备付率（DSCR）</t>
  </si>
  <si>
    <t>建设投资借款偿还期</t>
  </si>
  <si>
    <t>年（含建设期）</t>
  </si>
  <si>
    <t>张老师：</t>
  </si>
  <si>
    <t>下列内容为国民技术股份有限公司集成电路产业化项目的基础数据：</t>
  </si>
  <si>
    <t>本项目为高技术产业化项目，项目产品为硬件产品。2011年建成，2012年达产。</t>
  </si>
  <si>
    <t>主要产品移动支付芯片达产后年销售600万片；单价27.8元/片，销售收入1.67亿元；</t>
  </si>
  <si>
    <t xml:space="preserve">   </t>
  </si>
  <si>
    <t>项目总投资：4600万元，资金全部自筹。</t>
  </si>
  <si>
    <t xml:space="preserve">    建筑工程费：474万元</t>
  </si>
  <si>
    <t>软硬件购置投资：1616万元（其中硬件投资608万元；软件投资678万元；知识产权引进</t>
  </si>
  <si>
    <t>330万元）</t>
  </si>
  <si>
    <t>建设期研发费用：1000万元</t>
  </si>
  <si>
    <t>其他费用：510万元</t>
  </si>
  <si>
    <t>铺地流动资金：1000万元</t>
  </si>
  <si>
    <t>项目总人数40人</t>
  </si>
  <si>
    <t>主要是研发人员与测试</t>
  </si>
  <si>
    <t>您看投入产出合理否？若有问题，请与我联系。</t>
  </si>
  <si>
    <t>让您费心了。</t>
  </si>
  <si>
    <t>张菁崴</t>
  </si>
  <si>
    <r>
      <rPr>
        <sz val="9"/>
        <rFont val="Arial"/>
        <charset val="134"/>
      </rPr>
      <t>500kw-2500kwh</t>
    </r>
    <r>
      <rPr>
        <sz val="9"/>
        <rFont val="宋体"/>
        <charset val="134"/>
      </rPr>
      <t>储能系统投资财务分析表</t>
    </r>
  </si>
  <si>
    <t>项目              年份</t>
  </si>
  <si>
    <r>
      <rPr>
        <b/>
        <sz val="10"/>
        <rFont val="宋体"/>
        <charset val="134"/>
      </rPr>
      <t>年</t>
    </r>
    <r>
      <rPr>
        <b/>
        <sz val="10"/>
        <rFont val="Arial"/>
        <charset val="134"/>
      </rPr>
      <t xml:space="preserve">    </t>
    </r>
    <r>
      <rPr>
        <b/>
        <sz val="10"/>
        <rFont val="宋体"/>
        <charset val="134"/>
      </rPr>
      <t>份</t>
    </r>
  </si>
  <si>
    <t>1</t>
  </si>
  <si>
    <t>现金流入</t>
  </si>
  <si>
    <t>1.1</t>
  </si>
  <si>
    <t>营业收入(含增值税)</t>
  </si>
  <si>
    <t>需量降低带来的收入</t>
  </si>
  <si>
    <t>回收固定资产和无形资产余值</t>
  </si>
  <si>
    <t>回收流动资金</t>
  </si>
  <si>
    <t>2</t>
  </si>
  <si>
    <t>现金流出</t>
  </si>
  <si>
    <t>2.1</t>
  </si>
  <si>
    <t>建设投资</t>
  </si>
  <si>
    <t>2.2</t>
  </si>
  <si>
    <t>流动资金</t>
  </si>
  <si>
    <t>2.3</t>
  </si>
  <si>
    <t>2.4</t>
  </si>
  <si>
    <t>营业税金及附加(含增值税)</t>
  </si>
  <si>
    <t>2.5</t>
  </si>
  <si>
    <t>维持运营投资</t>
  </si>
  <si>
    <t>2.6</t>
  </si>
  <si>
    <t>所得税</t>
  </si>
  <si>
    <t>净现金流量</t>
  </si>
  <si>
    <t>累计净现金流量</t>
  </si>
  <si>
    <t>所得税前净现金流量(1-2)</t>
  </si>
  <si>
    <r>
      <rPr>
        <sz val="9"/>
        <rFont val="宋体"/>
        <charset val="134"/>
      </rPr>
      <t>累计净现金流量</t>
    </r>
    <r>
      <rPr>
        <sz val="9"/>
        <rFont val="Arial"/>
        <charset val="134"/>
      </rPr>
      <t xml:space="preserve"> </t>
    </r>
    <r>
      <rPr>
        <sz val="9"/>
        <color indexed="10"/>
        <rFont val="Arial"/>
        <charset val="134"/>
      </rPr>
      <t>[</t>
    </r>
    <r>
      <rPr>
        <sz val="9"/>
        <color indexed="10"/>
        <rFont val="宋体"/>
        <charset val="134"/>
      </rPr>
      <t>所得税前</t>
    </r>
    <r>
      <rPr>
        <sz val="9"/>
        <color indexed="10"/>
        <rFont val="Arial"/>
        <charset val="134"/>
      </rPr>
      <t>]</t>
    </r>
  </si>
  <si>
    <t>现值系数(查现值系数表)</t>
  </si>
  <si>
    <r>
      <rPr>
        <sz val="9"/>
        <rFont val="宋体"/>
        <charset val="134"/>
      </rPr>
      <t>净现值</t>
    </r>
    <r>
      <rPr>
        <sz val="9"/>
        <rFont val="Arial"/>
        <charset val="134"/>
      </rPr>
      <t xml:space="preserve"> [</t>
    </r>
    <r>
      <rPr>
        <sz val="9"/>
        <rFont val="宋体"/>
        <charset val="134"/>
      </rPr>
      <t>所得税前</t>
    </r>
    <r>
      <rPr>
        <sz val="9"/>
        <rFont val="Arial"/>
        <charset val="134"/>
      </rPr>
      <t>]</t>
    </r>
  </si>
  <si>
    <r>
      <rPr>
        <sz val="9"/>
        <rFont val="宋体"/>
        <charset val="134"/>
      </rPr>
      <t>累计净现值</t>
    </r>
    <r>
      <rPr>
        <sz val="9"/>
        <rFont val="Arial"/>
        <charset val="134"/>
      </rPr>
      <t xml:space="preserve"> [</t>
    </r>
    <r>
      <rPr>
        <sz val="9"/>
        <rFont val="宋体"/>
        <charset val="134"/>
      </rPr>
      <t>所得税前</t>
    </r>
    <r>
      <rPr>
        <sz val="9"/>
        <rFont val="Arial"/>
        <charset val="134"/>
      </rPr>
      <t>]</t>
    </r>
  </si>
  <si>
    <t>调整所得税（EBIT+I）</t>
  </si>
  <si>
    <r>
      <rPr>
        <sz val="9"/>
        <rFont val="宋体"/>
        <charset val="134"/>
      </rPr>
      <t>所得税后净现金流量</t>
    </r>
    <r>
      <rPr>
        <sz val="9"/>
        <rFont val="Arial"/>
        <charset val="134"/>
      </rPr>
      <t>(5-8)</t>
    </r>
  </si>
  <si>
    <r>
      <rPr>
        <sz val="9"/>
        <rFont val="宋体"/>
        <charset val="134"/>
      </rPr>
      <t>累计净现金流量</t>
    </r>
    <r>
      <rPr>
        <sz val="9"/>
        <rFont val="Arial"/>
        <charset val="134"/>
      </rPr>
      <t xml:space="preserve"> </t>
    </r>
    <r>
      <rPr>
        <sz val="9"/>
        <color indexed="10"/>
        <rFont val="Arial"/>
        <charset val="134"/>
      </rPr>
      <t>[</t>
    </r>
    <r>
      <rPr>
        <sz val="9"/>
        <color indexed="10"/>
        <rFont val="宋体"/>
        <charset val="134"/>
      </rPr>
      <t>所得税后</t>
    </r>
    <r>
      <rPr>
        <sz val="9"/>
        <color indexed="10"/>
        <rFont val="Arial"/>
        <charset val="134"/>
      </rPr>
      <t>]</t>
    </r>
  </si>
  <si>
    <t>净现值[所得税后]</t>
  </si>
  <si>
    <r>
      <rPr>
        <sz val="9"/>
        <rFont val="宋体"/>
        <charset val="134"/>
      </rPr>
      <t>累计净现值</t>
    </r>
    <r>
      <rPr>
        <sz val="9"/>
        <rFont val="Arial"/>
        <charset val="134"/>
      </rPr>
      <t xml:space="preserve"> [</t>
    </r>
    <r>
      <rPr>
        <sz val="9"/>
        <rFont val="宋体"/>
        <charset val="134"/>
      </rPr>
      <t>所得税后</t>
    </r>
    <r>
      <rPr>
        <sz val="9"/>
        <rFont val="Arial"/>
        <charset val="134"/>
      </rPr>
      <t>]</t>
    </r>
  </si>
  <si>
    <t xml:space="preserve"> 计 算 指 标:</t>
  </si>
  <si>
    <t xml:space="preserve"> </t>
  </si>
  <si>
    <t xml:space="preserve"> 所 得 税 后</t>
  </si>
  <si>
    <t xml:space="preserve"> 所 得 税 前</t>
  </si>
  <si>
    <t xml:space="preserve"> 项目投资财务内部收益率(FIRR):</t>
  </si>
  <si>
    <t xml:space="preserve"> 项目投资财务净现值(FNPV):  ic=</t>
  </si>
  <si>
    <t xml:space="preserve">     项目投资静态投资回收期(Pt) :   </t>
  </si>
  <si>
    <t>年</t>
  </si>
  <si>
    <t xml:space="preserve">  项目投资动态投资回收期(P't) :   </t>
  </si>
  <si>
    <t>备注；基于一个变压器的情况</t>
  </si>
</sst>
</file>

<file path=xl/styles.xml><?xml version="1.0" encoding="utf-8"?>
<styleSheet xmlns="http://schemas.openxmlformats.org/spreadsheetml/2006/main">
  <numFmts count="13">
    <numFmt numFmtId="176" formatCode="_-* #,##0.00_-;\-* #,##0.00_-;_-* &quot;-&quot;??_-;_-@_-"/>
    <numFmt numFmtId="44" formatCode="_ &quot;￥&quot;* #,##0.00_ ;_ &quot;￥&quot;* \-#,##0.00_ ;_ &quot;￥&quot;* &quot;-&quot;??_ ;_ @_ "/>
    <numFmt numFmtId="177" formatCode="0.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8" formatCode="_-* #,##0_-;\-* #,##0_-;_-* &quot;-&quot;_-;_-@_-"/>
    <numFmt numFmtId="179" formatCode="#,##0.000000000000_ "/>
    <numFmt numFmtId="180" formatCode="0.0000"/>
    <numFmt numFmtId="181" formatCode="0.000000"/>
    <numFmt numFmtId="182" formatCode="0.000"/>
    <numFmt numFmtId="183" formatCode="0.0%"/>
    <numFmt numFmtId="184" formatCode="0.00000"/>
  </numFmts>
  <fonts count="61">
    <font>
      <sz val="10"/>
      <name val="Arial"/>
      <charset val="134"/>
    </font>
    <font>
      <sz val="9"/>
      <name val="Arial"/>
      <charset val="134"/>
    </font>
    <font>
      <b/>
      <sz val="10"/>
      <name val="Arial"/>
      <charset val="134"/>
    </font>
    <font>
      <sz val="9"/>
      <name val="宋体"/>
      <charset val="134"/>
    </font>
    <font>
      <sz val="18"/>
      <name val="Arial"/>
      <charset val="134"/>
    </font>
    <font>
      <sz val="10"/>
      <name val="宋体"/>
      <charset val="134"/>
    </font>
    <font>
      <sz val="10"/>
      <name val="隶书"/>
      <charset val="134"/>
    </font>
    <font>
      <b/>
      <sz val="10"/>
      <name val="隶书"/>
      <charset val="134"/>
    </font>
    <font>
      <b/>
      <sz val="20"/>
      <name val="隶书"/>
      <charset val="134"/>
    </font>
    <font>
      <sz val="10"/>
      <color indexed="9"/>
      <name val="隶书"/>
      <charset val="134"/>
    </font>
    <font>
      <sz val="10"/>
      <color indexed="8"/>
      <name val="隶书"/>
      <charset val="134"/>
    </font>
    <font>
      <sz val="9"/>
      <name val="隶书"/>
      <charset val="134"/>
    </font>
    <font>
      <sz val="20"/>
      <name val="隶书"/>
      <charset val="134"/>
    </font>
    <font>
      <b/>
      <sz val="18"/>
      <name val="隶书"/>
      <charset val="134"/>
    </font>
    <font>
      <sz val="18"/>
      <name val="隶书"/>
      <charset val="134"/>
    </font>
    <font>
      <sz val="12"/>
      <name val="隶书"/>
      <charset val="134"/>
    </font>
    <font>
      <b/>
      <sz val="14"/>
      <name val="隶书"/>
      <charset val="134"/>
    </font>
    <font>
      <b/>
      <sz val="11"/>
      <name val="隶书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宋体"/>
      <charset val="134"/>
    </font>
    <font>
      <sz val="10"/>
      <color indexed="10"/>
      <name val="宋体"/>
      <charset val="134"/>
    </font>
    <font>
      <sz val="10"/>
      <color indexed="11"/>
      <name val="宋体"/>
      <charset val="134"/>
    </font>
    <font>
      <b/>
      <sz val="12"/>
      <name val="宋体"/>
      <charset val="134"/>
    </font>
    <font>
      <b/>
      <sz val="16"/>
      <name val="隶书"/>
      <charset val="134"/>
    </font>
    <font>
      <b/>
      <sz val="10"/>
      <color indexed="9"/>
      <name val="隶书"/>
      <charset val="134"/>
    </font>
    <font>
      <sz val="10"/>
      <name val="Times New Roman"/>
      <charset val="134"/>
    </font>
    <font>
      <b/>
      <sz val="20"/>
      <name val="宋体"/>
      <charset val="134"/>
    </font>
    <font>
      <b/>
      <sz val="18"/>
      <name val="宋体"/>
      <charset val="134"/>
    </font>
    <font>
      <b/>
      <sz val="10"/>
      <color indexed="9"/>
      <name val="宋体"/>
      <charset val="134"/>
    </font>
    <font>
      <sz val="12"/>
      <name val="宋体"/>
      <charset val="134"/>
    </font>
    <font>
      <sz val="10"/>
      <color indexed="9"/>
      <name val="宋体"/>
      <charset val="134"/>
    </font>
    <font>
      <sz val="10"/>
      <color indexed="10"/>
      <name val="Arial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6"/>
      <name val="黑体"/>
      <charset val="134"/>
    </font>
    <font>
      <sz val="14"/>
      <name val="仿宋"/>
      <charset val="134"/>
    </font>
    <font>
      <sz val="12"/>
      <name val="Arial"/>
      <charset val="134"/>
    </font>
    <font>
      <sz val="11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indexed="10"/>
      <name val="Arial"/>
      <charset val="134"/>
    </font>
    <font>
      <sz val="9"/>
      <color indexed="10"/>
      <name val="宋体"/>
      <charset val="134"/>
    </font>
    <font>
      <vertAlign val="superscript"/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/>
    <xf numFmtId="42" fontId="43" fillId="0" borderId="0" applyFont="0" applyFill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6" borderId="25" applyNumberFormat="0" applyAlignment="0" applyProtection="0">
      <alignment vertical="center"/>
    </xf>
    <xf numFmtId="44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33" fillId="7" borderId="0" applyNumberFormat="0" applyBorder="0" applyAlignment="0" applyProtection="0"/>
    <xf numFmtId="43" fontId="43" fillId="0" borderId="0" applyFont="0" applyFill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3" fillId="25" borderId="26" applyNumberFormat="0" applyFon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4" fillId="0" borderId="28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50" fillId="29" borderId="27" applyNumberFormat="0" applyAlignment="0" applyProtection="0">
      <alignment vertical="center"/>
    </xf>
    <xf numFmtId="0" fontId="26" fillId="0" borderId="0"/>
    <xf numFmtId="0" fontId="47" fillId="29" borderId="25" applyNumberFormat="0" applyAlignment="0" applyProtection="0">
      <alignment vertical="center"/>
    </xf>
    <xf numFmtId="0" fontId="56" fillId="31" borderId="31" applyNumberForma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26" fillId="0" borderId="0"/>
    <xf numFmtId="0" fontId="55" fillId="0" borderId="30" applyNumberFormat="0" applyFill="0" applyAlignment="0" applyProtection="0">
      <alignment vertical="center"/>
    </xf>
    <xf numFmtId="0" fontId="34" fillId="9" borderId="0" applyNumberFormat="0" applyBorder="0" applyAlignment="0" applyProtection="0"/>
    <xf numFmtId="0" fontId="35" fillId="10" borderId="0" applyNumberFormat="0" applyBorder="0" applyAlignment="0" applyProtection="0"/>
    <xf numFmtId="0" fontId="41" fillId="26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26" fillId="0" borderId="0"/>
    <xf numFmtId="0" fontId="40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0" borderId="0"/>
    <xf numFmtId="0" fontId="26" fillId="0" borderId="0"/>
    <xf numFmtId="178" fontId="0" fillId="0" borderId="0" applyFont="0" applyFill="0" applyBorder="0" applyAlignment="0" applyProtection="0"/>
    <xf numFmtId="0" fontId="26" fillId="0" borderId="0"/>
    <xf numFmtId="0" fontId="26" fillId="0" borderId="0"/>
    <xf numFmtId="0" fontId="0" fillId="0" borderId="0"/>
    <xf numFmtId="176" fontId="0" fillId="0" borderId="0" applyFont="0" applyFill="0" applyBorder="0" applyAlignment="0" applyProtection="0"/>
  </cellStyleXfs>
  <cellXfs count="46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4" fontId="1" fillId="0" borderId="2" xfId="0" applyNumberFormat="1" applyFont="1" applyBorder="1"/>
    <xf numFmtId="0" fontId="1" fillId="0" borderId="2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3" fillId="0" borderId="2" xfId="0" applyFont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/>
    <xf numFmtId="4" fontId="1" fillId="3" borderId="2" xfId="0" applyNumberFormat="1" applyFont="1" applyFill="1" applyBorder="1"/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4" fontId="1" fillId="4" borderId="2" xfId="0" applyNumberFormat="1" applyFont="1" applyFill="1" applyBorder="1"/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/>
    <xf numFmtId="4" fontId="1" fillId="5" borderId="2" xfId="0" applyNumberFormat="1" applyFont="1" applyFill="1" applyBorder="1"/>
    <xf numFmtId="0" fontId="3" fillId="4" borderId="2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10" fontId="1" fillId="0" borderId="0" xfId="0" applyNumberFormat="1" applyFont="1" applyBorder="1"/>
    <xf numFmtId="4" fontId="1" fillId="0" borderId="0" xfId="0" applyNumberFormat="1" applyFont="1" applyBorder="1"/>
    <xf numFmtId="9" fontId="1" fillId="0" borderId="0" xfId="0" applyNumberFormat="1" applyFont="1" applyBorder="1"/>
    <xf numFmtId="4" fontId="4" fillId="3" borderId="0" xfId="0" applyNumberFormat="1" applyFont="1" applyFill="1" applyBorder="1"/>
    <xf numFmtId="4" fontId="4" fillId="5" borderId="0" xfId="0" applyNumberFormat="1" applyFont="1" applyFill="1" applyBorder="1"/>
    <xf numFmtId="0" fontId="1" fillId="3" borderId="0" xfId="0" applyFont="1" applyFill="1" applyBorder="1" applyAlignment="1">
      <alignment horizontal="left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wrapText="1"/>
    </xf>
    <xf numFmtId="0" fontId="1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center" wrapText="1"/>
    </xf>
    <xf numFmtId="0" fontId="0" fillId="0" borderId="0" xfId="0" applyFont="1"/>
    <xf numFmtId="4" fontId="1" fillId="0" borderId="0" xfId="0" applyNumberFormat="1" applyFont="1"/>
    <xf numFmtId="179" fontId="1" fillId="0" borderId="0" xfId="0" applyNumberFormat="1" applyFont="1"/>
    <xf numFmtId="0" fontId="6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" fontId="6" fillId="0" borderId="0" xfId="0" applyNumberFormat="1" applyFont="1" applyFill="1" applyAlignment="1" applyProtection="1">
      <alignment vertical="center"/>
      <protection locked="0"/>
    </xf>
    <xf numFmtId="1" fontId="8" fillId="0" borderId="0" xfId="0" applyNumberFormat="1" applyFont="1" applyFill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1" fontId="6" fillId="0" borderId="0" xfId="0" applyNumberFormat="1" applyFont="1" applyFill="1" applyAlignment="1" applyProtection="1">
      <alignment horizontal="left" vertical="center"/>
      <protection locked="0"/>
    </xf>
    <xf numFmtId="180" fontId="6" fillId="0" borderId="0" xfId="0" applyNumberFormat="1" applyFont="1" applyFill="1" applyAlignment="1" applyProtection="1">
      <alignment vertical="center"/>
      <protection locked="0"/>
    </xf>
    <xf numFmtId="1" fontId="6" fillId="0" borderId="0" xfId="0" applyNumberFormat="1" applyFont="1" applyFill="1" applyAlignment="1" applyProtection="1">
      <alignment horizontal="right" vertical="center"/>
      <protection locked="0"/>
    </xf>
    <xf numFmtId="2" fontId="6" fillId="0" borderId="0" xfId="0" applyNumberFormat="1" applyFont="1" applyFill="1" applyAlignment="1" applyProtection="1">
      <alignment horizontal="left" vertical="center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6" fillId="0" borderId="3" xfId="0" applyFont="1" applyFill="1" applyBorder="1" applyAlignment="1" applyProtection="1">
      <alignment vertical="center"/>
      <protection locked="0"/>
    </xf>
    <xf numFmtId="2" fontId="6" fillId="0" borderId="4" xfId="0" applyNumberFormat="1" applyFont="1" applyFill="1" applyBorder="1" applyAlignment="1" applyProtection="1">
      <alignment horizontal="centerContinuous" vertical="center"/>
      <protection locked="0"/>
    </xf>
    <xf numFmtId="2" fontId="6" fillId="0" borderId="5" xfId="0" applyNumberFormat="1" applyFont="1" applyFill="1" applyBorder="1" applyAlignment="1" applyProtection="1">
      <alignment horizontal="centerContinuous" vertical="center"/>
      <protection locked="0"/>
    </xf>
    <xf numFmtId="0" fontId="6" fillId="0" borderId="6" xfId="0" applyFont="1" applyFill="1" applyBorder="1" applyAlignment="1" applyProtection="1">
      <alignment horizontal="centerContinuous" vertical="center"/>
      <protection locked="0"/>
    </xf>
    <xf numFmtId="0" fontId="6" fillId="0" borderId="7" xfId="0" applyFont="1" applyFill="1" applyBorder="1" applyAlignment="1" applyProtection="1">
      <alignment horizontal="centerContinuous" vertical="center"/>
      <protection locked="0"/>
    </xf>
    <xf numFmtId="0" fontId="6" fillId="0" borderId="8" xfId="0" applyFont="1" applyFill="1" applyBorder="1" applyAlignment="1" applyProtection="1">
      <alignment horizontal="centerContinuous" vertical="center"/>
      <protection locked="0"/>
    </xf>
    <xf numFmtId="1" fontId="6" fillId="0" borderId="9" xfId="0" applyNumberFormat="1" applyFont="1" applyFill="1" applyBorder="1" applyAlignment="1" applyProtection="1">
      <alignment horizontal="left" vertical="center"/>
      <protection locked="0"/>
    </xf>
    <xf numFmtId="1" fontId="10" fillId="0" borderId="0" xfId="0" applyNumberFormat="1" applyFont="1" applyFill="1" applyBorder="1" applyAlignment="1" applyProtection="1">
      <alignment horizontal="center" vertical="center"/>
      <protection locked="0"/>
    </xf>
    <xf numFmtId="1" fontId="6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Continuous" vertical="center"/>
      <protection locked="0"/>
    </xf>
    <xf numFmtId="0" fontId="6" fillId="0" borderId="5" xfId="0" applyFont="1" applyFill="1" applyBorder="1" applyAlignment="1" applyProtection="1">
      <alignment horizontal="centerContinuous" vertical="center"/>
      <protection locked="0"/>
    </xf>
    <xf numFmtId="1" fontId="6" fillId="0" borderId="12" xfId="0" applyNumberFormat="1" applyFont="1" applyFill="1" applyBorder="1" applyAlignment="1" applyProtection="1">
      <alignment horizontal="left" vertical="center"/>
      <protection locked="0"/>
    </xf>
    <xf numFmtId="1" fontId="9" fillId="0" borderId="0" xfId="0" applyNumberFormat="1" applyFont="1" applyFill="1" applyBorder="1" applyAlignment="1" applyProtection="1">
      <alignment vertical="center"/>
      <protection locked="0"/>
    </xf>
    <xf numFmtId="1" fontId="6" fillId="0" borderId="12" xfId="0" applyNumberFormat="1" applyFont="1" applyFill="1" applyBorder="1" applyAlignment="1" applyProtection="1">
      <alignment vertical="center"/>
      <protection locked="0"/>
    </xf>
    <xf numFmtId="180" fontId="6" fillId="0" borderId="10" xfId="0" applyNumberFormat="1" applyFont="1" applyFill="1" applyBorder="1" applyAlignment="1" applyProtection="1">
      <alignment horizontal="center" vertical="center"/>
      <protection locked="0"/>
    </xf>
    <xf numFmtId="1" fontId="6" fillId="0" borderId="10" xfId="0" applyNumberFormat="1" applyFont="1" applyFill="1" applyBorder="1" applyAlignment="1" applyProtection="1">
      <alignment horizontal="left" vertical="center"/>
      <protection locked="0"/>
    </xf>
    <xf numFmtId="1" fontId="6" fillId="0" borderId="10" xfId="0" applyNumberFormat="1" applyFont="1" applyFill="1" applyBorder="1" applyAlignment="1" applyProtection="1">
      <alignment vertical="center"/>
      <protection locked="0"/>
    </xf>
    <xf numFmtId="2" fontId="6" fillId="0" borderId="10" xfId="0" applyNumberFormat="1" applyFont="1" applyFill="1" applyBorder="1" applyAlignment="1" applyProtection="1">
      <alignment horizontal="right" vertical="center"/>
      <protection locked="0"/>
    </xf>
    <xf numFmtId="2" fontId="6" fillId="0" borderId="10" xfId="0" applyNumberFormat="1" applyFont="1" applyFill="1" applyBorder="1" applyAlignment="1" applyProtection="1">
      <alignment vertical="center"/>
    </xf>
    <xf numFmtId="2" fontId="6" fillId="0" borderId="10" xfId="0" applyNumberFormat="1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horizontal="left" vertical="center"/>
      <protection locked="0"/>
    </xf>
    <xf numFmtId="177" fontId="11" fillId="0" borderId="10" xfId="0" applyNumberFormat="1" applyFont="1" applyFill="1" applyBorder="1" applyAlignment="1" applyProtection="1">
      <alignment horizontal="left" vertical="center"/>
      <protection locked="0"/>
    </xf>
    <xf numFmtId="1" fontId="11" fillId="0" borderId="10" xfId="0" applyNumberFormat="1" applyFont="1" applyFill="1" applyBorder="1" applyAlignment="1" applyProtection="1">
      <alignment horizontal="left" vertical="center"/>
      <protection locked="0"/>
    </xf>
    <xf numFmtId="1" fontId="6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centerContinuous" vertical="center"/>
      <protection locked="0"/>
    </xf>
    <xf numFmtId="2" fontId="6" fillId="0" borderId="0" xfId="0" applyNumberFormat="1" applyFont="1" applyFill="1" applyAlignment="1" applyProtection="1">
      <alignment horizontal="right" vertical="center"/>
      <protection locked="0"/>
    </xf>
    <xf numFmtId="2" fontId="6" fillId="0" borderId="0" xfId="0" applyNumberFormat="1" applyFont="1" applyFill="1" applyAlignment="1" applyProtection="1">
      <alignment vertical="center"/>
      <protection locked="0"/>
    </xf>
    <xf numFmtId="1" fontId="6" fillId="0" borderId="4" xfId="0" applyNumberFormat="1" applyFont="1" applyFill="1" applyBorder="1" applyAlignment="1" applyProtection="1">
      <alignment horizontal="centerContinuous" vertical="center"/>
      <protection locked="0"/>
    </xf>
    <xf numFmtId="0" fontId="6" fillId="0" borderId="4" xfId="0" applyFont="1" applyFill="1" applyBorder="1" applyAlignment="1" applyProtection="1">
      <alignment horizontal="centerContinuous" vertical="center"/>
      <protection locked="0"/>
    </xf>
    <xf numFmtId="1" fontId="6" fillId="0" borderId="11" xfId="0" applyNumberFormat="1" applyFont="1" applyFill="1" applyBorder="1" applyAlignment="1" applyProtection="1">
      <alignment horizontal="center" vertical="center"/>
      <protection locked="0"/>
    </xf>
    <xf numFmtId="1" fontId="6" fillId="0" borderId="5" xfId="0" applyNumberFormat="1" applyFont="1" applyFill="1" applyBorder="1" applyAlignment="1" applyProtection="1">
      <alignment horizontal="center" vertical="center"/>
      <protection locked="0"/>
    </xf>
    <xf numFmtId="2" fontId="6" fillId="0" borderId="10" xfId="0" applyNumberFormat="1" applyFont="1" applyFill="1" applyBorder="1" applyAlignment="1" applyProtection="1">
      <alignment horizontal="centerContinuous"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2" fontId="6" fillId="0" borderId="10" xfId="0" applyNumberFormat="1" applyFont="1" applyFill="1" applyBorder="1" applyAlignment="1" applyProtection="1">
      <alignment horizontal="right" vertical="center"/>
    </xf>
    <xf numFmtId="180" fontId="6" fillId="0" borderId="10" xfId="0" applyNumberFormat="1" applyFont="1" applyFill="1" applyBorder="1" applyAlignment="1" applyProtection="1">
      <alignment vertical="center"/>
    </xf>
    <xf numFmtId="2" fontId="6" fillId="0" borderId="0" xfId="0" applyNumberFormat="1" applyFont="1" applyFill="1" applyAlignment="1" applyProtection="1">
      <alignment horizontal="centerContinuous" vertical="center"/>
      <protection locked="0"/>
    </xf>
    <xf numFmtId="1" fontId="10" fillId="0" borderId="9" xfId="0" applyNumberFormat="1" applyFont="1" applyFill="1" applyBorder="1" applyAlignment="1" applyProtection="1">
      <alignment horizontal="center" vertical="center"/>
      <protection locked="0"/>
    </xf>
    <xf numFmtId="1" fontId="9" fillId="0" borderId="12" xfId="0" applyNumberFormat="1" applyFont="1" applyFill="1" applyBorder="1" applyAlignment="1" applyProtection="1">
      <alignment vertical="center"/>
      <protection locked="0"/>
    </xf>
    <xf numFmtId="2" fontId="6" fillId="0" borderId="10" xfId="0" applyNumberFormat="1" applyFont="1" applyFill="1" applyBorder="1" applyAlignment="1" applyProtection="1">
      <alignment horizontal="center" vertical="center"/>
      <protection locked="0"/>
    </xf>
    <xf numFmtId="1" fontId="6" fillId="0" borderId="0" xfId="55" applyNumberFormat="1" applyFont="1" applyFill="1" applyAlignment="1">
      <alignment vertical="center"/>
    </xf>
    <xf numFmtId="2" fontId="6" fillId="0" borderId="0" xfId="55" applyNumberFormat="1" applyFont="1" applyFill="1" applyAlignment="1">
      <alignment vertical="center"/>
    </xf>
    <xf numFmtId="181" fontId="6" fillId="0" borderId="0" xfId="55" applyNumberFormat="1" applyFont="1" applyFill="1" applyAlignment="1">
      <alignment vertical="center"/>
    </xf>
    <xf numFmtId="0" fontId="6" fillId="0" borderId="0" xfId="55" applyFont="1" applyFill="1" applyAlignment="1">
      <alignment vertical="center"/>
    </xf>
    <xf numFmtId="181" fontId="13" fillId="0" borderId="0" xfId="55" applyNumberFormat="1" applyFont="1" applyFill="1" applyAlignment="1">
      <alignment vertical="center"/>
    </xf>
    <xf numFmtId="181" fontId="14" fillId="0" borderId="0" xfId="55" applyNumberFormat="1" applyFont="1" applyFill="1" applyAlignment="1">
      <alignment vertical="center"/>
    </xf>
    <xf numFmtId="0" fontId="6" fillId="0" borderId="0" xfId="55" applyFont="1" applyFill="1" applyAlignment="1">
      <alignment horizontal="right" vertical="center"/>
    </xf>
    <xf numFmtId="2" fontId="6" fillId="0" borderId="0" xfId="55" applyNumberFormat="1" applyFont="1" applyFill="1" applyAlignment="1">
      <alignment horizontal="left" vertical="center"/>
    </xf>
    <xf numFmtId="1" fontId="6" fillId="0" borderId="3" xfId="55" applyNumberFormat="1" applyFont="1" applyFill="1" applyBorder="1" applyAlignment="1">
      <alignment vertical="center"/>
    </xf>
    <xf numFmtId="1" fontId="6" fillId="0" borderId="3" xfId="55" applyNumberFormat="1" applyFont="1" applyFill="1" applyBorder="1" applyAlignment="1">
      <alignment horizontal="right" vertical="center"/>
    </xf>
    <xf numFmtId="2" fontId="6" fillId="0" borderId="3" xfId="55" applyNumberFormat="1" applyFont="1" applyFill="1" applyBorder="1" applyAlignment="1">
      <alignment vertical="center"/>
    </xf>
    <xf numFmtId="2" fontId="6" fillId="0" borderId="3" xfId="55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1" fontId="6" fillId="0" borderId="12" xfId="55" applyNumberFormat="1" applyFont="1" applyFill="1" applyBorder="1" applyAlignment="1">
      <alignment horizontal="center" vertical="center"/>
    </xf>
    <xf numFmtId="1" fontId="6" fillId="0" borderId="12" xfId="55" applyNumberFormat="1" applyFont="1" applyFill="1" applyBorder="1" applyAlignment="1">
      <alignment horizontal="left" vertical="center"/>
    </xf>
    <xf numFmtId="1" fontId="6" fillId="0" borderId="9" xfId="55" applyNumberFormat="1" applyFont="1" applyFill="1" applyBorder="1" applyAlignment="1">
      <alignment vertical="center"/>
    </xf>
    <xf numFmtId="2" fontId="6" fillId="0" borderId="9" xfId="55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" fontId="6" fillId="0" borderId="12" xfId="55" applyNumberFormat="1" applyFont="1" applyFill="1" applyBorder="1" applyAlignment="1">
      <alignment vertical="center"/>
    </xf>
    <xf numFmtId="1" fontId="6" fillId="0" borderId="10" xfId="55" applyNumberFormat="1" applyFont="1" applyFill="1" applyBorder="1" applyAlignment="1">
      <alignment vertical="center"/>
    </xf>
    <xf numFmtId="2" fontId="6" fillId="0" borderId="10" xfId="55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181" fontId="6" fillId="0" borderId="10" xfId="55" applyNumberFormat="1" applyFont="1" applyFill="1" applyBorder="1" applyAlignment="1">
      <alignment vertical="center"/>
    </xf>
    <xf numFmtId="10" fontId="6" fillId="0" borderId="10" xfId="11" applyNumberFormat="1" applyFont="1" applyFill="1" applyBorder="1" applyAlignment="1">
      <alignment vertical="center"/>
    </xf>
    <xf numFmtId="1" fontId="6" fillId="0" borderId="13" xfId="55" applyNumberFormat="1" applyFont="1" applyFill="1" applyBorder="1" applyAlignment="1">
      <alignment vertical="center"/>
    </xf>
    <xf numFmtId="2" fontId="6" fillId="0" borderId="13" xfId="55" applyNumberFormat="1" applyFont="1" applyFill="1" applyBorder="1" applyAlignment="1">
      <alignment vertical="center"/>
    </xf>
    <xf numFmtId="10" fontId="6" fillId="0" borderId="13" xfId="11" applyNumberFormat="1" applyFont="1" applyFill="1" applyBorder="1" applyAlignment="1">
      <alignment vertical="center"/>
    </xf>
    <xf numFmtId="2" fontId="6" fillId="0" borderId="12" xfId="55" applyNumberFormat="1" applyFont="1" applyFill="1" applyBorder="1" applyAlignment="1">
      <alignment horizontal="center" vertical="center"/>
    </xf>
    <xf numFmtId="2" fontId="6" fillId="0" borderId="12" xfId="55" applyNumberFormat="1" applyFont="1" applyFill="1" applyBorder="1" applyAlignment="1">
      <alignment vertical="center"/>
    </xf>
    <xf numFmtId="9" fontId="6" fillId="0" borderId="10" xfId="11" applyFont="1" applyFill="1" applyBorder="1" applyAlignment="1">
      <alignment horizontal="left" vertical="center"/>
    </xf>
    <xf numFmtId="9" fontId="6" fillId="0" borderId="10" xfId="11" applyFont="1" applyFill="1" applyBorder="1" applyAlignment="1">
      <alignment horizontal="center" vertical="center"/>
    </xf>
    <xf numFmtId="177" fontId="6" fillId="0" borderId="10" xfId="55" applyNumberFormat="1" applyFont="1" applyFill="1" applyBorder="1" applyAlignment="1">
      <alignment horizontal="left" vertical="center"/>
    </xf>
    <xf numFmtId="9" fontId="6" fillId="0" borderId="3" xfId="11" applyFont="1" applyFill="1" applyBorder="1" applyAlignment="1">
      <alignment vertical="center"/>
    </xf>
    <xf numFmtId="1" fontId="6" fillId="0" borderId="4" xfId="55" applyNumberFormat="1" applyFont="1" applyFill="1" applyBorder="1" applyAlignment="1">
      <alignment vertical="center"/>
    </xf>
    <xf numFmtId="2" fontId="6" fillId="0" borderId="4" xfId="55" applyNumberFormat="1" applyFont="1" applyFill="1" applyBorder="1" applyAlignment="1">
      <alignment vertical="center"/>
    </xf>
    <xf numFmtId="2" fontId="6" fillId="0" borderId="11" xfId="55" applyNumberFormat="1" applyFont="1" applyFill="1" applyBorder="1" applyAlignment="1">
      <alignment vertical="center"/>
    </xf>
    <xf numFmtId="2" fontId="6" fillId="0" borderId="5" xfId="55" applyNumberFormat="1" applyFont="1" applyFill="1" applyBorder="1" applyAlignment="1">
      <alignment vertical="center"/>
    </xf>
    <xf numFmtId="9" fontId="6" fillId="0" borderId="12" xfId="11" applyFont="1" applyFill="1" applyBorder="1" applyAlignment="1">
      <alignment horizontal="center" vertical="center"/>
    </xf>
    <xf numFmtId="9" fontId="6" fillId="0" borderId="12" xfId="11" applyFont="1" applyFill="1" applyBorder="1" applyAlignment="1">
      <alignment vertical="center"/>
    </xf>
    <xf numFmtId="9" fontId="6" fillId="0" borderId="10" xfId="11" applyFont="1" applyFill="1" applyBorder="1" applyAlignment="1">
      <alignment vertical="center"/>
    </xf>
    <xf numFmtId="2" fontId="6" fillId="0" borderId="0" xfId="0" applyNumberFormat="1" applyFont="1" applyFill="1" applyAlignment="1">
      <alignment vertical="center"/>
    </xf>
    <xf numFmtId="0" fontId="6" fillId="0" borderId="11" xfId="0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Continuous" vertical="center"/>
    </xf>
    <xf numFmtId="2" fontId="6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1" fontId="6" fillId="0" borderId="10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vertical="center"/>
    </xf>
    <xf numFmtId="2" fontId="6" fillId="0" borderId="13" xfId="0" applyNumberFormat="1" applyFont="1" applyFill="1" applyBorder="1" applyAlignment="1">
      <alignment vertical="center"/>
    </xf>
    <xf numFmtId="2" fontId="6" fillId="0" borderId="12" xfId="0" applyNumberFormat="1" applyFont="1" applyFill="1" applyBorder="1" applyAlignment="1">
      <alignment vertical="center"/>
    </xf>
    <xf numFmtId="1" fontId="9" fillId="0" borderId="0" xfId="0" applyNumberFormat="1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>
      <alignment vertical="center"/>
    </xf>
    <xf numFmtId="2" fontId="6" fillId="0" borderId="11" xfId="0" applyNumberFormat="1" applyFont="1" applyFill="1" applyBorder="1" applyAlignment="1">
      <alignment vertical="center"/>
    </xf>
    <xf numFmtId="2" fontId="6" fillId="0" borderId="5" xfId="0" applyNumberFormat="1" applyFont="1" applyFill="1" applyBorder="1" applyAlignment="1">
      <alignment horizontal="centerContinuous" vertical="center"/>
    </xf>
    <xf numFmtId="1" fontId="5" fillId="0" borderId="10" xfId="0" applyNumberFormat="1" applyFont="1" applyFill="1" applyBorder="1" applyAlignment="1" applyProtection="1">
      <alignment horizontal="center" vertical="center"/>
      <protection hidden="1"/>
    </xf>
    <xf numFmtId="1" fontId="6" fillId="0" borderId="0" xfId="53" applyNumberFormat="1" applyFont="1" applyFill="1" applyAlignment="1">
      <alignment vertical="center"/>
    </xf>
    <xf numFmtId="182" fontId="6" fillId="0" borderId="0" xfId="53" applyNumberFormat="1" applyFont="1" applyFill="1" applyAlignment="1">
      <alignment vertical="center"/>
    </xf>
    <xf numFmtId="2" fontId="6" fillId="0" borderId="0" xfId="53" applyNumberFormat="1" applyFont="1" applyFill="1" applyAlignment="1">
      <alignment vertical="center"/>
    </xf>
    <xf numFmtId="0" fontId="6" fillId="0" borderId="0" xfId="53" applyFont="1" applyFill="1" applyAlignment="1">
      <alignment vertical="center"/>
    </xf>
    <xf numFmtId="2" fontId="13" fillId="0" borderId="0" xfId="53" applyNumberFormat="1" applyFont="1" applyFill="1" applyAlignment="1">
      <alignment vertical="center"/>
    </xf>
    <xf numFmtId="1" fontId="6" fillId="0" borderId="0" xfId="53" applyNumberFormat="1" applyFont="1" applyFill="1" applyAlignment="1">
      <alignment horizontal="right" vertical="center"/>
    </xf>
    <xf numFmtId="2" fontId="6" fillId="0" borderId="0" xfId="53" applyNumberFormat="1" applyFont="1" applyFill="1" applyAlignment="1">
      <alignment horizontal="left" vertical="center"/>
    </xf>
    <xf numFmtId="1" fontId="6" fillId="0" borderId="10" xfId="53" applyNumberFormat="1" applyFont="1" applyFill="1" applyBorder="1" applyAlignment="1">
      <alignment vertical="center"/>
    </xf>
    <xf numFmtId="182" fontId="6" fillId="0" borderId="10" xfId="53" applyNumberFormat="1" applyFont="1" applyFill="1" applyBorder="1" applyAlignment="1">
      <alignment vertical="center"/>
    </xf>
    <xf numFmtId="182" fontId="6" fillId="0" borderId="10" xfId="53" applyNumberFormat="1" applyFont="1" applyFill="1" applyBorder="1" applyAlignment="1">
      <alignment horizontal="center" vertical="center"/>
    </xf>
    <xf numFmtId="1" fontId="15" fillId="0" borderId="10" xfId="53" applyNumberFormat="1" applyFont="1" applyFill="1" applyBorder="1" applyAlignment="1">
      <alignment horizontal="center" vertical="center"/>
    </xf>
    <xf numFmtId="1" fontId="6" fillId="0" borderId="10" xfId="53" applyNumberFormat="1" applyFont="1" applyFill="1" applyBorder="1" applyAlignment="1">
      <alignment horizontal="left" vertical="center"/>
    </xf>
    <xf numFmtId="2" fontId="6" fillId="0" borderId="3" xfId="53" applyNumberFormat="1" applyFont="1" applyFill="1" applyBorder="1" applyAlignment="1">
      <alignment vertical="center"/>
    </xf>
    <xf numFmtId="2" fontId="6" fillId="0" borderId="10" xfId="53" applyNumberFormat="1" applyFont="1" applyFill="1" applyBorder="1" applyAlignment="1">
      <alignment vertical="center"/>
    </xf>
    <xf numFmtId="177" fontId="6" fillId="0" borderId="10" xfId="53" applyNumberFormat="1" applyFont="1" applyFill="1" applyBorder="1" applyAlignment="1">
      <alignment horizontal="left" vertical="center"/>
    </xf>
    <xf numFmtId="2" fontId="7" fillId="0" borderId="0" xfId="0" applyNumberFormat="1" applyFont="1" applyFill="1" applyAlignment="1">
      <alignment vertical="center"/>
    </xf>
    <xf numFmtId="2" fontId="6" fillId="0" borderId="10" xfId="0" applyNumberFormat="1" applyFont="1" applyFill="1" applyBorder="1" applyAlignment="1">
      <alignment horizontal="right" vertical="center"/>
    </xf>
    <xf numFmtId="2" fontId="6" fillId="0" borderId="12" xfId="53" applyNumberFormat="1" applyFont="1" applyFill="1" applyBorder="1" applyAlignment="1">
      <alignment vertical="center"/>
    </xf>
    <xf numFmtId="2" fontId="7" fillId="0" borderId="0" xfId="53" applyNumberFormat="1" applyFont="1" applyFill="1" applyAlignment="1">
      <alignment vertical="center"/>
    </xf>
    <xf numFmtId="1" fontId="6" fillId="0" borderId="10" xfId="0" applyNumberFormat="1" applyFont="1" applyFill="1" applyBorder="1" applyAlignment="1">
      <alignment vertical="center"/>
    </xf>
    <xf numFmtId="177" fontId="6" fillId="0" borderId="13" xfId="53" applyNumberFormat="1" applyFont="1" applyFill="1" applyBorder="1" applyAlignment="1">
      <alignment horizontal="left" vertical="center"/>
    </xf>
    <xf numFmtId="1" fontId="6" fillId="0" borderId="13" xfId="53" applyNumberFormat="1" applyFont="1" applyFill="1" applyBorder="1" applyAlignment="1">
      <alignment vertical="center"/>
    </xf>
    <xf numFmtId="182" fontId="6" fillId="0" borderId="13" xfId="53" applyNumberFormat="1" applyFont="1" applyFill="1" applyBorder="1" applyAlignment="1">
      <alignment vertical="center"/>
    </xf>
    <xf numFmtId="2" fontId="6" fillId="0" borderId="13" xfId="53" applyNumberFormat="1" applyFont="1" applyFill="1" applyBorder="1" applyAlignment="1">
      <alignment vertical="center"/>
    </xf>
    <xf numFmtId="1" fontId="6" fillId="0" borderId="12" xfId="53" applyNumberFormat="1" applyFont="1" applyFill="1" applyBorder="1" applyAlignment="1">
      <alignment horizontal="left" vertical="center"/>
    </xf>
    <xf numFmtId="10" fontId="6" fillId="0" borderId="12" xfId="11" applyNumberFormat="1" applyFont="1" applyFill="1" applyBorder="1" applyAlignment="1">
      <alignment vertical="center"/>
    </xf>
    <xf numFmtId="1" fontId="6" fillId="0" borderId="12" xfId="53" applyNumberFormat="1" applyFont="1" applyFill="1" applyBorder="1" applyAlignment="1">
      <alignment horizontal="center" vertical="center"/>
    </xf>
    <xf numFmtId="182" fontId="6" fillId="0" borderId="12" xfId="53" applyNumberFormat="1" applyFont="1" applyFill="1" applyBorder="1" applyAlignment="1">
      <alignment vertical="center"/>
    </xf>
    <xf numFmtId="1" fontId="6" fillId="0" borderId="12" xfId="53" applyNumberFormat="1" applyFont="1" applyFill="1" applyBorder="1" applyAlignment="1">
      <alignment vertical="center"/>
    </xf>
    <xf numFmtId="182" fontId="6" fillId="0" borderId="12" xfId="53" applyNumberFormat="1" applyFont="1" applyFill="1" applyBorder="1" applyAlignment="1">
      <alignment horizontal="center" vertical="center"/>
    </xf>
    <xf numFmtId="2" fontId="6" fillId="0" borderId="0" xfId="53" applyNumberFormat="1" applyFont="1" applyFill="1" applyAlignment="1">
      <alignment horizontal="right" vertical="center"/>
    </xf>
    <xf numFmtId="1" fontId="6" fillId="0" borderId="0" xfId="53" applyNumberFormat="1" applyFont="1" applyFill="1" applyAlignment="1">
      <alignment horizontal="left" vertical="center"/>
    </xf>
    <xf numFmtId="0" fontId="6" fillId="0" borderId="12" xfId="0" applyFont="1" applyFill="1" applyBorder="1" applyAlignment="1">
      <alignment vertical="center"/>
    </xf>
    <xf numFmtId="10" fontId="6" fillId="0" borderId="10" xfId="11" applyNumberFormat="1" applyFont="1" applyFill="1" applyBorder="1" applyAlignment="1">
      <alignment horizontal="center" vertical="center"/>
    </xf>
    <xf numFmtId="2" fontId="6" fillId="0" borderId="10" xfId="53" applyNumberFormat="1" applyFont="1" applyFill="1" applyBorder="1" applyAlignment="1">
      <alignment horizontal="center" vertical="center"/>
    </xf>
    <xf numFmtId="177" fontId="6" fillId="0" borderId="14" xfId="53" applyNumberFormat="1" applyFont="1" applyFill="1" applyBorder="1" applyAlignment="1">
      <alignment horizontal="left" vertical="center"/>
    </xf>
    <xf numFmtId="1" fontId="6" fillId="0" borderId="14" xfId="53" applyNumberFormat="1" applyFont="1" applyFill="1" applyBorder="1" applyAlignment="1">
      <alignment vertical="center"/>
    </xf>
    <xf numFmtId="182" fontId="6" fillId="0" borderId="14" xfId="53" applyNumberFormat="1" applyFont="1" applyFill="1" applyBorder="1" applyAlignment="1">
      <alignment horizontal="center" vertical="center"/>
    </xf>
    <xf numFmtId="2" fontId="6" fillId="0" borderId="14" xfId="53" applyNumberFormat="1" applyFont="1" applyFill="1" applyBorder="1" applyAlignment="1">
      <alignment vertical="center"/>
    </xf>
    <xf numFmtId="10" fontId="6" fillId="0" borderId="12" xfId="11" applyNumberFormat="1" applyFont="1" applyFill="1" applyBorder="1" applyAlignment="1">
      <alignment horizontal="center" vertical="center"/>
    </xf>
    <xf numFmtId="182" fontId="6" fillId="0" borderId="13" xfId="53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9" fillId="0" borderId="0" xfId="53" applyNumberFormat="1" applyFont="1" applyFill="1" applyAlignment="1">
      <alignment vertical="center"/>
    </xf>
    <xf numFmtId="2" fontId="6" fillId="0" borderId="15" xfId="53" applyNumberFormat="1" applyFont="1" applyFill="1" applyBorder="1" applyAlignment="1">
      <alignment vertical="center"/>
    </xf>
    <xf numFmtId="1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right" vertical="center"/>
    </xf>
    <xf numFmtId="1" fontId="16" fillId="0" borderId="0" xfId="0" applyNumberFormat="1" applyFont="1" applyFill="1" applyAlignment="1">
      <alignment vertical="center"/>
    </xf>
    <xf numFmtId="1" fontId="16" fillId="0" borderId="0" xfId="31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2" fontId="6" fillId="0" borderId="0" xfId="0" applyNumberFormat="1" applyFont="1" applyFill="1" applyAlignment="1" applyProtection="1">
      <alignment horizontal="center" vertical="center"/>
    </xf>
    <xf numFmtId="2" fontId="6" fillId="0" borderId="0" xfId="31" applyNumberFormat="1" applyFont="1" applyFill="1" applyAlignment="1">
      <alignment horizontal="right" vertical="center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1" fontId="6" fillId="0" borderId="10" xfId="31" applyNumberFormat="1" applyFont="1" applyFill="1" applyBorder="1" applyAlignment="1">
      <alignment horizontal="center" vertical="center"/>
    </xf>
    <xf numFmtId="1" fontId="6" fillId="0" borderId="10" xfId="31" applyNumberFormat="1" applyFont="1" applyFill="1" applyBorder="1" applyAlignment="1">
      <alignment vertical="center"/>
    </xf>
    <xf numFmtId="2" fontId="6" fillId="0" borderId="10" xfId="31" applyNumberFormat="1" applyFont="1" applyFill="1" applyBorder="1" applyAlignment="1">
      <alignment vertical="center"/>
    </xf>
    <xf numFmtId="0" fontId="6" fillId="0" borderId="10" xfId="31" applyFont="1" applyFill="1" applyBorder="1" applyAlignment="1">
      <alignment vertical="center"/>
    </xf>
    <xf numFmtId="177" fontId="6" fillId="0" borderId="10" xfId="31" applyNumberFormat="1" applyFont="1" applyFill="1" applyBorder="1" applyAlignment="1">
      <alignment horizontal="center" vertical="center"/>
    </xf>
    <xf numFmtId="1" fontId="6" fillId="0" borderId="0" xfId="31" applyNumberFormat="1" applyFont="1" applyFill="1" applyAlignment="1">
      <alignment vertical="center"/>
    </xf>
    <xf numFmtId="1" fontId="6" fillId="0" borderId="0" xfId="31" applyNumberFormat="1" applyFont="1" applyFill="1" applyAlignment="1">
      <alignment horizontal="center" vertical="center"/>
    </xf>
    <xf numFmtId="180" fontId="6" fillId="0" borderId="0" xfId="31" applyNumberFormat="1" applyFont="1" applyFill="1" applyAlignment="1">
      <alignment vertical="center"/>
    </xf>
    <xf numFmtId="2" fontId="6" fillId="0" borderId="0" xfId="31" applyNumberFormat="1" applyFont="1" applyFill="1" applyAlignment="1">
      <alignment vertical="center"/>
    </xf>
    <xf numFmtId="0" fontId="6" fillId="0" borderId="0" xfId="31" applyFont="1" applyFill="1" applyAlignment="1">
      <alignment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vertical="center"/>
    </xf>
    <xf numFmtId="2" fontId="16" fillId="0" borderId="0" xfId="31" applyNumberFormat="1" applyFont="1" applyFill="1" applyAlignment="1">
      <alignment vertical="center"/>
    </xf>
    <xf numFmtId="1" fontId="17" fillId="0" borderId="0" xfId="0" applyNumberFormat="1" applyFont="1" applyFill="1" applyAlignment="1">
      <alignment horizontal="center" vertical="center"/>
    </xf>
    <xf numFmtId="2" fontId="6" fillId="0" borderId="0" xfId="56" applyNumberFormat="1" applyFont="1" applyFill="1" applyAlignment="1">
      <alignment vertical="center"/>
    </xf>
    <xf numFmtId="2" fontId="13" fillId="0" borderId="0" xfId="56" applyNumberFormat="1" applyFont="1" applyFill="1" applyAlignment="1">
      <alignment vertical="center"/>
    </xf>
    <xf numFmtId="2" fontId="14" fillId="0" borderId="0" xfId="56" applyNumberFormat="1" applyFont="1" applyFill="1" applyAlignment="1">
      <alignment vertical="center"/>
    </xf>
    <xf numFmtId="1" fontId="6" fillId="0" borderId="10" xfId="25" applyNumberFormat="1" applyFont="1" applyFill="1" applyBorder="1" applyAlignment="1">
      <alignment vertical="center"/>
    </xf>
    <xf numFmtId="2" fontId="6" fillId="0" borderId="10" xfId="25" applyNumberFormat="1" applyFont="1" applyFill="1" applyBorder="1" applyAlignment="1">
      <alignment horizontal="center" vertical="center"/>
    </xf>
    <xf numFmtId="1" fontId="6" fillId="0" borderId="10" xfId="25" applyNumberFormat="1" applyFont="1" applyFill="1" applyBorder="1" applyAlignment="1">
      <alignment horizontal="center" vertical="center"/>
    </xf>
    <xf numFmtId="1" fontId="6" fillId="0" borderId="10" xfId="48" applyNumberFormat="1" applyFont="1" applyFill="1" applyBorder="1" applyAlignment="1">
      <alignment vertical="center"/>
    </xf>
    <xf numFmtId="1" fontId="6" fillId="0" borderId="10" xfId="56" applyNumberFormat="1" applyFont="1" applyFill="1" applyBorder="1" applyAlignment="1">
      <alignment vertical="center"/>
    </xf>
    <xf numFmtId="2" fontId="6" fillId="0" borderId="10" xfId="56" applyNumberFormat="1" applyFont="1" applyFill="1" applyBorder="1" applyAlignment="1">
      <alignment vertical="center"/>
    </xf>
    <xf numFmtId="2" fontId="6" fillId="0" borderId="0" xfId="56" applyNumberFormat="1" applyFont="1" applyFill="1" applyAlignment="1">
      <alignment horizontal="centerContinuous" vertical="center"/>
    </xf>
    <xf numFmtId="0" fontId="6" fillId="0" borderId="0" xfId="56" applyFont="1" applyFill="1" applyAlignment="1">
      <alignment vertical="center"/>
    </xf>
    <xf numFmtId="0" fontId="6" fillId="0" borderId="10" xfId="56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1" fontId="18" fillId="0" borderId="0" xfId="0" applyNumberFormat="1" applyFont="1" applyFill="1" applyAlignment="1">
      <alignment vertical="center"/>
    </xf>
    <xf numFmtId="1" fontId="19" fillId="0" borderId="0" xfId="0" applyNumberFormat="1" applyFont="1" applyFill="1" applyAlignment="1">
      <alignment vertical="center"/>
    </xf>
    <xf numFmtId="2" fontId="20" fillId="0" borderId="0" xfId="0" applyNumberFormat="1" applyFont="1" applyFill="1" applyAlignment="1">
      <alignment horizontal="left" vertical="center"/>
    </xf>
    <xf numFmtId="1" fontId="21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2" fontId="5" fillId="0" borderId="3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19" fillId="0" borderId="9" xfId="0" applyNumberFormat="1" applyFont="1" applyFill="1" applyBorder="1" applyAlignment="1">
      <alignment horizontal="center" vertical="center"/>
    </xf>
    <xf numFmtId="1" fontId="19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2" fontId="5" fillId="0" borderId="9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16" xfId="0" applyNumberFormat="1" applyFont="1" applyFill="1" applyBorder="1" applyAlignment="1">
      <alignment horizontal="center" vertical="center"/>
    </xf>
    <xf numFmtId="1" fontId="22" fillId="0" borderId="12" xfId="0" applyNumberFormat="1" applyFont="1" applyFill="1" applyBorder="1" applyAlignment="1">
      <alignment vertical="center"/>
    </xf>
    <xf numFmtId="1" fontId="22" fillId="0" borderId="18" xfId="0" applyNumberFormat="1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2" fontId="5" fillId="0" borderId="12" xfId="0" applyNumberFormat="1" applyFon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2" fontId="5" fillId="0" borderId="10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9" fontId="5" fillId="0" borderId="21" xfId="0" applyNumberFormat="1" applyFont="1" applyFill="1" applyBorder="1" applyAlignment="1">
      <alignment horizontal="center" vertical="center"/>
    </xf>
    <xf numFmtId="2" fontId="5" fillId="0" borderId="13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9" fontId="5" fillId="0" borderId="19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9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Alignment="1">
      <alignment vertical="center"/>
    </xf>
    <xf numFmtId="1" fontId="6" fillId="0" borderId="0" xfId="0" applyNumberFormat="1" applyFont="1" applyFill="1" applyAlignment="1">
      <alignment vertical="center"/>
    </xf>
    <xf numFmtId="2" fontId="13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6" fillId="0" borderId="3" xfId="0" applyFont="1" applyFill="1" applyBorder="1" applyAlignment="1">
      <alignment horizontal="right" vertical="center"/>
    </xf>
    <xf numFmtId="2" fontId="6" fillId="0" borderId="3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Continuous" vertical="center"/>
    </xf>
    <xf numFmtId="0" fontId="6" fillId="0" borderId="9" xfId="0" applyFont="1" applyFill="1" applyBorder="1" applyAlignment="1">
      <alignment vertical="center"/>
    </xf>
    <xf numFmtId="2" fontId="6" fillId="0" borderId="9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right" vertical="center"/>
    </xf>
    <xf numFmtId="0" fontId="6" fillId="0" borderId="15" xfId="0" applyFont="1" applyFill="1" applyBorder="1" applyAlignment="1">
      <alignment horizontal="centerContinuous" vertical="center"/>
    </xf>
    <xf numFmtId="0" fontId="6" fillId="0" borderId="19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right" vertical="center"/>
    </xf>
    <xf numFmtId="10" fontId="6" fillId="0" borderId="12" xfId="11" applyNumberFormat="1" applyFont="1" applyFill="1" applyBorder="1" applyAlignment="1">
      <alignment horizontal="right" vertical="center"/>
    </xf>
    <xf numFmtId="2" fontId="6" fillId="0" borderId="3" xfId="0" applyNumberFormat="1" applyFont="1" applyFill="1" applyBorder="1" applyAlignment="1">
      <alignment vertical="center"/>
    </xf>
    <xf numFmtId="1" fontId="6" fillId="0" borderId="13" xfId="0" applyNumberFormat="1" applyFont="1" applyFill="1" applyBorder="1" applyAlignment="1">
      <alignment vertical="center"/>
    </xf>
    <xf numFmtId="0" fontId="6" fillId="0" borderId="13" xfId="0" applyFont="1" applyFill="1" applyBorder="1" applyAlignment="1">
      <alignment horizontal="left" vertical="center"/>
    </xf>
    <xf numFmtId="2" fontId="6" fillId="0" borderId="13" xfId="0" applyNumberFormat="1" applyFont="1" applyFill="1" applyBorder="1" applyAlignment="1">
      <alignment horizontal="right" vertical="center"/>
    </xf>
    <xf numFmtId="10" fontId="6" fillId="0" borderId="13" xfId="11" applyNumberFormat="1" applyFont="1" applyFill="1" applyBorder="1" applyAlignment="1">
      <alignment horizontal="right" vertical="center"/>
    </xf>
    <xf numFmtId="1" fontId="6" fillId="0" borderId="12" xfId="0" applyNumberFormat="1" applyFont="1" applyFill="1" applyBorder="1" applyAlignment="1">
      <alignment vertical="center"/>
    </xf>
    <xf numFmtId="177" fontId="6" fillId="0" borderId="10" xfId="0" applyNumberFormat="1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2" fontId="6" fillId="0" borderId="10" xfId="0" applyNumberFormat="1" applyFont="1" applyFill="1" applyBorder="1" applyAlignment="1">
      <alignment horizontal="left" vertical="center"/>
    </xf>
    <xf numFmtId="2" fontId="6" fillId="0" borderId="13" xfId="0" applyNumberFormat="1" applyFont="1" applyFill="1" applyBorder="1" applyAlignment="1">
      <alignment horizontal="left" vertical="center"/>
    </xf>
    <xf numFmtId="1" fontId="6" fillId="0" borderId="14" xfId="0" applyNumberFormat="1" applyFont="1" applyFill="1" applyBorder="1" applyAlignment="1">
      <alignment vertical="center"/>
    </xf>
    <xf numFmtId="2" fontId="6" fillId="0" borderId="14" xfId="0" applyNumberFormat="1" applyFont="1" applyFill="1" applyBorder="1" applyAlignment="1">
      <alignment vertical="center"/>
    </xf>
    <xf numFmtId="2" fontId="6" fillId="0" borderId="14" xfId="0" applyNumberFormat="1" applyFont="1" applyFill="1" applyBorder="1" applyAlignment="1">
      <alignment horizontal="right" vertical="center"/>
    </xf>
    <xf numFmtId="1" fontId="6" fillId="0" borderId="0" xfId="0" applyNumberFormat="1" applyFont="1" applyFill="1" applyAlignment="1">
      <alignment horizontal="right" vertical="center"/>
    </xf>
    <xf numFmtId="1" fontId="6" fillId="0" borderId="0" xfId="0" applyNumberFormat="1" applyFont="1" applyFill="1" applyAlignment="1">
      <alignment horizontal="left" vertical="center"/>
    </xf>
    <xf numFmtId="2" fontId="6" fillId="0" borderId="0" xfId="0" applyNumberFormat="1" applyFont="1" applyFill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centerContinuous" vertical="center"/>
    </xf>
    <xf numFmtId="0" fontId="6" fillId="0" borderId="5" xfId="0" applyFont="1" applyFill="1" applyBorder="1" applyAlignment="1">
      <alignment horizontal="centerContinuous" vertical="center"/>
    </xf>
    <xf numFmtId="1" fontId="6" fillId="0" borderId="3" xfId="0" applyNumberFormat="1" applyFont="1" applyFill="1" applyBorder="1" applyAlignment="1">
      <alignment vertical="center"/>
    </xf>
    <xf numFmtId="2" fontId="24" fillId="0" borderId="0" xfId="0" applyNumberFormat="1" applyFont="1" applyFill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left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left" vertical="center"/>
    </xf>
    <xf numFmtId="2" fontId="9" fillId="0" borderId="14" xfId="0" applyNumberFormat="1" applyFont="1" applyFill="1" applyBorder="1" applyAlignment="1">
      <alignment horizontal="left" vertical="center"/>
    </xf>
    <xf numFmtId="177" fontId="6" fillId="0" borderId="1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0" fontId="6" fillId="0" borderId="22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left" vertical="center"/>
    </xf>
    <xf numFmtId="10" fontId="6" fillId="0" borderId="8" xfId="11" applyNumberFormat="1" applyFont="1" applyFill="1" applyBorder="1" applyAlignment="1">
      <alignment horizontal="left" vertical="center"/>
    </xf>
    <xf numFmtId="10" fontId="6" fillId="0" borderId="18" xfId="0" applyNumberFormat="1" applyFont="1" applyFill="1" applyBorder="1" applyAlignment="1">
      <alignment horizontal="center" vertical="center"/>
    </xf>
    <xf numFmtId="2" fontId="6" fillId="0" borderId="16" xfId="0" applyNumberFormat="1" applyFont="1" applyFill="1" applyBorder="1" applyAlignment="1">
      <alignment horizontal="left" vertical="center"/>
    </xf>
    <xf numFmtId="10" fontId="6" fillId="0" borderId="17" xfId="11" applyNumberFormat="1" applyFont="1" applyFill="1" applyBorder="1" applyAlignment="1">
      <alignment horizontal="left" vertical="center"/>
    </xf>
    <xf numFmtId="10" fontId="6" fillId="0" borderId="4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10" fontId="6" fillId="0" borderId="17" xfId="11" applyNumberFormat="1" applyFont="1" applyFill="1" applyBorder="1" applyAlignment="1">
      <alignment vertical="center"/>
    </xf>
    <xf numFmtId="10" fontId="6" fillId="0" borderId="17" xfId="11" applyNumberFormat="1" applyFont="1" applyFill="1" applyBorder="1" applyAlignment="1">
      <alignment horizontal="center" vertical="center"/>
    </xf>
    <xf numFmtId="183" fontId="6" fillId="0" borderId="17" xfId="11" applyNumberFormat="1" applyFont="1" applyFill="1" applyBorder="1" applyAlignment="1">
      <alignment horizontal="center" vertical="center"/>
    </xf>
    <xf numFmtId="10" fontId="6" fillId="0" borderId="23" xfId="0" applyNumberFormat="1" applyFont="1" applyFill="1" applyBorder="1" applyAlignment="1">
      <alignment horizontal="center" vertical="center"/>
    </xf>
    <xf numFmtId="10" fontId="6" fillId="0" borderId="24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vertical="center"/>
    </xf>
    <xf numFmtId="10" fontId="6" fillId="0" borderId="19" xfId="11" applyNumberFormat="1" applyFont="1" applyFill="1" applyBorder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2" fontId="24" fillId="0" borderId="0" xfId="0" applyNumberFormat="1" applyFont="1" applyFill="1" applyAlignment="1">
      <alignment vertical="center"/>
    </xf>
    <xf numFmtId="2" fontId="6" fillId="0" borderId="4" xfId="0" applyNumberFormat="1" applyFont="1" applyFill="1" applyBorder="1" applyAlignment="1">
      <alignment vertical="center"/>
    </xf>
    <xf numFmtId="2" fontId="6" fillId="0" borderId="4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>
      <alignment vertical="center"/>
    </xf>
    <xf numFmtId="1" fontId="25" fillId="0" borderId="0" xfId="0" applyNumberFormat="1" applyFont="1" applyFill="1" applyAlignment="1">
      <alignment vertical="center"/>
    </xf>
    <xf numFmtId="177" fontId="7" fillId="0" borderId="10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right" vertical="center"/>
    </xf>
    <xf numFmtId="177" fontId="7" fillId="0" borderId="11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" fontId="7" fillId="0" borderId="10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vertical="center"/>
    </xf>
    <xf numFmtId="2" fontId="7" fillId="0" borderId="13" xfId="0" applyNumberFormat="1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184" fontId="17" fillId="0" borderId="11" xfId="0" applyNumberFormat="1" applyFont="1" applyFill="1" applyBorder="1" applyAlignment="1">
      <alignment horizontal="right" vertical="center"/>
    </xf>
    <xf numFmtId="0" fontId="17" fillId="0" borderId="11" xfId="0" applyFont="1" applyFill="1" applyBorder="1" applyAlignment="1">
      <alignment vertical="center"/>
    </xf>
    <xf numFmtId="0" fontId="17" fillId="0" borderId="11" xfId="0" applyFont="1" applyFill="1" applyBorder="1" applyAlignment="1">
      <alignment horizontal="right" vertical="center"/>
    </xf>
    <xf numFmtId="180" fontId="17" fillId="0" borderId="11" xfId="0" applyNumberFormat="1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/>
    <xf numFmtId="0" fontId="5" fillId="0" borderId="0" xfId="0" applyFont="1" applyAlignment="1">
      <alignment vertical="center"/>
    </xf>
    <xf numFmtId="1" fontId="5" fillId="4" borderId="0" xfId="53" applyNumberFormat="1" applyFont="1" applyFill="1" applyAlignment="1">
      <alignment vertical="center"/>
    </xf>
    <xf numFmtId="182" fontId="5" fillId="4" borderId="0" xfId="53" applyNumberFormat="1" applyFont="1" applyFill="1" applyAlignment="1">
      <alignment vertical="center"/>
    </xf>
    <xf numFmtId="2" fontId="5" fillId="4" borderId="0" xfId="53" applyNumberFormat="1" applyFont="1" applyFill="1" applyAlignment="1">
      <alignment vertical="center"/>
    </xf>
    <xf numFmtId="0" fontId="5" fillId="4" borderId="0" xfId="53" applyFont="1" applyFill="1" applyAlignment="1">
      <alignment vertical="center"/>
    </xf>
    <xf numFmtId="1" fontId="18" fillId="4" borderId="0" xfId="0" applyNumberFormat="1" applyFont="1" applyFill="1" applyAlignment="1">
      <alignment vertical="center"/>
    </xf>
    <xf numFmtId="2" fontId="28" fillId="4" borderId="0" xfId="53" applyNumberFormat="1" applyFont="1" applyFill="1" applyAlignment="1">
      <alignment horizontal="left" vertical="center"/>
    </xf>
    <xf numFmtId="1" fontId="7" fillId="4" borderId="0" xfId="53" applyNumberFormat="1" applyFont="1" applyFill="1" applyAlignment="1">
      <alignment vertical="center"/>
    </xf>
    <xf numFmtId="1" fontId="29" fillId="4" borderId="0" xfId="0" applyNumberFormat="1" applyFont="1" applyFill="1" applyAlignment="1">
      <alignment vertical="center"/>
    </xf>
    <xf numFmtId="2" fontId="5" fillId="4" borderId="0" xfId="53" applyNumberFormat="1" applyFont="1" applyFill="1" applyAlignment="1">
      <alignment horizontal="left" vertical="center"/>
    </xf>
    <xf numFmtId="1" fontId="5" fillId="4" borderId="10" xfId="53" applyNumberFormat="1" applyFont="1" applyFill="1" applyBorder="1" applyAlignment="1">
      <alignment horizontal="center" vertical="center"/>
    </xf>
    <xf numFmtId="1" fontId="5" fillId="4" borderId="10" xfId="53" applyNumberFormat="1" applyFont="1" applyFill="1" applyBorder="1" applyAlignment="1">
      <alignment vertical="center"/>
    </xf>
    <xf numFmtId="182" fontId="5" fillId="4" borderId="10" xfId="53" applyNumberFormat="1" applyFont="1" applyFill="1" applyBorder="1" applyAlignment="1">
      <alignment horizontal="center" vertical="center"/>
    </xf>
    <xf numFmtId="1" fontId="30" fillId="4" borderId="10" xfId="53" applyNumberFormat="1" applyFont="1" applyFill="1" applyBorder="1" applyAlignment="1">
      <alignment horizontal="center" vertical="center"/>
    </xf>
    <xf numFmtId="1" fontId="5" fillId="4" borderId="12" xfId="53" applyNumberFormat="1" applyFont="1" applyFill="1" applyBorder="1" applyAlignment="1">
      <alignment horizontal="center" vertical="center"/>
    </xf>
    <xf numFmtId="1" fontId="5" fillId="4" borderId="12" xfId="53" applyNumberFormat="1" applyFont="1" applyFill="1" applyBorder="1" applyAlignment="1">
      <alignment vertical="center"/>
    </xf>
    <xf numFmtId="10" fontId="5" fillId="4" borderId="12" xfId="11" applyNumberFormat="1" applyFont="1" applyFill="1" applyBorder="1" applyAlignment="1">
      <alignment horizontal="center" vertical="center"/>
    </xf>
    <xf numFmtId="2" fontId="5" fillId="4" borderId="12" xfId="53" applyNumberFormat="1" applyFont="1" applyFill="1" applyBorder="1" applyAlignment="1">
      <alignment vertical="center"/>
    </xf>
    <xf numFmtId="177" fontId="5" fillId="4" borderId="10" xfId="53" applyNumberFormat="1" applyFont="1" applyFill="1" applyBorder="1" applyAlignment="1">
      <alignment horizontal="center" vertical="center"/>
    </xf>
    <xf numFmtId="2" fontId="5" fillId="4" borderId="10" xfId="53" applyNumberFormat="1" applyFont="1" applyFill="1" applyBorder="1" applyAlignment="1">
      <alignment horizontal="center" vertical="center"/>
    </xf>
    <xf numFmtId="177" fontId="5" fillId="4" borderId="13" xfId="53" applyNumberFormat="1" applyFont="1" applyFill="1" applyBorder="1" applyAlignment="1">
      <alignment horizontal="center" vertical="center"/>
    </xf>
    <xf numFmtId="1" fontId="5" fillId="4" borderId="13" xfId="53" applyNumberFormat="1" applyFont="1" applyFill="1" applyBorder="1" applyAlignment="1">
      <alignment vertical="center"/>
    </xf>
    <xf numFmtId="182" fontId="5" fillId="4" borderId="13" xfId="53" applyNumberFormat="1" applyFont="1" applyFill="1" applyBorder="1" applyAlignment="1">
      <alignment horizontal="center" vertical="center"/>
    </xf>
    <xf numFmtId="2" fontId="5" fillId="4" borderId="13" xfId="53" applyNumberFormat="1" applyFont="1" applyFill="1" applyBorder="1" applyAlignment="1">
      <alignment horizontal="center" vertical="center"/>
    </xf>
    <xf numFmtId="182" fontId="5" fillId="4" borderId="12" xfId="53" applyNumberFormat="1" applyFont="1" applyFill="1" applyBorder="1" applyAlignment="1">
      <alignment horizontal="center" vertical="center"/>
    </xf>
    <xf numFmtId="2" fontId="5" fillId="4" borderId="12" xfId="53" applyNumberFormat="1" applyFont="1" applyFill="1" applyBorder="1" applyAlignment="1">
      <alignment horizontal="center" vertical="center"/>
    </xf>
    <xf numFmtId="177" fontId="5" fillId="4" borderId="12" xfId="53" applyNumberFormat="1" applyFont="1" applyFill="1" applyBorder="1" applyAlignment="1">
      <alignment horizontal="center" vertical="center"/>
    </xf>
    <xf numFmtId="1" fontId="5" fillId="4" borderId="13" xfId="53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182" fontId="5" fillId="4" borderId="3" xfId="53" applyNumberFormat="1" applyFont="1" applyFill="1" applyBorder="1" applyAlignment="1">
      <alignment vertical="center"/>
    </xf>
    <xf numFmtId="2" fontId="31" fillId="4" borderId="3" xfId="53" applyNumberFormat="1" applyFont="1" applyFill="1" applyBorder="1" applyAlignment="1">
      <alignment horizontal="center" vertical="center"/>
    </xf>
    <xf numFmtId="2" fontId="5" fillId="4" borderId="3" xfId="53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2" fontId="31" fillId="4" borderId="10" xfId="53" applyNumberFormat="1" applyFont="1" applyFill="1" applyBorder="1" applyAlignment="1">
      <alignment horizontal="center" vertical="center"/>
    </xf>
    <xf numFmtId="1" fontId="5" fillId="4" borderId="10" xfId="53" applyNumberFormat="1" applyFont="1" applyFill="1" applyBorder="1" applyAlignment="1">
      <alignment horizontal="right" vertical="center"/>
    </xf>
    <xf numFmtId="2" fontId="5" fillId="4" borderId="10" xfId="53" applyNumberFormat="1" applyFont="1" applyFill="1" applyBorder="1" applyAlignment="1">
      <alignment horizontal="left" vertical="center"/>
    </xf>
    <xf numFmtId="2" fontId="5" fillId="4" borderId="10" xfId="53" applyNumberFormat="1" applyFont="1" applyFill="1" applyBorder="1" applyAlignment="1">
      <alignment vertical="center"/>
    </xf>
    <xf numFmtId="1" fontId="5" fillId="4" borderId="10" xfId="53" applyNumberFormat="1" applyFont="1" applyFill="1" applyBorder="1" applyAlignment="1">
      <alignment horizontal="left" vertical="center"/>
    </xf>
    <xf numFmtId="2" fontId="5" fillId="0" borderId="10" xfId="0" applyNumberFormat="1" applyFont="1" applyBorder="1" applyAlignment="1">
      <alignment horizontal="left" vertical="center"/>
    </xf>
    <xf numFmtId="2" fontId="5" fillId="4" borderId="0" xfId="0" applyNumberFormat="1" applyFont="1" applyFill="1" applyAlignment="1">
      <alignment horizontal="right" vertical="center"/>
    </xf>
    <xf numFmtId="177" fontId="31" fillId="4" borderId="10" xfId="53" applyNumberFormat="1" applyFont="1" applyFill="1" applyBorder="1" applyAlignment="1">
      <alignment horizontal="center" vertical="center"/>
    </xf>
    <xf numFmtId="177" fontId="31" fillId="4" borderId="13" xfId="53" applyNumberFormat="1" applyFont="1" applyFill="1" applyBorder="1" applyAlignment="1">
      <alignment horizontal="center" vertical="center"/>
    </xf>
    <xf numFmtId="2" fontId="31" fillId="4" borderId="12" xfId="53" applyNumberFormat="1" applyFont="1" applyFill="1" applyBorder="1" applyAlignment="1">
      <alignment vertical="center"/>
    </xf>
    <xf numFmtId="2" fontId="5" fillId="4" borderId="3" xfId="53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6" borderId="10" xfId="0" applyFill="1" applyBorder="1" applyAlignment="1">
      <alignment vertical="center"/>
    </xf>
    <xf numFmtId="0" fontId="33" fillId="7" borderId="0" xfId="7" applyAlignment="1">
      <alignment vertical="center"/>
    </xf>
    <xf numFmtId="0" fontId="33" fillId="7" borderId="0" xfId="7" applyAlignment="1">
      <alignment horizontal="center" vertical="center"/>
    </xf>
    <xf numFmtId="16" fontId="0" fillId="0" borderId="0" xfId="0" applyNumberFormat="1" applyAlignment="1">
      <alignment vertical="center"/>
    </xf>
    <xf numFmtId="0" fontId="0" fillId="8" borderId="10" xfId="0" applyFill="1" applyBorder="1" applyAlignment="1">
      <alignment horizontal="center" vertical="center"/>
    </xf>
    <xf numFmtId="0" fontId="34" fillId="9" borderId="0" xfId="33" applyAlignment="1">
      <alignment vertical="center"/>
    </xf>
    <xf numFmtId="0" fontId="34" fillId="9" borderId="0" xfId="33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5" fillId="10" borderId="0" xfId="34" applyAlignment="1">
      <alignment vertical="center"/>
    </xf>
    <xf numFmtId="0" fontId="35" fillId="10" borderId="0" xfId="34" applyAlignment="1">
      <alignment horizontal="center" vertical="center"/>
    </xf>
    <xf numFmtId="0" fontId="0" fillId="11" borderId="10" xfId="0" applyFill="1" applyBorder="1" applyAlignment="1">
      <alignment vertical="center"/>
    </xf>
    <xf numFmtId="10" fontId="0" fillId="0" borderId="0" xfId="0" applyNumberFormat="1"/>
    <xf numFmtId="0" fontId="36" fillId="0" borderId="1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7" fillId="0" borderId="10" xfId="0" applyFont="1" applyBorder="1"/>
    <xf numFmtId="0" fontId="37" fillId="0" borderId="10" xfId="0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0" fontId="0" fillId="0" borderId="10" xfId="0" applyBorder="1"/>
    <xf numFmtId="0" fontId="38" fillId="0" borderId="10" xfId="0" applyFont="1" applyBorder="1"/>
    <xf numFmtId="10" fontId="39" fillId="0" borderId="10" xfId="0" applyNumberFormat="1" applyFont="1" applyBorder="1"/>
    <xf numFmtId="0" fontId="39" fillId="11" borderId="10" xfId="0" applyFont="1" applyFill="1" applyBorder="1"/>
    <xf numFmtId="0" fontId="34" fillId="9" borderId="10" xfId="33" applyBorder="1"/>
    <xf numFmtId="0" fontId="33" fillId="7" borderId="10" xfId="7" applyBorder="1"/>
    <xf numFmtId="0" fontId="37" fillId="0" borderId="10" xfId="0" applyFont="1" applyFill="1" applyBorder="1" applyAlignment="1">
      <alignment horizontal="center"/>
    </xf>
    <xf numFmtId="10" fontId="0" fillId="0" borderId="10" xfId="0" applyNumberFormat="1" applyBorder="1"/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Normal_H012B1-1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Normal_HJ12P5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Normal_HJ16B1-2" xfId="48"/>
    <cellStyle name="强调文字颜色 6" xfId="49" builtinId="49"/>
    <cellStyle name="40% - 强调文字颜色 6" xfId="50" builtinId="51"/>
    <cellStyle name="60% - 强调文字颜色 6" xfId="51" builtinId="52"/>
    <cellStyle name="|: 获取数据 ..." xfId="52"/>
    <cellStyle name="Normal_HJ12P10" xfId="53"/>
    <cellStyle name="千分位[0]_A " xfId="54"/>
    <cellStyle name="Normal_HJ12P9" xfId="55"/>
    <cellStyle name="Normal_HJ15B5" xfId="56"/>
    <cellStyle name="普通_A " xfId="57"/>
    <cellStyle name="千分位_A " xfId="5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UserShapes" Target="../drawings/drawing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91008"/>
        <c:axId val="104239616"/>
      </c:barChart>
      <c:catAx>
        <c:axId val="107691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04239616"/>
        <c:crosses val="autoZero"/>
        <c:auto val="0"/>
        <c:lblAlgn val="ctr"/>
        <c:lblOffset val="100"/>
        <c:tickLblSkip val="1"/>
        <c:noMultiLvlLbl val="0"/>
      </c:catAx>
      <c:valAx>
        <c:axId val="10423961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07691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35360"/>
        <c:axId val="160198592"/>
      </c:barChart>
      <c:catAx>
        <c:axId val="160335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198592"/>
        <c:crosses val="autoZero"/>
        <c:auto val="0"/>
        <c:lblAlgn val="ctr"/>
        <c:lblOffset val="100"/>
        <c:tickLblSkip val="1"/>
        <c:noMultiLvlLbl val="0"/>
      </c:catAx>
      <c:valAx>
        <c:axId val="16019859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33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35872"/>
        <c:axId val="160200320"/>
      </c:barChart>
      <c:catAx>
        <c:axId val="160335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200320"/>
        <c:crosses val="autoZero"/>
        <c:auto val="0"/>
        <c:lblAlgn val="ctr"/>
        <c:lblOffset val="100"/>
        <c:tickLblSkip val="1"/>
        <c:noMultiLvlLbl val="0"/>
      </c:catAx>
      <c:valAx>
        <c:axId val="16020032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335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37408"/>
        <c:axId val="160202048"/>
      </c:barChart>
      <c:catAx>
        <c:axId val="160337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202048"/>
        <c:crosses val="autoZero"/>
        <c:auto val="0"/>
        <c:lblAlgn val="ctr"/>
        <c:lblOffset val="100"/>
        <c:tickLblSkip val="1"/>
        <c:noMultiLvlLbl val="0"/>
      </c:catAx>
      <c:valAx>
        <c:axId val="16020204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33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90176"/>
        <c:axId val="160023680"/>
      </c:barChart>
      <c:catAx>
        <c:axId val="160690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023680"/>
        <c:crosses val="autoZero"/>
        <c:auto val="0"/>
        <c:lblAlgn val="ctr"/>
        <c:lblOffset val="100"/>
        <c:tickLblSkip val="1"/>
        <c:noMultiLvlLbl val="0"/>
      </c:catAx>
      <c:valAx>
        <c:axId val="16002368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9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91712"/>
        <c:axId val="160025408"/>
      </c:barChart>
      <c:catAx>
        <c:axId val="16069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025408"/>
        <c:crosses val="autoZero"/>
        <c:auto val="0"/>
        <c:lblAlgn val="ctr"/>
        <c:lblOffset val="100"/>
        <c:tickLblSkip val="1"/>
        <c:noMultiLvlLbl val="0"/>
      </c:catAx>
      <c:valAx>
        <c:axId val="16002540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9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92224"/>
        <c:axId val="160027136"/>
      </c:barChart>
      <c:catAx>
        <c:axId val="160692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027136"/>
        <c:crosses val="autoZero"/>
        <c:auto val="0"/>
        <c:lblAlgn val="ctr"/>
        <c:lblOffset val="100"/>
        <c:tickLblSkip val="1"/>
        <c:noMultiLvlLbl val="0"/>
      </c:catAx>
      <c:valAx>
        <c:axId val="1600271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692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44416"/>
        <c:axId val="160028864"/>
      </c:barChart>
      <c:catAx>
        <c:axId val="1604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028864"/>
        <c:crosses val="autoZero"/>
        <c:auto val="0"/>
        <c:lblAlgn val="ctr"/>
        <c:lblOffset val="100"/>
        <c:tickLblSkip val="1"/>
        <c:noMultiLvlLbl val="0"/>
      </c:catAx>
      <c:valAx>
        <c:axId val="1600288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444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44928"/>
        <c:axId val="160522240"/>
      </c:barChart>
      <c:catAx>
        <c:axId val="160444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522240"/>
        <c:crosses val="autoZero"/>
        <c:auto val="0"/>
        <c:lblAlgn val="ctr"/>
        <c:lblOffset val="100"/>
        <c:tickLblSkip val="1"/>
        <c:noMultiLvlLbl val="0"/>
      </c:catAx>
      <c:valAx>
        <c:axId val="16052224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44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45952"/>
        <c:axId val="160523968"/>
      </c:barChart>
      <c:catAx>
        <c:axId val="160445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523968"/>
        <c:crosses val="autoZero"/>
        <c:auto val="0"/>
        <c:lblAlgn val="ctr"/>
        <c:lblOffset val="100"/>
        <c:tickLblSkip val="1"/>
        <c:noMultiLvlLbl val="0"/>
      </c:catAx>
      <c:valAx>
        <c:axId val="1605239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44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/>
                </a:solidFill>
                <a:latin typeface="楷体_GB2312"/>
                <a:ea typeface="楷体_GB2312"/>
                <a:cs typeface="楷体_GB2312"/>
              </a:defRPr>
            </a:pPr>
            <a:r>
              <a:rPr lang="zh-CN" altLang="en-US"/>
              <a:t>投资敏感性分析图（内部收益率）</a:t>
            </a:r>
            <a:endParaRPr lang="zh-CN" altLang="en-US"/>
          </a:p>
        </c:rich>
      </c:tx>
      <c:layout>
        <c:manualLayout>
          <c:xMode val="edge"/>
          <c:yMode val="edge"/>
          <c:x val="0.232484076433121"/>
          <c:y val="0.02707006369426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5732527409472"/>
          <c:y val="0.117834486522883"/>
          <c:w val="0.937898818405113"/>
          <c:h val="0.813694900178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'敏感图-1'!$D$3:$D$5</c:f>
              <c:strCache>
                <c:ptCount val="1"/>
                <c:pt idx="0">
                  <c:v/>
                </c:pt>
              </c:strCache>
            </c:strRef>
          </c:tx>
          <c:spPr>
            <a:pattFill prst="dkVert">
              <a:fgClr>
                <a:srgbClr val="9999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'敏感图-1'!$C$6:$C$11</c:f>
              <c:numCache>
                <c:formatCode>General</c:formatCode>
                <c:ptCount val="6"/>
              </c:numCache>
            </c:numRef>
          </c:cat>
          <c:val>
            <c:numRef>
              <c:f>'敏感图-1'!$D$6:$D$11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'敏感图-1'!$E$3:$E$5</c:f>
              <c:strCache>
                <c:ptCount val="1"/>
                <c:pt idx="0">
                  <c:v/>
                </c:pt>
              </c:strCache>
            </c:strRef>
          </c:tx>
          <c:spPr>
            <a:pattFill prst="horzBrick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'敏感图-1'!$C$6:$C$11</c:f>
              <c:numCache>
                <c:formatCode>General</c:formatCode>
                <c:ptCount val="6"/>
              </c:numCache>
            </c:numRef>
          </c:cat>
          <c:val>
            <c:numRef>
              <c:f>'敏感图-1'!$E$6:$E$11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47488"/>
        <c:axId val="160525696"/>
      </c:barChart>
      <c:catAx>
        <c:axId val="1604474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400" b="0" i="0" u="none" strike="noStrike" kern="1200" baseline="0">
                    <a:solidFill>
                      <a:srgbClr val="000000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</a:defRPr>
                </a:pPr>
                <a:r>
                  <a:rPr lang="zh-CN" altLang="en-US"/>
                  <a:t>固定资产投资变化百分数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53503519066486"/>
              <c:y val="0.941083471253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525696"/>
        <c:crosses val="autoZero"/>
        <c:auto val="0"/>
        <c:lblAlgn val="ctr"/>
        <c:lblOffset val="100"/>
        <c:tickLblSkip val="1"/>
        <c:noMultiLvlLbl val="0"/>
      </c:catAx>
      <c:valAx>
        <c:axId val="1605256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1200" b="1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Times New Roman" panose="02020603050405020304" pitchFamily="12"/>
                  </a:defRPr>
                </a:pPr>
                <a:r>
                  <a:rPr lang="en-US" altLang="en-US"/>
                  <a:t>IRR（%）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0796178343949045"/>
              <c:y val="0.02707006369426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447488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6178343949045"/>
          <c:y val="0.203821656050955"/>
          <c:w val="0.0318471337579618"/>
          <c:h val="0.05891719745222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000000"/>
              </a:solidFill>
              <a:latin typeface="仿宋_GB2312"/>
              <a:ea typeface="仿宋_GB2312"/>
              <a:cs typeface="仿宋_GB231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89984"/>
        <c:axId val="104241344"/>
      </c:barChart>
      <c:catAx>
        <c:axId val="107689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04241344"/>
        <c:crosses val="autoZero"/>
        <c:auto val="0"/>
        <c:lblAlgn val="ctr"/>
        <c:lblOffset val="100"/>
        <c:tickLblSkip val="1"/>
        <c:noMultiLvlLbl val="0"/>
      </c:catAx>
      <c:valAx>
        <c:axId val="10424134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0768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48000"/>
        <c:axId val="160528000"/>
      </c:barChart>
      <c:catAx>
        <c:axId val="160448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528000"/>
        <c:crosses val="autoZero"/>
        <c:auto val="0"/>
        <c:lblAlgn val="ctr"/>
        <c:lblOffset val="100"/>
        <c:tickLblSkip val="1"/>
        <c:noMultiLvlLbl val="0"/>
      </c:catAx>
      <c:valAx>
        <c:axId val="16052800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44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37344"/>
        <c:axId val="160529728"/>
      </c:barChart>
      <c:catAx>
        <c:axId val="16133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529728"/>
        <c:crosses val="autoZero"/>
        <c:auto val="0"/>
        <c:lblAlgn val="ctr"/>
        <c:lblOffset val="100"/>
        <c:tickLblSkip val="1"/>
        <c:noMultiLvlLbl val="0"/>
      </c:catAx>
      <c:valAx>
        <c:axId val="16052972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133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/>
                </a:solidFill>
                <a:latin typeface="楷体_GB2312"/>
                <a:ea typeface="楷体_GB2312"/>
                <a:cs typeface="楷体_GB2312"/>
              </a:defRPr>
            </a:pPr>
            <a:r>
              <a:rPr lang="zh-CN" altLang="en-US"/>
              <a:t>销售收入敏感性分析图（内部收益率）</a:t>
            </a:r>
            <a:endParaRPr lang="zh-CN" altLang="en-US"/>
          </a:p>
        </c:rich>
      </c:tx>
      <c:layout>
        <c:manualLayout>
          <c:xMode val="edge"/>
          <c:yMode val="edge"/>
          <c:x val="0.200315457413249"/>
          <c:y val="0.02814569536423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52050898353475"/>
          <c:y val="0.0976821981728242"/>
          <c:w val="0.9369092389199"/>
          <c:h val="0.837749021617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'敏感图-1'!$D$39:$D$41</c:f>
              <c:strCache>
                <c:ptCount val="1"/>
                <c:pt idx="0">
                  <c:v/>
                </c:pt>
              </c:strCache>
            </c:strRef>
          </c:tx>
          <c:spPr>
            <a:pattFill prst="narVert">
              <a:fgClr>
                <a:srgbClr val="9999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'敏感图-1'!$C$42:$C$47</c:f>
              <c:numCache>
                <c:formatCode>General</c:formatCode>
                <c:ptCount val="6"/>
              </c:numCache>
            </c:numRef>
          </c:cat>
          <c:val>
            <c:numRef>
              <c:f>'敏感图-1'!$D$42:$D$47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'敏感图-1'!$E$39:$E$41</c:f>
              <c:strCache>
                <c:ptCount val="1"/>
                <c:pt idx="0">
                  <c:v/>
                </c:pt>
              </c:strCache>
            </c:strRef>
          </c:tx>
          <c:spPr>
            <a:pattFill prst="diagBrick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'敏感图-1'!$C$42:$C$47</c:f>
              <c:numCache>
                <c:formatCode>General</c:formatCode>
                <c:ptCount val="6"/>
              </c:numCache>
            </c:numRef>
          </c:cat>
          <c:val>
            <c:numRef>
              <c:f>'敏感图-1'!$E$42:$E$47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38368"/>
        <c:axId val="161260672"/>
      </c:barChart>
      <c:catAx>
        <c:axId val="1613383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400" b="0" i="0" u="none" strike="noStrike" kern="1200" baseline="0">
                    <a:solidFill>
                      <a:srgbClr val="000000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</a:defRPr>
                </a:pPr>
                <a:r>
                  <a:rPr lang="zh-CN" altLang="en-US"/>
                  <a:t>销售收入变化百分数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84858375352923"/>
              <c:y val="0.938742417131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1260672"/>
        <c:crosses val="autoZero"/>
        <c:auto val="0"/>
        <c:lblAlgn val="ctr"/>
        <c:lblOffset val="100"/>
        <c:tickLblSkip val="1"/>
        <c:noMultiLvlLbl val="0"/>
      </c:catAx>
      <c:valAx>
        <c:axId val="1612606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1200" b="1" i="0" u="none" strike="noStrike" kern="1200" baseline="0">
                    <a:solidFill>
                      <a:srgbClr val="000000"/>
                    </a:solidFill>
                    <a:latin typeface="Times New Roman" panose="02020603050405020304" pitchFamily="12"/>
                    <a:ea typeface="Times New Roman" panose="02020603050405020304" pitchFamily="12"/>
                    <a:cs typeface="Times New Roman" panose="02020603050405020304" pitchFamily="12"/>
                  </a:defRPr>
                </a:pPr>
                <a:r>
                  <a:rPr lang="en-US" altLang="en-US"/>
                  <a:t>IRR（%）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252365930599369"/>
              <c:y val="0.008278145695364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1338368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239747634069"/>
          <c:y val="0.312913907284768"/>
          <c:w val="0.0315457413249211"/>
          <c:h val="0.0612582781456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000000"/>
              </a:solidFill>
              <a:latin typeface="仿宋_GB2312"/>
              <a:ea typeface="仿宋_GB2312"/>
              <a:cs typeface="仿宋_GB231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39904"/>
        <c:axId val="161262976"/>
      </c:barChart>
      <c:catAx>
        <c:axId val="161339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1262976"/>
        <c:crosses val="autoZero"/>
        <c:auto val="0"/>
        <c:lblAlgn val="ctr"/>
        <c:lblOffset val="100"/>
        <c:tickLblSkip val="1"/>
        <c:noMultiLvlLbl val="0"/>
      </c:catAx>
      <c:valAx>
        <c:axId val="16126297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1339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85088"/>
        <c:axId val="161264704"/>
      </c:barChart>
      <c:catAx>
        <c:axId val="160985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1264704"/>
        <c:crosses val="autoZero"/>
        <c:auto val="0"/>
        <c:lblAlgn val="ctr"/>
        <c:lblOffset val="100"/>
        <c:tickLblSkip val="1"/>
        <c:noMultiLvlLbl val="0"/>
      </c:catAx>
      <c:valAx>
        <c:axId val="16126470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98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/>
                </a:solidFill>
                <a:latin typeface="楷体_GB2312"/>
                <a:ea typeface="楷体_GB2312"/>
                <a:cs typeface="楷体_GB2312"/>
              </a:defRPr>
            </a:pPr>
            <a:r>
              <a:rPr lang="zh-CN" altLang="en-US"/>
              <a:t>经营成本敏感性分析图（内部收益率）
</a:t>
            </a:r>
            <a:endParaRPr lang="zh-CN" altLang="en-US"/>
          </a:p>
        </c:rich>
      </c:tx>
      <c:layout>
        <c:manualLayout>
          <c:xMode val="edge"/>
          <c:yMode val="edge"/>
          <c:x val="0.200631911532385"/>
          <c:y val="0.028380634390651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5103757997257"/>
          <c:y val="0.0834724540901502"/>
          <c:w val="0.921012479346363"/>
          <c:h val="0.844741235392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'敏感图-1'!$D$75:$D$77</c:f>
              <c:strCache>
                <c:ptCount val="1"/>
                <c:pt idx="0">
                  <c:v/>
                </c:pt>
              </c:strCache>
            </c:strRef>
          </c:tx>
          <c:spPr>
            <a:pattFill prst="ltVert">
              <a:fgClr>
                <a:srgbClr val="9999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'敏感图-1'!$C$78:$C$83</c:f>
              <c:numCache>
                <c:formatCode>General</c:formatCode>
                <c:ptCount val="6"/>
              </c:numCache>
            </c:numRef>
          </c:cat>
          <c:val>
            <c:numRef>
              <c:f>'敏感图-1'!$D$78:$D$83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'敏感图-1'!$E$75:$E$77</c:f>
              <c:strCache>
                <c:ptCount val="1"/>
                <c:pt idx="0">
                  <c:v/>
                </c:pt>
              </c:strCache>
            </c:strRef>
          </c:tx>
          <c:spPr>
            <a:pattFill prst="weave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'敏感图-1'!$C$78:$C$83</c:f>
              <c:numCache>
                <c:formatCode>General</c:formatCode>
                <c:ptCount val="6"/>
              </c:numCache>
            </c:numRef>
          </c:cat>
          <c:val>
            <c:numRef>
              <c:f>'敏感图-1'!$E$78:$E$83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85600"/>
        <c:axId val="161266432"/>
      </c:barChart>
      <c:catAx>
        <c:axId val="1609856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400" b="0" i="0" u="none" strike="noStrike" kern="1200" baseline="0">
                    <a:solidFill>
                      <a:srgbClr val="000000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</a:defRPr>
                </a:pPr>
                <a:r>
                  <a:rPr lang="zh-CN" altLang="en-US"/>
                  <a:t>经营成本变化百分数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90206034672206"/>
              <c:y val="0.938230383973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1266432"/>
        <c:crosses val="autoZero"/>
        <c:auto val="0"/>
        <c:lblAlgn val="ctr"/>
        <c:lblOffset val="100"/>
        <c:tickLblSkip val="1"/>
        <c:noMultiLvlLbl val="0"/>
      </c:catAx>
      <c:valAx>
        <c:axId val="16126643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1200" b="1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en-US" altLang="en-US"/>
                  <a:t>IRR(%)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4218009478673"/>
              <c:y val="0.00834724540901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0985600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5939968404423"/>
          <c:y val="0.278797996661102"/>
          <c:w val="0.0315955766192733"/>
          <c:h val="0.06176961602671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000000"/>
              </a:solidFill>
              <a:latin typeface="仿宋_GB2312"/>
              <a:ea typeface="仿宋_GB2312"/>
              <a:cs typeface="仿宋_GB231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2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40928"/>
        <c:axId val="162727040"/>
      </c:barChart>
      <c:catAx>
        <c:axId val="16134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2727040"/>
        <c:crosses val="autoZero"/>
        <c:auto val="0"/>
        <c:lblAlgn val="ctr"/>
        <c:lblOffset val="100"/>
        <c:tickLblSkip val="1"/>
        <c:noMultiLvlLbl val="0"/>
      </c:catAx>
      <c:valAx>
        <c:axId val="16272704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13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88672"/>
        <c:axId val="162728768"/>
      </c:barChart>
      <c:catAx>
        <c:axId val="160988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2728768"/>
        <c:crosses val="autoZero"/>
        <c:auto val="0"/>
        <c:lblAlgn val="ctr"/>
        <c:lblOffset val="100"/>
        <c:tickLblSkip val="1"/>
        <c:noMultiLvlLbl val="0"/>
      </c:catAx>
      <c:valAx>
        <c:axId val="1627287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98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52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盈亏平衡示意图</a:t>
            </a:r>
            <a:endParaRPr lang="zh-CN" altLang="en-US"/>
          </a:p>
        </c:rich>
      </c:tx>
      <c:layout>
        <c:manualLayout>
          <c:xMode val="edge"/>
          <c:yMode val="edge"/>
          <c:x val="0.379365079365079"/>
          <c:y val="0.031818181818181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523979296843"/>
          <c:y val="0.172727272727273"/>
          <c:w val="0.865080706040282"/>
          <c:h val="0.663636363636364"/>
        </c:manualLayout>
      </c:layout>
      <c:lineChart>
        <c:grouping val="standard"/>
        <c:varyColors val="0"/>
        <c:ser>
          <c:idx val="0"/>
          <c:order val="0"/>
          <c:tx>
            <c:strRef>
              <c:f>'敏感图-1'!$B$151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lg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'敏感图-1'!$C$150:$H$150</c:f>
              <c:numCache>
                <c:formatCode>General</c:formatCode>
                <c:ptCount val="6"/>
              </c:numCache>
            </c:numRef>
          </c:cat>
          <c:val>
            <c:numRef>
              <c:f>'敏感图-1'!$C$151:$H$151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'敏感图-1'!$B$152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'敏感图-1'!$C$150:$H$150</c:f>
              <c:numCache>
                <c:formatCode>General</c:formatCode>
                <c:ptCount val="6"/>
              </c:numCache>
            </c:numRef>
          </c:cat>
          <c:val>
            <c:numRef>
              <c:f>'敏感图-1'!$C$152:$H$152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2"/>
          <c:order val="2"/>
          <c:tx>
            <c:strRef>
              <c:f>'敏感图-1'!$B$153</c:f>
              <c:strCache>
                <c:ptCount val="1"/>
                <c:pt idx="0">
                  <c:v/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'敏感图-1'!$C$150:$H$150</c:f>
              <c:numCache>
                <c:formatCode>General</c:formatCode>
                <c:ptCount val="6"/>
              </c:numCache>
            </c:numRef>
          </c:cat>
          <c:val>
            <c:numRef>
              <c:f>'敏感图-1'!$C$153:$H$153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1559552"/>
        <c:axId val="162731072"/>
      </c:lineChart>
      <c:catAx>
        <c:axId val="1615595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50" b="1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生产能力利用率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0318126900804"/>
              <c:y val="0.8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2731072"/>
        <c:crosses val="autoZero"/>
        <c:auto val="1"/>
        <c:lblAlgn val="ctr"/>
        <c:lblOffset val="100"/>
        <c:tickLblSkip val="1"/>
        <c:noMultiLvlLbl val="0"/>
      </c:catAx>
      <c:valAx>
        <c:axId val="16273107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50" b="1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金额（万元）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253968253968254"/>
              <c:y val="0.4045454545454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1559552"/>
        <c:crosses val="autoZero"/>
        <c:crossBetween val="midCat"/>
      </c:valAx>
      <c:spPr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5396825396825"/>
          <c:y val="0.936363636363636"/>
          <c:w val="0.226984126984127"/>
          <c:h val="0.0477272727272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870" b="1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50" b="1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77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敏感性分析示意图</a:t>
            </a:r>
            <a:endParaRPr lang="zh-CN" altLang="en-US"/>
          </a:p>
        </c:rich>
      </c:tx>
      <c:layout>
        <c:manualLayout>
          <c:xMode val="edge"/>
          <c:yMode val="edge"/>
          <c:x val="0.334920634920635"/>
          <c:y val="0.030434782608695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1904857863433"/>
          <c:y val="0.143478413169172"/>
          <c:w val="0.917461739617032"/>
          <c:h val="0.708696404441666"/>
        </c:manualLayout>
      </c:layout>
      <c:lineChart>
        <c:grouping val="standard"/>
        <c:varyColors val="0"/>
        <c:ser>
          <c:idx val="0"/>
          <c:order val="0"/>
          <c:tx>
            <c:strRef>
              <c:f>'敏感图-1'!$B$113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ysDash"/>
              <a:round/>
            </a:ln>
          </c:spPr>
          <c:marker>
            <c:symbol val="x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'敏感图-1'!$C$112:$G$112</c:f>
              <c:numCache>
                <c:formatCode>General</c:formatCode>
                <c:ptCount val="5"/>
              </c:numCache>
            </c:numRef>
          </c:cat>
          <c:val>
            <c:numRef>
              <c:f>'敏感图-1'!$C$113:$G$113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'敏感图-1'!$B$114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00000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dLbls>
            <c:delete val="1"/>
          </c:dLbls>
          <c:cat>
            <c:numRef>
              <c:f>'敏感图-1'!$C$112:$G$112</c:f>
              <c:numCache>
                <c:formatCode>General</c:formatCode>
                <c:ptCount val="5"/>
              </c:numCache>
            </c:numRef>
          </c:cat>
          <c:val>
            <c:numRef>
              <c:f>'敏感图-1'!$C$114:$G$114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'敏感图-1'!$B$115</c:f>
              <c:strCache>
                <c:ptCount val="1"/>
                <c:pt idx="0">
                  <c:v/>
                </c:pt>
              </c:strCache>
            </c:strRef>
          </c:tx>
          <c:spPr>
            <a:ln w="25400" cap="rnd" cmpd="sng" algn="ctr">
              <a:solidFill>
                <a:srgbClr val="0000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'敏感图-1'!$C$112:$G$112</c:f>
              <c:numCache>
                <c:formatCode>General</c:formatCode>
                <c:ptCount val="5"/>
              </c:numCache>
            </c:numRef>
          </c:cat>
          <c:val>
            <c:numRef>
              <c:f>'敏感图-1'!$C$115:$G$115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'敏感图-1'!$B$116</c:f>
              <c:strCache>
                <c:ptCount val="1"/>
                <c:pt idx="0">
                  <c:v/>
                </c:pt>
              </c:strCache>
            </c:strRef>
          </c:tx>
          <c:spPr>
            <a:ln w="38100" cap="rnd" cmpd="sng" algn="ctr">
              <a:pattFill prst="pct50">
                <a:fgClr>
                  <a:srgbClr val="000080"/>
                </a:fgClr>
                <a:bgClr>
                  <a:srgbClr val="FFFFFF"/>
                </a:bgClr>
              </a:pattFill>
              <a:prstDash val="solid"/>
              <a:round/>
            </a:ln>
          </c:spPr>
          <c:marker>
            <c:symbol val="x"/>
            <c:size val="9"/>
            <c:spPr>
              <a:noFill/>
              <a:ln w="9525" cap="flat" cmpd="sng" algn="ctr">
                <a:solidFill>
                  <a:srgbClr val="00FFFF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'敏感图-1'!$C$112:$G$112</c:f>
              <c:numCache>
                <c:formatCode>General</c:formatCode>
                <c:ptCount val="5"/>
              </c:numCache>
            </c:numRef>
          </c:cat>
          <c:val>
            <c:numRef>
              <c:f>'敏感图-1'!$C$116:$G$116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'敏感图-1'!$B$117</c:f>
              <c:strCache>
                <c:ptCount val="1"/>
                <c:pt idx="0">
                  <c:v/>
                </c:pt>
              </c:strCache>
            </c:strRef>
          </c:tx>
          <c:spPr>
            <a:ln w="38100" cap="rnd" cmpd="sng" algn="ctr">
              <a:solidFill>
                <a:srgbClr val="FF8080"/>
              </a:solidFill>
              <a:prstDash val="solid"/>
              <a:round/>
            </a:ln>
          </c:spPr>
          <c:marker>
            <c:symbol val="star"/>
            <c:size val="9"/>
            <c:spPr>
              <a:noFill/>
              <a:ln w="9525" cap="flat" cmpd="sng" algn="ctr">
                <a:solidFill>
                  <a:srgbClr val="8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'敏感图-1'!$C$112:$G$112</c:f>
              <c:numCache>
                <c:formatCode>General</c:formatCode>
                <c:ptCount val="5"/>
              </c:numCache>
            </c:numRef>
          </c:cat>
          <c:val>
            <c:numRef>
              <c:f>'敏感图-1'!$C$117:$G$117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hiLowLines>
        <c:marker val="1"/>
        <c:smooth val="1"/>
        <c:axId val="161560064"/>
        <c:axId val="162733376"/>
      </c:lineChart>
      <c:catAx>
        <c:axId val="16156006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000000"/>
              </a:solidFill>
              <a:prstDash val="solid"/>
              <a:round/>
            </a:ln>
          </c:spPr>
        </c:majorGridlines>
        <c:minorGridlines>
          <c:spPr>
            <a:ln w="12700" cap="flat" cmpd="sng" algn="ctr">
              <a:solidFill>
                <a:srgbClr val="FFFFFF"/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变化百分数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8730825313502"/>
              <c:y val="0.8782617824945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2733376"/>
        <c:crosses val="autoZero"/>
        <c:auto val="1"/>
        <c:lblAlgn val="ctr"/>
        <c:lblOffset val="100"/>
        <c:tickLblSkip val="1"/>
        <c:noMultiLvlLbl val="0"/>
      </c:catAx>
      <c:valAx>
        <c:axId val="1627333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FFFFFF"/>
              </a:solidFill>
              <a:prstDash val="sys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1200" b="1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en-US" altLang="en-US"/>
                  <a:t>IRR（%）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0793650793650794"/>
              <c:y val="0.047826086956521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1560064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5873015873016"/>
          <c:y val="0.947826086956522"/>
          <c:w val="0.404761904761905"/>
          <c:h val="0.0456521739130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87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77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51872"/>
        <c:axId val="111648768"/>
      </c:barChart>
      <c:catAx>
        <c:axId val="111951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11648768"/>
        <c:crosses val="autoZero"/>
        <c:auto val="0"/>
        <c:lblAlgn val="ctr"/>
        <c:lblOffset val="100"/>
        <c:tickLblSkip val="1"/>
        <c:noMultiLvlLbl val="0"/>
      </c:catAx>
      <c:valAx>
        <c:axId val="1116487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1195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25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敏感性分析图（内部收益率）</a:t>
            </a:r>
            <a:endParaRPr lang="zh-CN" altLang="en-US"/>
          </a:p>
        </c:rich>
      </c:tx>
      <c:layout>
        <c:manualLayout>
          <c:xMode val="edge"/>
          <c:yMode val="edge"/>
          <c:x val="0.46480743691899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rgbClr val="333333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68224"/>
        <c:axId val="163071680"/>
      </c:lineChart>
      <c:catAx>
        <c:axId val="159668224"/>
        <c:scaling>
          <c:orientation val="minMax"/>
        </c:scaling>
        <c:delete val="0"/>
        <c:axPos val="b"/>
        <c:min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200" b="1" i="0" u="none" strike="noStrike" kern="1200" baseline="0">
                    <a:solidFill>
                      <a:srgbClr val="000000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</a:defRPr>
                </a:pPr>
                <a:r>
                  <a:rPr lang="zh-CN" altLang="en-US"/>
                  <a:t>变化百分数</a:t>
                </a:r>
                <a:endParaRPr lang="zh-CN" alt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3071680"/>
        <c:crosses val="autoZero"/>
        <c:auto val="1"/>
        <c:lblAlgn val="ctr"/>
        <c:lblOffset val="100"/>
        <c:tickLblSkip val="1"/>
        <c:noMultiLvlLbl val="0"/>
      </c:catAx>
      <c:valAx>
        <c:axId val="1630716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200" b="1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en-US" altLang="en-US"/>
                  <a:t>IRR（%）</a:t>
                </a:r>
                <a:endParaRPr lang="en-US" alt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59668224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1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4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30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敏感性分析图（财务净现值）</a:t>
            </a:r>
            <a:endParaRPr lang="zh-CN" altLang="en-US"/>
          </a:p>
        </c:rich>
      </c:tx>
      <c:layout>
        <c:manualLayout>
          <c:xMode val="edge"/>
          <c:yMode val="edge"/>
          <c:x val="0.45706737120211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rgbClr val="0000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2416"/>
        <c:axId val="163073408"/>
      </c:lineChart>
      <c:catAx>
        <c:axId val="162812416"/>
        <c:scaling>
          <c:orientation val="minMax"/>
        </c:scaling>
        <c:delete val="0"/>
        <c:axPos val="b"/>
        <c:min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225" b="1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变化百分数</a:t>
                </a:r>
                <a:endParaRPr lang="zh-CN" alt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3073408"/>
        <c:crosses val="autoZero"/>
        <c:auto val="1"/>
        <c:lblAlgn val="ctr"/>
        <c:lblOffset val="100"/>
        <c:tickLblSkip val="1"/>
        <c:noMultiLvlLbl val="0"/>
      </c:catAx>
      <c:valAx>
        <c:axId val="1630734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en-US" altLang="zh-CN" sz="225" b="1" i="0" strike="noStrike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NPV</a:t>
                </a:r>
                <a:r>
                  <a:rPr lang="zh-CN" altLang="en-US" sz="225" b="1" i="0" strike="noStrike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（万元）</a:t>
                </a:r>
                <a:endParaRPr lang="zh-CN" altLang="en-US" sz="225" b="1" i="0" strike="noStrike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2812416"/>
        <c:crosses val="autoZero"/>
        <c:crossBetween val="between"/>
      </c:valAx>
      <c:spPr>
        <a:solidFill>
          <a:srgbClr val="CCCC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1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4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250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敏感性分析图（投资回收期）</a:t>
            </a:r>
            <a:endParaRPr lang="zh-CN" altLang="en-US"/>
          </a:p>
        </c:rich>
      </c:tx>
      <c:layout>
        <c:manualLayout>
          <c:xMode val="edge"/>
          <c:yMode val="edge"/>
          <c:x val="0.464993394980185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rgbClr val="0000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69760"/>
        <c:axId val="163075136"/>
      </c:lineChart>
      <c:catAx>
        <c:axId val="159669760"/>
        <c:scaling>
          <c:orientation val="minMax"/>
        </c:scaling>
        <c:delete val="0"/>
        <c:axPos val="b"/>
        <c:min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225" b="1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变化百分数</a:t>
                </a:r>
                <a:endParaRPr lang="zh-CN" alt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63075136"/>
        <c:crosses val="autoZero"/>
        <c:auto val="1"/>
        <c:lblAlgn val="ctr"/>
        <c:lblOffset val="100"/>
        <c:tickLblSkip val="1"/>
        <c:noMultiLvlLbl val="0"/>
      </c:catAx>
      <c:valAx>
        <c:axId val="1630751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200" b="1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回收期（年）</a:t>
                </a:r>
                <a:endParaRPr lang="zh-CN" alt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5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59669760"/>
        <c:crosses val="autoZero"/>
        <c:crossBetween val="between"/>
      </c:valAx>
      <c:spPr>
        <a:solidFill>
          <a:srgbClr val="99CC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1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4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52896"/>
        <c:axId val="111650496"/>
      </c:barChart>
      <c:catAx>
        <c:axId val="111952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11650496"/>
        <c:crosses val="autoZero"/>
        <c:auto val="0"/>
        <c:lblAlgn val="ctr"/>
        <c:lblOffset val="100"/>
        <c:tickLblSkip val="1"/>
        <c:noMultiLvlLbl val="0"/>
      </c:catAx>
      <c:valAx>
        <c:axId val="11165049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1195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53920"/>
        <c:axId val="111652224"/>
      </c:barChart>
      <c:catAx>
        <c:axId val="111953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11652224"/>
        <c:crosses val="autoZero"/>
        <c:auto val="0"/>
        <c:lblAlgn val="ctr"/>
        <c:lblOffset val="100"/>
        <c:tickLblSkip val="1"/>
        <c:noMultiLvlLbl val="0"/>
      </c:catAx>
      <c:valAx>
        <c:axId val="1116522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1195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54944"/>
        <c:axId val="111653952"/>
      </c:barChart>
      <c:catAx>
        <c:axId val="111954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11653952"/>
        <c:crosses val="autoZero"/>
        <c:auto val="0"/>
        <c:lblAlgn val="ctr"/>
        <c:lblOffset val="100"/>
        <c:tickLblSkip val="1"/>
        <c:noMultiLvlLbl val="0"/>
      </c:catAx>
      <c:valAx>
        <c:axId val="11165395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11954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30016"/>
        <c:axId val="111655680"/>
      </c:barChart>
      <c:catAx>
        <c:axId val="1598300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11655680"/>
        <c:crosses val="autoZero"/>
        <c:auto val="0"/>
        <c:lblAlgn val="ctr"/>
        <c:lblOffset val="100"/>
        <c:tickLblSkip val="1"/>
        <c:noMultiLvlLbl val="0"/>
      </c:catAx>
      <c:valAx>
        <c:axId val="11165568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5983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31040"/>
        <c:axId val="160195136"/>
      </c:barChart>
      <c:catAx>
        <c:axId val="159831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195136"/>
        <c:crosses val="autoZero"/>
        <c:auto val="0"/>
        <c:lblAlgn val="ctr"/>
        <c:lblOffset val="100"/>
        <c:tickLblSkip val="1"/>
        <c:noMultiLvlLbl val="0"/>
      </c:catAx>
      <c:valAx>
        <c:axId val="1601951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5983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33600"/>
        <c:axId val="160196864"/>
      </c:barChart>
      <c:catAx>
        <c:axId val="159833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60196864"/>
        <c:crosses val="autoZero"/>
        <c:auto val="0"/>
        <c:lblAlgn val="ctr"/>
        <c:lblOffset val="100"/>
        <c:tickLblSkip val="1"/>
        <c:noMultiLvlLbl val="0"/>
      </c:catAx>
      <c:valAx>
        <c:axId val="1601968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59833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3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1</xdr:row>
      <xdr:rowOff>0</xdr:rowOff>
    </xdr:from>
    <xdr:to>
      <xdr:col>7</xdr:col>
      <xdr:colOff>790575</xdr:colOff>
      <xdr:row>1</xdr:row>
      <xdr:rowOff>0</xdr:rowOff>
    </xdr:to>
    <xdr:graphicFrame>
      <xdr:nvGraphicFramePr>
        <xdr:cNvPr id="2049" name="Chart 1"/>
        <xdr:cNvGraphicFramePr/>
      </xdr:nvGraphicFramePr>
      <xdr:xfrm>
        <a:off x="66675" y="257175"/>
        <a:ext cx="56324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</xdr:row>
      <xdr:rowOff>0</xdr:rowOff>
    </xdr:from>
    <xdr:to>
      <xdr:col>7</xdr:col>
      <xdr:colOff>762000</xdr:colOff>
      <xdr:row>1</xdr:row>
      <xdr:rowOff>0</xdr:rowOff>
    </xdr:to>
    <xdr:graphicFrame>
      <xdr:nvGraphicFramePr>
        <xdr:cNvPr id="2050" name="Chart 2"/>
        <xdr:cNvGraphicFramePr/>
      </xdr:nvGraphicFramePr>
      <xdr:xfrm>
        <a:off x="161925" y="257175"/>
        <a:ext cx="55340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37</xdr:row>
      <xdr:rowOff>0</xdr:rowOff>
    </xdr:from>
    <xdr:to>
      <xdr:col>7</xdr:col>
      <xdr:colOff>790575</xdr:colOff>
      <xdr:row>37</xdr:row>
      <xdr:rowOff>0</xdr:rowOff>
    </xdr:to>
    <xdr:graphicFrame>
      <xdr:nvGraphicFramePr>
        <xdr:cNvPr id="2051" name="Chart 3"/>
        <xdr:cNvGraphicFramePr/>
      </xdr:nvGraphicFramePr>
      <xdr:xfrm>
        <a:off x="66675" y="9763125"/>
        <a:ext cx="56324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37</xdr:row>
      <xdr:rowOff>0</xdr:rowOff>
    </xdr:from>
    <xdr:to>
      <xdr:col>7</xdr:col>
      <xdr:colOff>762000</xdr:colOff>
      <xdr:row>37</xdr:row>
      <xdr:rowOff>0</xdr:rowOff>
    </xdr:to>
    <xdr:graphicFrame>
      <xdr:nvGraphicFramePr>
        <xdr:cNvPr id="2052" name="Chart 4"/>
        <xdr:cNvGraphicFramePr/>
      </xdr:nvGraphicFramePr>
      <xdr:xfrm>
        <a:off x="161925" y="9763125"/>
        <a:ext cx="55340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73</xdr:row>
      <xdr:rowOff>0</xdr:rowOff>
    </xdr:from>
    <xdr:to>
      <xdr:col>7</xdr:col>
      <xdr:colOff>790575</xdr:colOff>
      <xdr:row>73</xdr:row>
      <xdr:rowOff>0</xdr:rowOff>
    </xdr:to>
    <xdr:graphicFrame>
      <xdr:nvGraphicFramePr>
        <xdr:cNvPr id="2053" name="Chart 5"/>
        <xdr:cNvGraphicFramePr/>
      </xdr:nvGraphicFramePr>
      <xdr:xfrm>
        <a:off x="66675" y="19421475"/>
        <a:ext cx="56324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161925</xdr:colOff>
      <xdr:row>73</xdr:row>
      <xdr:rowOff>0</xdr:rowOff>
    </xdr:from>
    <xdr:to>
      <xdr:col>7</xdr:col>
      <xdr:colOff>762000</xdr:colOff>
      <xdr:row>73</xdr:row>
      <xdr:rowOff>0</xdr:rowOff>
    </xdr:to>
    <xdr:graphicFrame>
      <xdr:nvGraphicFramePr>
        <xdr:cNvPr id="2054" name="Chart 6"/>
        <xdr:cNvGraphicFramePr/>
      </xdr:nvGraphicFramePr>
      <xdr:xfrm>
        <a:off x="161925" y="19421475"/>
        <a:ext cx="55340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0</xdr:colOff>
      <xdr:row>1</xdr:row>
      <xdr:rowOff>0</xdr:rowOff>
    </xdr:to>
    <xdr:graphicFrame>
      <xdr:nvGraphicFramePr>
        <xdr:cNvPr id="2055" name="Chart 7"/>
        <xdr:cNvGraphicFramePr/>
      </xdr:nvGraphicFramePr>
      <xdr:xfrm>
        <a:off x="6847205" y="257175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0</xdr:colOff>
      <xdr:row>1</xdr:row>
      <xdr:rowOff>0</xdr:rowOff>
    </xdr:to>
    <xdr:graphicFrame>
      <xdr:nvGraphicFramePr>
        <xdr:cNvPr id="2056" name="Chart 8"/>
        <xdr:cNvGraphicFramePr/>
      </xdr:nvGraphicFramePr>
      <xdr:xfrm>
        <a:off x="6847205" y="257175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1</xdr:row>
      <xdr:rowOff>0</xdr:rowOff>
    </xdr:from>
    <xdr:to>
      <xdr:col>7</xdr:col>
      <xdr:colOff>790575</xdr:colOff>
      <xdr:row>1</xdr:row>
      <xdr:rowOff>0</xdr:rowOff>
    </xdr:to>
    <xdr:graphicFrame>
      <xdr:nvGraphicFramePr>
        <xdr:cNvPr id="2057" name="Chart 9"/>
        <xdr:cNvGraphicFramePr/>
      </xdr:nvGraphicFramePr>
      <xdr:xfrm>
        <a:off x="66675" y="257175"/>
        <a:ext cx="56324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1</xdr:row>
      <xdr:rowOff>0</xdr:rowOff>
    </xdr:from>
    <xdr:to>
      <xdr:col>7</xdr:col>
      <xdr:colOff>762000</xdr:colOff>
      <xdr:row>1</xdr:row>
      <xdr:rowOff>0</xdr:rowOff>
    </xdr:to>
    <xdr:graphicFrame>
      <xdr:nvGraphicFramePr>
        <xdr:cNvPr id="2058" name="Chart 10"/>
        <xdr:cNvGraphicFramePr/>
      </xdr:nvGraphicFramePr>
      <xdr:xfrm>
        <a:off x="161925" y="257175"/>
        <a:ext cx="55340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37</xdr:row>
      <xdr:rowOff>0</xdr:rowOff>
    </xdr:from>
    <xdr:to>
      <xdr:col>7</xdr:col>
      <xdr:colOff>790575</xdr:colOff>
      <xdr:row>37</xdr:row>
      <xdr:rowOff>0</xdr:rowOff>
    </xdr:to>
    <xdr:graphicFrame>
      <xdr:nvGraphicFramePr>
        <xdr:cNvPr id="2059" name="Chart 11"/>
        <xdr:cNvGraphicFramePr/>
      </xdr:nvGraphicFramePr>
      <xdr:xfrm>
        <a:off x="66675" y="9763125"/>
        <a:ext cx="56324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161925</xdr:colOff>
      <xdr:row>37</xdr:row>
      <xdr:rowOff>0</xdr:rowOff>
    </xdr:from>
    <xdr:to>
      <xdr:col>7</xdr:col>
      <xdr:colOff>762000</xdr:colOff>
      <xdr:row>37</xdr:row>
      <xdr:rowOff>0</xdr:rowOff>
    </xdr:to>
    <xdr:graphicFrame>
      <xdr:nvGraphicFramePr>
        <xdr:cNvPr id="2060" name="Chart 12"/>
        <xdr:cNvGraphicFramePr/>
      </xdr:nvGraphicFramePr>
      <xdr:xfrm>
        <a:off x="161925" y="9763125"/>
        <a:ext cx="55340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73</xdr:row>
      <xdr:rowOff>0</xdr:rowOff>
    </xdr:from>
    <xdr:to>
      <xdr:col>7</xdr:col>
      <xdr:colOff>790575</xdr:colOff>
      <xdr:row>73</xdr:row>
      <xdr:rowOff>0</xdr:rowOff>
    </xdr:to>
    <xdr:graphicFrame>
      <xdr:nvGraphicFramePr>
        <xdr:cNvPr id="2061" name="Chart 13"/>
        <xdr:cNvGraphicFramePr/>
      </xdr:nvGraphicFramePr>
      <xdr:xfrm>
        <a:off x="66675" y="19421475"/>
        <a:ext cx="56324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73</xdr:row>
      <xdr:rowOff>0</xdr:rowOff>
    </xdr:from>
    <xdr:to>
      <xdr:col>7</xdr:col>
      <xdr:colOff>762000</xdr:colOff>
      <xdr:row>73</xdr:row>
      <xdr:rowOff>0</xdr:rowOff>
    </xdr:to>
    <xdr:graphicFrame>
      <xdr:nvGraphicFramePr>
        <xdr:cNvPr id="2062" name="Chart 14"/>
        <xdr:cNvGraphicFramePr/>
      </xdr:nvGraphicFramePr>
      <xdr:xfrm>
        <a:off x="161925" y="19421475"/>
        <a:ext cx="55340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0</xdr:colOff>
      <xdr:row>1</xdr:row>
      <xdr:rowOff>0</xdr:rowOff>
    </xdr:to>
    <xdr:graphicFrame>
      <xdr:nvGraphicFramePr>
        <xdr:cNvPr id="2063" name="Chart 15"/>
        <xdr:cNvGraphicFramePr/>
      </xdr:nvGraphicFramePr>
      <xdr:xfrm>
        <a:off x="6847205" y="257175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0</xdr:colOff>
      <xdr:row>1</xdr:row>
      <xdr:rowOff>0</xdr:rowOff>
    </xdr:to>
    <xdr:graphicFrame>
      <xdr:nvGraphicFramePr>
        <xdr:cNvPr id="2064" name="Chart 16"/>
        <xdr:cNvGraphicFramePr/>
      </xdr:nvGraphicFramePr>
      <xdr:xfrm>
        <a:off x="6847205" y="257175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66675</xdr:colOff>
      <xdr:row>1</xdr:row>
      <xdr:rowOff>0</xdr:rowOff>
    </xdr:from>
    <xdr:to>
      <xdr:col>7</xdr:col>
      <xdr:colOff>790575</xdr:colOff>
      <xdr:row>1</xdr:row>
      <xdr:rowOff>0</xdr:rowOff>
    </xdr:to>
    <xdr:graphicFrame>
      <xdr:nvGraphicFramePr>
        <xdr:cNvPr id="2065" name="Chart 17"/>
        <xdr:cNvGraphicFramePr/>
      </xdr:nvGraphicFramePr>
      <xdr:xfrm>
        <a:off x="66675" y="257175"/>
        <a:ext cx="56324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161925</xdr:colOff>
      <xdr:row>1</xdr:row>
      <xdr:rowOff>0</xdr:rowOff>
    </xdr:from>
    <xdr:to>
      <xdr:col>7</xdr:col>
      <xdr:colOff>762000</xdr:colOff>
      <xdr:row>1</xdr:row>
      <xdr:rowOff>0</xdr:rowOff>
    </xdr:to>
    <xdr:graphicFrame>
      <xdr:nvGraphicFramePr>
        <xdr:cNvPr id="2066" name="Chart 18"/>
        <xdr:cNvGraphicFramePr/>
      </xdr:nvGraphicFramePr>
      <xdr:xfrm>
        <a:off x="161925" y="257175"/>
        <a:ext cx="55340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8</xdr:col>
      <xdr:colOff>666750</xdr:colOff>
      <xdr:row>35</xdr:row>
      <xdr:rowOff>66675</xdr:rowOff>
    </xdr:to>
    <xdr:graphicFrame>
      <xdr:nvGraphicFramePr>
        <xdr:cNvPr id="2067" name="Chart 19"/>
        <xdr:cNvGraphicFramePr/>
      </xdr:nvGraphicFramePr>
      <xdr:xfrm>
        <a:off x="0" y="3333750"/>
        <a:ext cx="6365875" cy="598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66675</xdr:colOff>
      <xdr:row>37</xdr:row>
      <xdr:rowOff>0</xdr:rowOff>
    </xdr:from>
    <xdr:to>
      <xdr:col>7</xdr:col>
      <xdr:colOff>790575</xdr:colOff>
      <xdr:row>37</xdr:row>
      <xdr:rowOff>0</xdr:rowOff>
    </xdr:to>
    <xdr:graphicFrame>
      <xdr:nvGraphicFramePr>
        <xdr:cNvPr id="2068" name="Chart 20"/>
        <xdr:cNvGraphicFramePr/>
      </xdr:nvGraphicFramePr>
      <xdr:xfrm>
        <a:off x="66675" y="9763125"/>
        <a:ext cx="56324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161925</xdr:colOff>
      <xdr:row>37</xdr:row>
      <xdr:rowOff>0</xdr:rowOff>
    </xdr:from>
    <xdr:to>
      <xdr:col>7</xdr:col>
      <xdr:colOff>762000</xdr:colOff>
      <xdr:row>37</xdr:row>
      <xdr:rowOff>0</xdr:rowOff>
    </xdr:to>
    <xdr:graphicFrame>
      <xdr:nvGraphicFramePr>
        <xdr:cNvPr id="2069" name="Chart 21"/>
        <xdr:cNvGraphicFramePr/>
      </xdr:nvGraphicFramePr>
      <xdr:xfrm>
        <a:off x="161925" y="9763125"/>
        <a:ext cx="55340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9</xdr:col>
      <xdr:colOff>9525</xdr:colOff>
      <xdr:row>70</xdr:row>
      <xdr:rowOff>95250</xdr:rowOff>
    </xdr:to>
    <xdr:graphicFrame>
      <xdr:nvGraphicFramePr>
        <xdr:cNvPr id="2070" name="Chart 22"/>
        <xdr:cNvGraphicFramePr/>
      </xdr:nvGraphicFramePr>
      <xdr:xfrm>
        <a:off x="0" y="12992100"/>
        <a:ext cx="6473825" cy="5753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66675</xdr:colOff>
      <xdr:row>73</xdr:row>
      <xdr:rowOff>0</xdr:rowOff>
    </xdr:from>
    <xdr:to>
      <xdr:col>7</xdr:col>
      <xdr:colOff>790575</xdr:colOff>
      <xdr:row>73</xdr:row>
      <xdr:rowOff>0</xdr:rowOff>
    </xdr:to>
    <xdr:graphicFrame>
      <xdr:nvGraphicFramePr>
        <xdr:cNvPr id="2071" name="Chart 23"/>
        <xdr:cNvGraphicFramePr/>
      </xdr:nvGraphicFramePr>
      <xdr:xfrm>
        <a:off x="66675" y="19421475"/>
        <a:ext cx="56324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161925</xdr:colOff>
      <xdr:row>73</xdr:row>
      <xdr:rowOff>0</xdr:rowOff>
    </xdr:from>
    <xdr:to>
      <xdr:col>7</xdr:col>
      <xdr:colOff>762000</xdr:colOff>
      <xdr:row>73</xdr:row>
      <xdr:rowOff>0</xdr:rowOff>
    </xdr:to>
    <xdr:graphicFrame>
      <xdr:nvGraphicFramePr>
        <xdr:cNvPr id="2072" name="Chart 24"/>
        <xdr:cNvGraphicFramePr/>
      </xdr:nvGraphicFramePr>
      <xdr:xfrm>
        <a:off x="161925" y="19421475"/>
        <a:ext cx="55340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84</xdr:row>
      <xdr:rowOff>19050</xdr:rowOff>
    </xdr:from>
    <xdr:to>
      <xdr:col>9</xdr:col>
      <xdr:colOff>0</xdr:colOff>
      <xdr:row>106</xdr:row>
      <xdr:rowOff>66675</xdr:rowOff>
    </xdr:to>
    <xdr:graphicFrame>
      <xdr:nvGraphicFramePr>
        <xdr:cNvPr id="2073" name="Chart 25"/>
        <xdr:cNvGraphicFramePr/>
      </xdr:nvGraphicFramePr>
      <xdr:xfrm>
        <a:off x="0" y="22602825"/>
        <a:ext cx="6464300" cy="5705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0</xdr:colOff>
      <xdr:row>1</xdr:row>
      <xdr:rowOff>0</xdr:rowOff>
    </xdr:to>
    <xdr:graphicFrame>
      <xdr:nvGraphicFramePr>
        <xdr:cNvPr id="2074" name="Chart 26"/>
        <xdr:cNvGraphicFramePr/>
      </xdr:nvGraphicFramePr>
      <xdr:xfrm>
        <a:off x="6847205" y="257175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0</xdr:colOff>
      <xdr:row>1</xdr:row>
      <xdr:rowOff>0</xdr:rowOff>
    </xdr:to>
    <xdr:graphicFrame>
      <xdr:nvGraphicFramePr>
        <xdr:cNvPr id="2075" name="Chart 27"/>
        <xdr:cNvGraphicFramePr/>
      </xdr:nvGraphicFramePr>
      <xdr:xfrm>
        <a:off x="6847205" y="257175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141</xdr:row>
      <xdr:rowOff>19050</xdr:rowOff>
    </xdr:from>
    <xdr:to>
      <xdr:col>8</xdr:col>
      <xdr:colOff>685800</xdr:colOff>
      <xdr:row>167</xdr:row>
      <xdr:rowOff>0</xdr:rowOff>
    </xdr:to>
    <xdr:graphicFrame>
      <xdr:nvGraphicFramePr>
        <xdr:cNvPr id="2076" name="Chart 28"/>
        <xdr:cNvGraphicFramePr/>
      </xdr:nvGraphicFramePr>
      <xdr:xfrm>
        <a:off x="0" y="34290000"/>
        <a:ext cx="6384925" cy="41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109</xdr:row>
      <xdr:rowOff>142875</xdr:rowOff>
    </xdr:from>
    <xdr:to>
      <xdr:col>8</xdr:col>
      <xdr:colOff>685800</xdr:colOff>
      <xdr:row>137</xdr:row>
      <xdr:rowOff>28575</xdr:rowOff>
    </xdr:to>
    <xdr:graphicFrame>
      <xdr:nvGraphicFramePr>
        <xdr:cNvPr id="2077" name="Chart 29"/>
        <xdr:cNvGraphicFramePr/>
      </xdr:nvGraphicFramePr>
      <xdr:xfrm>
        <a:off x="0" y="29136975"/>
        <a:ext cx="6384925" cy="4381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0.01446</cdr:x>
      <cdr:y>0.66902</cdr:y>
    </cdr:from>
    <cdr:to>
      <cdr:x>0.01446</cdr:x>
      <cdr:y>0.66902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79194" y="493853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0.01561</cdr:x>
      <cdr:y>0.64183</cdr:y>
    </cdr:from>
    <cdr:to>
      <cdr:x>0.01561</cdr:x>
      <cdr:y>0.64183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83737" y="473910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0.01691</cdr:x>
      <cdr:y>0.67142</cdr:y>
    </cdr:from>
    <cdr:to>
      <cdr:x>0.01691</cdr:x>
      <cdr:y>0.67142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2100" y="495608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0.01708</cdr:x>
      <cdr:y>0.65075</cdr:y>
    </cdr:from>
    <cdr:to>
      <cdr:x>0.01708</cdr:x>
      <cdr:y>0.65075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1338" y="480451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0.01667</cdr:x>
      <cdr:y>0.67142</cdr:y>
    </cdr:from>
    <cdr:to>
      <cdr:x>0.01667</cdr:x>
      <cdr:y>0.67142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0810" y="495608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0.0183</cdr:x>
      <cdr:y>0.65075</cdr:y>
    </cdr:from>
    <cdr:to>
      <cdr:x>0.0183</cdr:x>
      <cdr:y>0.65075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7673" y="480451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0.12389</cdr:x>
      <cdr:y>0.61029</cdr:y>
    </cdr:from>
    <cdr:to>
      <cdr:x>0.12389</cdr:x>
      <cdr:y>0.61029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4036" y="450776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0.1402</cdr:x>
      <cdr:y>0.57722</cdr:y>
    </cdr:from>
    <cdr:to>
      <cdr:x>0.1402</cdr:x>
      <cdr:y>0.57722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6002" y="426526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0.01421</cdr:x>
      <cdr:y>0.66902</cdr:y>
    </cdr:from>
    <cdr:to>
      <cdr:x>0.01421</cdr:x>
      <cdr:y>0.66902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77903" y="493853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0.01536</cdr:x>
      <cdr:y>0.64183</cdr:y>
    </cdr:from>
    <cdr:to>
      <cdr:x>0.01536</cdr:x>
      <cdr:y>0.64183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82471" y="473910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0.01446</cdr:x>
      <cdr:y>0.44159</cdr:y>
    </cdr:from>
    <cdr:to>
      <cdr:x>0.10504</cdr:x>
      <cdr:y>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79194" y="493853"/>
          <a:ext cx="476245" cy="409549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0.01667</cdr:x>
      <cdr:y>0.67142</cdr:y>
    </cdr:from>
    <cdr:to>
      <cdr:x>0.01667</cdr:x>
      <cdr:y>0.67142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0810" y="495608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0.01683</cdr:x>
      <cdr:y>0.65075</cdr:y>
    </cdr:from>
    <cdr:to>
      <cdr:x>0.01683</cdr:x>
      <cdr:y>0.65075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0072" y="480451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0.0147</cdr:x>
      <cdr:y>0.67142</cdr:y>
    </cdr:from>
    <cdr:to>
      <cdr:x>0.0147</cdr:x>
      <cdr:y>0.67142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80485" y="495608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0.01585</cdr:x>
      <cdr:y>0.65075</cdr:y>
    </cdr:from>
    <cdr:to>
      <cdr:x>0.01585</cdr:x>
      <cdr:y>0.65075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85004" y="480451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0.12389</cdr:x>
      <cdr:y>0.61029</cdr:y>
    </cdr:from>
    <cdr:to>
      <cdr:x>0.12389</cdr:x>
      <cdr:y>0.61029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4036" y="450776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0.1402</cdr:x>
      <cdr:y>0.57722</cdr:y>
    </cdr:from>
    <cdr:to>
      <cdr:x>0.1402</cdr:x>
      <cdr:y>0.57722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6002" y="426526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0.80981</cdr:x>
      <cdr:y>0.34963</cdr:y>
    </cdr:from>
    <cdr:to>
      <cdr:x>0.88033</cdr:x>
      <cdr:y>0.39822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859457" y="1465297"/>
          <a:ext cx="423193" cy="203645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  <a:effectLst/>
      </cdr:spPr>
      <cdr:txBody xmlns:a="http://schemas.openxmlformats.org/drawingml/2006/main"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zh-CN" altLang="en-US" sz="10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盈利区</a:t>
          </a:r>
          <a:endParaRPr lang="zh-CN" altLang="en-US" sz="1000" b="1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0.54822</cdr:x>
      <cdr:y>0.46866</cdr:y>
    </cdr:from>
    <cdr:to>
      <cdr:x>0.5962</cdr:x>
      <cdr:y>0.52523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3289708" y="1964170"/>
          <a:ext cx="287963" cy="237053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  <a:effectLst/>
      </cdr:spPr>
      <cdr:txBody xmlns:a="http://schemas.openxmlformats.org/drawingml/2006/main">
        <a:bodyPr wrap="none" lIns="27432" tIns="18288" rIns="27432" bIns="18288" anchor="ctr" upright="1">
          <a:spAutoFit/>
        </a:bodyPr>
        <a:lstStyle/>
        <a:p>
          <a:pPr algn="ctr" rtl="0">
            <a:defRPr sz="1000"/>
          </a:pPr>
          <a:r>
            <a:rPr lang="en-US" altLang="zh-CN" sz="12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BEP</a:t>
          </a:r>
          <a:endParaRPr lang="en-US" altLang="zh-CN" sz="1200" b="1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0.26139</cdr:x>
      <cdr:y>0.66946</cdr:y>
    </cdr:from>
    <cdr:to>
      <cdr:x>0.33191</cdr:x>
      <cdr:y>0.71805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68526" y="2805705"/>
          <a:ext cx="423193" cy="203645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  <a:effectLst/>
      </cdr:spPr>
      <cdr:txBody xmlns:a="http://schemas.openxmlformats.org/drawingml/2006/main"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zh-CN" altLang="en-US" sz="10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亏损区</a:t>
          </a:r>
          <a:endParaRPr lang="zh-CN" altLang="en-US" sz="1000" b="1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0.5652</cdr:x>
      <cdr:y>0.52663</cdr:y>
    </cdr:from>
    <cdr:to>
      <cdr:x>0.56618</cdr:x>
      <cdr:y>0.83669</cdr:y>
    </cdr:to>
    <cdr:sp>
      <cdr:nvSpPr>
        <cdr:cNvPr id="5" name="直接连接符 4"/>
        <cdr:cNvSpPr>
          <a14:cpLocks xmlns:a14="http://schemas.microsoft.com/office/drawing/2010/main" noChangeShapeType="1"/>
        </cdr:cNvSpPr>
      </cdr:nvSpPr>
      <cdr:spPr xmlns:a="http://schemas.openxmlformats.org/drawingml/2006/main">
        <a:xfrm xmlns:a="http://schemas.openxmlformats.org/drawingml/2006/main" flipH="1">
          <a:off x="3400183" y="2215306"/>
          <a:ext cx="5915" cy="1302399"/>
        </a:xfrm>
        <a:prstGeom xmlns:a="http://schemas.openxmlformats.org/drawingml/2006/main" prst="line">
          <a:avLst/>
        </a:prstGeom>
        <a:noFill/>
        <a:ln w="19050">
          <a:solidFill>
            <a:srgbClr val="000000"/>
          </a:solidFill>
          <a:prstDash val="dash"/>
          <a:round/>
          <a:headEnd type="triangle" w="med" len="med"/>
          <a:tailEnd type="triangle" w="med" len="med"/>
        </a:ln>
      </cdr:spPr>
      <cdr:txBody xmlns:a="http://schemas.openxmlformats.org/drawingml/2006/main">
        <a:bodyPr/>
        <a:lstStyle/>
        <a:p>
          <a:endParaRPr lang="zh-CN" altLang="en-US"/>
        </a:p>
      </cdr:txBody>
    </cdr:sp>
  </cdr:relSizeAnchor>
</c:userShapes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66675</xdr:colOff>
      <xdr:row>2</xdr:row>
      <xdr:rowOff>47625</xdr:rowOff>
    </xdr:from>
    <xdr:to>
      <xdr:col>1</xdr:col>
      <xdr:colOff>1828800</xdr:colOff>
      <xdr:row>5</xdr:row>
      <xdr:rowOff>0</xdr:rowOff>
    </xdr:to>
    <xdr:sp>
      <xdr:nvSpPr>
        <xdr:cNvPr id="32769" name="Line 1"/>
        <xdr:cNvSpPr>
          <a:spLocks noChangeShapeType="1"/>
        </xdr:cNvSpPr>
      </xdr:nvSpPr>
      <xdr:spPr>
        <a:xfrm>
          <a:off x="385445" y="514350"/>
          <a:ext cx="1762125" cy="5524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19</xdr:col>
      <xdr:colOff>28575</xdr:colOff>
      <xdr:row>2</xdr:row>
      <xdr:rowOff>19050</xdr:rowOff>
    </xdr:from>
    <xdr:to>
      <xdr:col>19</xdr:col>
      <xdr:colOff>1143000</xdr:colOff>
      <xdr:row>4</xdr:row>
      <xdr:rowOff>142875</xdr:rowOff>
    </xdr:to>
    <xdr:sp>
      <xdr:nvSpPr>
        <xdr:cNvPr id="32770" name="Line 2"/>
        <xdr:cNvSpPr>
          <a:spLocks noChangeShapeType="1"/>
        </xdr:cNvSpPr>
      </xdr:nvSpPr>
      <xdr:spPr>
        <a:xfrm>
          <a:off x="12244070" y="485775"/>
          <a:ext cx="0" cy="5238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25</xdr:row>
      <xdr:rowOff>0</xdr:rowOff>
    </xdr:from>
    <xdr:to>
      <xdr:col>8</xdr:col>
      <xdr:colOff>561975</xdr:colOff>
      <xdr:row>25</xdr:row>
      <xdr:rowOff>0</xdr:rowOff>
    </xdr:to>
    <xdr:graphicFrame>
      <xdr:nvGraphicFramePr>
        <xdr:cNvPr id="33793" name="Chart 1"/>
        <xdr:cNvGraphicFramePr/>
      </xdr:nvGraphicFramePr>
      <xdr:xfrm>
        <a:off x="85725" y="4686300"/>
        <a:ext cx="76581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0</xdr:rowOff>
    </xdr:from>
    <xdr:to>
      <xdr:col>8</xdr:col>
      <xdr:colOff>590550</xdr:colOff>
      <xdr:row>25</xdr:row>
      <xdr:rowOff>0</xdr:rowOff>
    </xdr:to>
    <xdr:graphicFrame>
      <xdr:nvGraphicFramePr>
        <xdr:cNvPr id="33794" name="Chart 2"/>
        <xdr:cNvGraphicFramePr/>
      </xdr:nvGraphicFramePr>
      <xdr:xfrm>
        <a:off x="76200" y="4686300"/>
        <a:ext cx="76962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25</xdr:row>
      <xdr:rowOff>0</xdr:rowOff>
    </xdr:from>
    <xdr:to>
      <xdr:col>8</xdr:col>
      <xdr:colOff>581025</xdr:colOff>
      <xdr:row>25</xdr:row>
      <xdr:rowOff>0</xdr:rowOff>
    </xdr:to>
    <xdr:graphicFrame>
      <xdr:nvGraphicFramePr>
        <xdr:cNvPr id="33795" name="Chart 3"/>
        <xdr:cNvGraphicFramePr/>
      </xdr:nvGraphicFramePr>
      <xdr:xfrm>
        <a:off x="66675" y="4686300"/>
        <a:ext cx="76962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238125</xdr:colOff>
      <xdr:row>2</xdr:row>
      <xdr:rowOff>38100</xdr:rowOff>
    </xdr:from>
    <xdr:to>
      <xdr:col>1</xdr:col>
      <xdr:colOff>1066800</xdr:colOff>
      <xdr:row>2</xdr:row>
      <xdr:rowOff>285750</xdr:rowOff>
    </xdr:to>
    <xdr:sp>
      <xdr:nvSpPr>
        <xdr:cNvPr id="37889" name="Line 1"/>
        <xdr:cNvSpPr>
          <a:spLocks noChangeShapeType="1"/>
        </xdr:cNvSpPr>
      </xdr:nvSpPr>
      <xdr:spPr>
        <a:xfrm>
          <a:off x="549275" y="542925"/>
          <a:ext cx="828675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0.01561</cdr:x>
      <cdr:y>0.49358</cdr:y>
    </cdr:from>
    <cdr:to>
      <cdr:x>0.08947</cdr:x>
      <cdr:y>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83737" y="473910"/>
          <a:ext cx="381315" cy="371418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200025</xdr:colOff>
      <xdr:row>2</xdr:row>
      <xdr:rowOff>19050</xdr:rowOff>
    </xdr:from>
    <xdr:to>
      <xdr:col>1</xdr:col>
      <xdr:colOff>1343025</xdr:colOff>
      <xdr:row>2</xdr:row>
      <xdr:rowOff>190500</xdr:rowOff>
    </xdr:to>
    <xdr:sp>
      <xdr:nvSpPr>
        <xdr:cNvPr id="38913" name="Line 1"/>
        <xdr:cNvSpPr>
          <a:spLocks noChangeShapeType="1"/>
        </xdr:cNvSpPr>
      </xdr:nvSpPr>
      <xdr:spPr>
        <a:xfrm>
          <a:off x="518795" y="476250"/>
          <a:ext cx="1143000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200025</xdr:colOff>
      <xdr:row>2</xdr:row>
      <xdr:rowOff>19050</xdr:rowOff>
    </xdr:from>
    <xdr:to>
      <xdr:col>1</xdr:col>
      <xdr:colOff>1343025</xdr:colOff>
      <xdr:row>2</xdr:row>
      <xdr:rowOff>190500</xdr:rowOff>
    </xdr:to>
    <xdr:sp>
      <xdr:nvSpPr>
        <xdr:cNvPr id="39937" name="Line 1"/>
        <xdr:cNvSpPr>
          <a:spLocks noChangeShapeType="1"/>
        </xdr:cNvSpPr>
      </xdr:nvSpPr>
      <xdr:spPr>
        <a:xfrm>
          <a:off x="518795" y="554355"/>
          <a:ext cx="1143000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200025</xdr:colOff>
      <xdr:row>2</xdr:row>
      <xdr:rowOff>19050</xdr:rowOff>
    </xdr:from>
    <xdr:to>
      <xdr:col>1</xdr:col>
      <xdr:colOff>1343025</xdr:colOff>
      <xdr:row>2</xdr:row>
      <xdr:rowOff>190500</xdr:rowOff>
    </xdr:to>
    <xdr:sp>
      <xdr:nvSpPr>
        <xdr:cNvPr id="40961" name="Line 1"/>
        <xdr:cNvSpPr>
          <a:spLocks noChangeShapeType="1"/>
        </xdr:cNvSpPr>
      </xdr:nvSpPr>
      <xdr:spPr>
        <a:xfrm>
          <a:off x="518795" y="548640"/>
          <a:ext cx="1143000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200025</xdr:colOff>
      <xdr:row>2</xdr:row>
      <xdr:rowOff>19050</xdr:rowOff>
    </xdr:from>
    <xdr:to>
      <xdr:col>1</xdr:col>
      <xdr:colOff>1343025</xdr:colOff>
      <xdr:row>2</xdr:row>
      <xdr:rowOff>190500</xdr:rowOff>
    </xdr:to>
    <xdr:sp>
      <xdr:nvSpPr>
        <xdr:cNvPr id="41985" name="Line 1"/>
        <xdr:cNvSpPr>
          <a:spLocks noChangeShapeType="1"/>
        </xdr:cNvSpPr>
      </xdr:nvSpPr>
      <xdr:spPr>
        <a:xfrm>
          <a:off x="487045" y="476250"/>
          <a:ext cx="1143000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200025</xdr:colOff>
      <xdr:row>2</xdr:row>
      <xdr:rowOff>19050</xdr:rowOff>
    </xdr:from>
    <xdr:to>
      <xdr:col>1</xdr:col>
      <xdr:colOff>1343025</xdr:colOff>
      <xdr:row>2</xdr:row>
      <xdr:rowOff>190500</xdr:rowOff>
    </xdr:to>
    <xdr:sp>
      <xdr:nvSpPr>
        <xdr:cNvPr id="41986" name="Line 3"/>
        <xdr:cNvSpPr>
          <a:spLocks noChangeShapeType="1"/>
        </xdr:cNvSpPr>
      </xdr:nvSpPr>
      <xdr:spPr>
        <a:xfrm>
          <a:off x="487045" y="476250"/>
          <a:ext cx="1143000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200025</xdr:colOff>
      <xdr:row>13</xdr:row>
      <xdr:rowOff>28575</xdr:rowOff>
    </xdr:from>
    <xdr:to>
      <xdr:col>1</xdr:col>
      <xdr:colOff>1066800</xdr:colOff>
      <xdr:row>13</xdr:row>
      <xdr:rowOff>180975</xdr:rowOff>
    </xdr:to>
    <xdr:sp>
      <xdr:nvSpPr>
        <xdr:cNvPr id="41987" name="Line 4"/>
        <xdr:cNvSpPr>
          <a:spLocks noChangeShapeType="1"/>
        </xdr:cNvSpPr>
      </xdr:nvSpPr>
      <xdr:spPr>
        <a:xfrm>
          <a:off x="487045" y="2686050"/>
          <a:ext cx="866775" cy="1333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200025</xdr:colOff>
      <xdr:row>2</xdr:row>
      <xdr:rowOff>19050</xdr:rowOff>
    </xdr:from>
    <xdr:to>
      <xdr:col>1</xdr:col>
      <xdr:colOff>1343025</xdr:colOff>
      <xdr:row>2</xdr:row>
      <xdr:rowOff>190500</xdr:rowOff>
    </xdr:to>
    <xdr:sp>
      <xdr:nvSpPr>
        <xdr:cNvPr id="41988" name="Line 5"/>
        <xdr:cNvSpPr>
          <a:spLocks noChangeShapeType="1"/>
        </xdr:cNvSpPr>
      </xdr:nvSpPr>
      <xdr:spPr>
        <a:xfrm>
          <a:off x="487045" y="476250"/>
          <a:ext cx="1143000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200025</xdr:colOff>
      <xdr:row>13</xdr:row>
      <xdr:rowOff>28575</xdr:rowOff>
    </xdr:from>
    <xdr:to>
      <xdr:col>1</xdr:col>
      <xdr:colOff>1066800</xdr:colOff>
      <xdr:row>13</xdr:row>
      <xdr:rowOff>180975</xdr:rowOff>
    </xdr:to>
    <xdr:sp>
      <xdr:nvSpPr>
        <xdr:cNvPr id="41989" name="Line 6"/>
        <xdr:cNvSpPr>
          <a:spLocks noChangeShapeType="1"/>
        </xdr:cNvSpPr>
      </xdr:nvSpPr>
      <xdr:spPr>
        <a:xfrm>
          <a:off x="487045" y="2686050"/>
          <a:ext cx="866775" cy="1333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200025</xdr:colOff>
      <xdr:row>2</xdr:row>
      <xdr:rowOff>19050</xdr:rowOff>
    </xdr:from>
    <xdr:to>
      <xdr:col>1</xdr:col>
      <xdr:colOff>1343025</xdr:colOff>
      <xdr:row>2</xdr:row>
      <xdr:rowOff>190500</xdr:rowOff>
    </xdr:to>
    <xdr:sp>
      <xdr:nvSpPr>
        <xdr:cNvPr id="43009" name="Line 1"/>
        <xdr:cNvSpPr>
          <a:spLocks noChangeShapeType="1"/>
        </xdr:cNvSpPr>
      </xdr:nvSpPr>
      <xdr:spPr>
        <a:xfrm>
          <a:off x="494665" y="504825"/>
          <a:ext cx="1143000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200025</xdr:colOff>
      <xdr:row>2</xdr:row>
      <xdr:rowOff>19050</xdr:rowOff>
    </xdr:from>
    <xdr:to>
      <xdr:col>1</xdr:col>
      <xdr:colOff>1343025</xdr:colOff>
      <xdr:row>2</xdr:row>
      <xdr:rowOff>190500</xdr:rowOff>
    </xdr:to>
    <xdr:sp>
      <xdr:nvSpPr>
        <xdr:cNvPr id="43010" name="Line 2"/>
        <xdr:cNvSpPr>
          <a:spLocks noChangeShapeType="1"/>
        </xdr:cNvSpPr>
      </xdr:nvSpPr>
      <xdr:spPr>
        <a:xfrm>
          <a:off x="494665" y="504825"/>
          <a:ext cx="1143000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200025</xdr:colOff>
      <xdr:row>13</xdr:row>
      <xdr:rowOff>28575</xdr:rowOff>
    </xdr:from>
    <xdr:to>
      <xdr:col>1</xdr:col>
      <xdr:colOff>1066800</xdr:colOff>
      <xdr:row>13</xdr:row>
      <xdr:rowOff>180975</xdr:rowOff>
    </xdr:to>
    <xdr:sp>
      <xdr:nvSpPr>
        <xdr:cNvPr id="43011" name="Line 3"/>
        <xdr:cNvSpPr>
          <a:spLocks noChangeShapeType="1"/>
        </xdr:cNvSpPr>
      </xdr:nvSpPr>
      <xdr:spPr>
        <a:xfrm>
          <a:off x="494665" y="2857500"/>
          <a:ext cx="866775" cy="1524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200025</xdr:colOff>
      <xdr:row>2</xdr:row>
      <xdr:rowOff>19050</xdr:rowOff>
    </xdr:from>
    <xdr:to>
      <xdr:col>1</xdr:col>
      <xdr:colOff>1343025</xdr:colOff>
      <xdr:row>2</xdr:row>
      <xdr:rowOff>190500</xdr:rowOff>
    </xdr:to>
    <xdr:sp>
      <xdr:nvSpPr>
        <xdr:cNvPr id="44033" name="Line 1"/>
        <xdr:cNvSpPr>
          <a:spLocks noChangeShapeType="1"/>
        </xdr:cNvSpPr>
      </xdr:nvSpPr>
      <xdr:spPr>
        <a:xfrm>
          <a:off x="494665" y="504825"/>
          <a:ext cx="1143000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2</xdr:row>
      <xdr:rowOff>19050</xdr:rowOff>
    </xdr:from>
    <xdr:to>
      <xdr:col>2</xdr:col>
      <xdr:colOff>0</xdr:colOff>
      <xdr:row>4</xdr:row>
      <xdr:rowOff>9525</xdr:rowOff>
    </xdr:to>
    <xdr:sp>
      <xdr:nvSpPr>
        <xdr:cNvPr id="45057" name="Line 2"/>
        <xdr:cNvSpPr>
          <a:spLocks noChangeShapeType="1"/>
        </xdr:cNvSpPr>
      </xdr:nvSpPr>
      <xdr:spPr>
        <a:xfrm>
          <a:off x="288290" y="638175"/>
          <a:ext cx="1593215" cy="4286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0.01667</cdr:x>
      <cdr:y>0.67142</cdr:y>
    </cdr:from>
    <cdr:to>
      <cdr:x>0.12345</cdr:x>
      <cdr:y>0.97009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0810" y="495608"/>
          <a:ext cx="561427" cy="219054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0.01708</cdr:x>
      <cdr:y>0.65075</cdr:y>
    </cdr:from>
    <cdr:to>
      <cdr:x>0.10002</cdr:x>
      <cdr:y>0.92354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1338" y="480451"/>
          <a:ext cx="428187" cy="200068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0.01667</cdr:x>
      <cdr:y>0.67142</cdr:y>
    </cdr:from>
    <cdr:to>
      <cdr:x>0.12345</cdr:x>
      <cdr:y>0.97009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0810" y="495608"/>
          <a:ext cx="561427" cy="219054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0.0183</cdr:x>
      <cdr:y>0.65075</cdr:y>
    </cdr:from>
    <cdr:to>
      <cdr:x>0.10125</cdr:x>
      <cdr:y>0.92354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7673" y="480451"/>
          <a:ext cx="428186" cy="200068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0.12389</cdr:x>
      <cdr:y>0.61029</cdr:y>
    </cdr:from>
    <cdr:to>
      <cdr:x>0.12389</cdr:x>
      <cdr:y>0.61029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94036" y="450776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0.1402</cdr:x>
      <cdr:y>0.57722</cdr:y>
    </cdr:from>
    <cdr:to>
      <cdr:x>0.1402</cdr:x>
      <cdr:y>0.57722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6002" y="426526"/>
          <a:ext cx="0" cy="0"/>
        </a:xfrm>
        <a:prstGeom xmlns:a="http://schemas.openxmlformats.org/drawingml/2006/main" prst="rect">
          <a:avLst/>
        </a:prstGeom>
        <a:noFill/>
        <a:ln w="1">
          <a:noFill/>
          <a:miter lim="800000"/>
        </a:ln>
      </cdr:spPr>
      <cdr:txBody xmlns:a="http://schemas.openxmlformats.org/drawingml/2006/main"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IRR  %</a:t>
          </a:r>
          <a:endParaRPr lang="en-US" altLang="zh-CN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rtlCol="0" anchor="ctr" upright="1"/>
      <a:lstStyle>
        <a:defPPr algn="ctr">
          <a:defRPr sz="1100">
            <a:solidFill>
              <a:srgbClr val="FF0000"/>
            </a:solidFill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topLeftCell="A7" workbookViewId="0">
      <selection activeCell="N15" sqref="N15"/>
    </sheetView>
  </sheetViews>
  <sheetFormatPr defaultColWidth="9" defaultRowHeight="12.75"/>
  <cols>
    <col min="1" max="1" width="6.55752212389381" customWidth="1"/>
    <col min="2" max="2" width="23.8849557522124" customWidth="1"/>
    <col min="3" max="3" width="19" customWidth="1"/>
    <col min="4" max="4" width="7.66371681415929" customWidth="1"/>
    <col min="5" max="5" width="9.10619469026549" customWidth="1"/>
    <col min="6" max="6" width="13" customWidth="1"/>
    <col min="7" max="7" width="16" customWidth="1"/>
    <col min="8" max="8" width="28.8849557522124" customWidth="1"/>
    <col min="9" max="9" width="14" style="450" customWidth="1"/>
    <col min="10" max="10" width="11.8849557522124" customWidth="1"/>
  </cols>
  <sheetData>
    <row r="1" ht="40.95" customHeight="1" spans="1:8">
      <c r="A1" s="451" t="s">
        <v>0</v>
      </c>
      <c r="B1" s="451"/>
      <c r="C1" s="451"/>
      <c r="D1" s="451"/>
      <c r="E1" s="451"/>
      <c r="F1" s="451"/>
      <c r="G1" s="451"/>
      <c r="H1" s="451"/>
    </row>
    <row r="2" ht="24.9" customHeight="1" spans="1:10">
      <c r="A2" s="452" t="s">
        <v>1</v>
      </c>
      <c r="B2" s="452" t="s">
        <v>2</v>
      </c>
      <c r="C2" s="452" t="s">
        <v>3</v>
      </c>
      <c r="D2" s="452" t="s">
        <v>4</v>
      </c>
      <c r="E2" s="452" t="s">
        <v>5</v>
      </c>
      <c r="F2" s="452" t="s">
        <v>6</v>
      </c>
      <c r="G2" s="452" t="s">
        <v>7</v>
      </c>
      <c r="H2" s="452" t="s">
        <v>8</v>
      </c>
      <c r="I2" s="453" t="s">
        <v>9</v>
      </c>
      <c r="J2" s="462" t="s">
        <v>10</v>
      </c>
    </row>
    <row r="3" ht="24.9" customHeight="1" spans="1:10">
      <c r="A3" s="452">
        <v>1</v>
      </c>
      <c r="B3" s="453" t="s">
        <v>11</v>
      </c>
      <c r="C3" s="453" t="s">
        <v>12</v>
      </c>
      <c r="D3" s="453" t="s">
        <v>13</v>
      </c>
      <c r="E3" s="453">
        <v>48</v>
      </c>
      <c r="F3" s="453">
        <f>1200*12.5</f>
        <v>15000</v>
      </c>
      <c r="G3" s="453">
        <f>F3*E3/10000</f>
        <v>72</v>
      </c>
      <c r="H3" s="453" t="s">
        <v>14</v>
      </c>
      <c r="I3" s="463">
        <f>G3/G21</f>
        <v>0.378973963085129</v>
      </c>
      <c r="J3" s="463">
        <f>G3/G19</f>
        <v>0.505298617446838</v>
      </c>
    </row>
    <row r="4" ht="24.9" customHeight="1" spans="1:10">
      <c r="A4" s="454">
        <v>2</v>
      </c>
      <c r="B4" s="455" t="s">
        <v>15</v>
      </c>
      <c r="C4" s="453" t="s">
        <v>16</v>
      </c>
      <c r="D4" s="453" t="s">
        <v>13</v>
      </c>
      <c r="E4" s="453">
        <v>24</v>
      </c>
      <c r="F4" s="453">
        <v>1500</v>
      </c>
      <c r="G4" s="453">
        <f t="shared" ref="G4:G16" si="0">F4*E4/10000</f>
        <v>3.6</v>
      </c>
      <c r="H4" s="453"/>
      <c r="I4" s="463">
        <f>G4/G21</f>
        <v>0.0189486981542564</v>
      </c>
      <c r="J4" s="463">
        <f>G4/G19</f>
        <v>0.0252649308723419</v>
      </c>
    </row>
    <row r="5" ht="24.9" customHeight="1" spans="1:10">
      <c r="A5" s="454"/>
      <c r="B5" s="455"/>
      <c r="C5" s="453" t="s">
        <v>17</v>
      </c>
      <c r="D5" s="453" t="s">
        <v>13</v>
      </c>
      <c r="E5" s="453">
        <v>6</v>
      </c>
      <c r="F5" s="453">
        <v>1500</v>
      </c>
      <c r="G5" s="453">
        <f t="shared" si="0"/>
        <v>0.9</v>
      </c>
      <c r="H5" s="453"/>
      <c r="I5" s="463">
        <f>G5/G21</f>
        <v>0.00473717453856411</v>
      </c>
      <c r="J5" s="463">
        <f>G5/G19</f>
        <v>0.00631623271808548</v>
      </c>
    </row>
    <row r="6" ht="24.9" customHeight="1" spans="1:10">
      <c r="A6" s="454"/>
      <c r="B6" s="455"/>
      <c r="C6" s="453" t="s">
        <v>18</v>
      </c>
      <c r="D6" s="453" t="s">
        <v>13</v>
      </c>
      <c r="E6" s="453">
        <v>1</v>
      </c>
      <c r="F6" s="453">
        <v>1500</v>
      </c>
      <c r="G6" s="453">
        <f t="shared" si="0"/>
        <v>0.15</v>
      </c>
      <c r="H6" s="453"/>
      <c r="I6" s="463">
        <f>G6/G19</f>
        <v>0.00105270545301425</v>
      </c>
      <c r="J6" s="463">
        <f>G6/G19</f>
        <v>0.00105270545301425</v>
      </c>
    </row>
    <row r="7" ht="24.9" customHeight="1" spans="1:10">
      <c r="A7" s="454"/>
      <c r="B7" s="455"/>
      <c r="C7" s="453" t="s">
        <v>19</v>
      </c>
      <c r="D7" s="453" t="s">
        <v>13</v>
      </c>
      <c r="E7" s="453">
        <v>6</v>
      </c>
      <c r="F7" s="453">
        <v>4000</v>
      </c>
      <c r="G7" s="453">
        <f t="shared" si="0"/>
        <v>2.4</v>
      </c>
      <c r="H7" s="453"/>
      <c r="I7" s="463">
        <f>G7/G21</f>
        <v>0.012632465436171</v>
      </c>
      <c r="J7" s="463">
        <f>G7/G19</f>
        <v>0.0168432872482279</v>
      </c>
    </row>
    <row r="8" ht="24.9" customHeight="1" spans="1:10">
      <c r="A8" s="454"/>
      <c r="B8" s="455"/>
      <c r="C8" s="453" t="s">
        <v>20</v>
      </c>
      <c r="D8" s="453" t="s">
        <v>21</v>
      </c>
      <c r="E8" s="453">
        <v>800</v>
      </c>
      <c r="F8" s="453">
        <v>18</v>
      </c>
      <c r="G8" s="453">
        <f t="shared" si="0"/>
        <v>1.44</v>
      </c>
      <c r="H8" s="453" t="s">
        <v>22</v>
      </c>
      <c r="I8" s="463">
        <f>G8/G21</f>
        <v>0.00757947926170257</v>
      </c>
      <c r="J8" s="463">
        <f>G8/G19</f>
        <v>0.0101059723489368</v>
      </c>
    </row>
    <row r="9" ht="24.9" customHeight="1" spans="1:10">
      <c r="A9" s="452">
        <v>3</v>
      </c>
      <c r="B9" s="453" t="s">
        <v>23</v>
      </c>
      <c r="C9" s="453" t="s">
        <v>24</v>
      </c>
      <c r="D9" s="453" t="s">
        <v>13</v>
      </c>
      <c r="E9" s="453">
        <v>10</v>
      </c>
      <c r="F9" s="453">
        <f>50000*0.55</f>
        <v>27500</v>
      </c>
      <c r="G9" s="453">
        <f t="shared" si="0"/>
        <v>27.5</v>
      </c>
      <c r="H9" s="453" t="s">
        <v>25</v>
      </c>
      <c r="I9" s="463">
        <f>G9/G21</f>
        <v>0.144746999789459</v>
      </c>
      <c r="J9" s="463">
        <f>G9/G19</f>
        <v>0.192995999719279</v>
      </c>
    </row>
    <row r="10" ht="24.9" customHeight="1" spans="1:10">
      <c r="A10" s="452">
        <v>4</v>
      </c>
      <c r="B10" s="453" t="s">
        <v>26</v>
      </c>
      <c r="C10" s="453" t="s">
        <v>27</v>
      </c>
      <c r="D10" s="453" t="s">
        <v>13</v>
      </c>
      <c r="E10" s="453">
        <v>1</v>
      </c>
      <c r="F10" s="453">
        <v>150000</v>
      </c>
      <c r="G10" s="453">
        <f t="shared" si="0"/>
        <v>15</v>
      </c>
      <c r="H10" s="453" t="s">
        <v>28</v>
      </c>
      <c r="I10" s="463">
        <f>G10/G21</f>
        <v>0.0789529089760685</v>
      </c>
      <c r="J10" s="463">
        <f>G10/G19</f>
        <v>0.105270545301425</v>
      </c>
    </row>
    <row r="11" ht="24.9" customHeight="1" spans="1:10">
      <c r="A11" s="452">
        <v>5</v>
      </c>
      <c r="B11" s="453" t="s">
        <v>29</v>
      </c>
      <c r="C11" s="453" t="s">
        <v>27</v>
      </c>
      <c r="D11" s="453" t="s">
        <v>13</v>
      </c>
      <c r="E11" s="453">
        <v>1</v>
      </c>
      <c r="F11" s="453">
        <v>23000</v>
      </c>
      <c r="G11" s="453">
        <f t="shared" si="0"/>
        <v>2.3</v>
      </c>
      <c r="H11" s="453" t="s">
        <v>30</v>
      </c>
      <c r="I11" s="463">
        <f>G11/G21</f>
        <v>0.0121061127096638</v>
      </c>
      <c r="J11" s="463">
        <f>G11/G19</f>
        <v>0.0161414836128851</v>
      </c>
    </row>
    <row r="12" ht="24.9" customHeight="1" spans="1:10">
      <c r="A12" s="452">
        <v>6</v>
      </c>
      <c r="B12" s="453" t="s">
        <v>31</v>
      </c>
      <c r="C12" s="453" t="s">
        <v>27</v>
      </c>
      <c r="D12" s="453" t="s">
        <v>13</v>
      </c>
      <c r="E12" s="453">
        <v>1</v>
      </c>
      <c r="F12" s="453">
        <v>10000</v>
      </c>
      <c r="G12" s="453">
        <f t="shared" si="0"/>
        <v>1</v>
      </c>
      <c r="H12" s="453" t="s">
        <v>32</v>
      </c>
      <c r="I12" s="463">
        <f>G12/G21</f>
        <v>0.00526352726507123</v>
      </c>
      <c r="J12" s="463">
        <f>G12/G19</f>
        <v>0.00701803635342831</v>
      </c>
    </row>
    <row r="13" ht="24.9" customHeight="1" spans="1:10">
      <c r="A13" s="452">
        <v>7</v>
      </c>
      <c r="B13" s="453" t="s">
        <v>33</v>
      </c>
      <c r="C13" s="453"/>
      <c r="D13" s="453"/>
      <c r="E13" s="453">
        <v>1</v>
      </c>
      <c r="F13" s="453">
        <v>40000</v>
      </c>
      <c r="G13" s="453">
        <f t="shared" si="0"/>
        <v>4</v>
      </c>
      <c r="H13" s="453"/>
      <c r="I13" s="463">
        <f>G13/G21</f>
        <v>0.0210541090602849</v>
      </c>
      <c r="J13" s="463">
        <f>G13/G19</f>
        <v>0.0280721454137132</v>
      </c>
    </row>
    <row r="14" ht="24.9" customHeight="1" spans="1:10">
      <c r="A14" s="452">
        <v>8</v>
      </c>
      <c r="B14" s="453" t="s">
        <v>34</v>
      </c>
      <c r="C14" s="453" t="s">
        <v>35</v>
      </c>
      <c r="D14" s="453" t="s">
        <v>13</v>
      </c>
      <c r="E14" s="453">
        <v>0.5</v>
      </c>
      <c r="F14" s="453">
        <v>150000</v>
      </c>
      <c r="G14" s="453">
        <f t="shared" si="0"/>
        <v>7.5</v>
      </c>
      <c r="H14" s="453" t="s">
        <v>36</v>
      </c>
      <c r="I14" s="463">
        <f>G14/G21</f>
        <v>0.0394764544880342</v>
      </c>
      <c r="J14" s="463">
        <f>G14/G19</f>
        <v>0.0526352726507123</v>
      </c>
    </row>
    <row r="15" ht="24.9" customHeight="1" spans="1:10">
      <c r="A15" s="452">
        <v>9</v>
      </c>
      <c r="B15" s="453" t="s">
        <v>37</v>
      </c>
      <c r="C15" s="453" t="s">
        <v>38</v>
      </c>
      <c r="D15" s="453"/>
      <c r="E15" s="453">
        <v>1</v>
      </c>
      <c r="F15" s="453">
        <v>2000</v>
      </c>
      <c r="G15" s="453">
        <f t="shared" si="0"/>
        <v>0.2</v>
      </c>
      <c r="H15" s="453"/>
      <c r="I15" s="463">
        <f>G15/G21</f>
        <v>0.00105270545301425</v>
      </c>
      <c r="J15" s="463">
        <f>G15/G19</f>
        <v>0.00140360727068566</v>
      </c>
    </row>
    <row r="16" ht="24.9" customHeight="1" spans="1:10">
      <c r="A16" s="452">
        <v>10</v>
      </c>
      <c r="B16" s="453" t="s">
        <v>39</v>
      </c>
      <c r="C16" s="453"/>
      <c r="D16" s="453" t="s">
        <v>40</v>
      </c>
      <c r="E16" s="453">
        <v>1</v>
      </c>
      <c r="F16" s="453">
        <v>45000</v>
      </c>
      <c r="G16" s="453">
        <f t="shared" si="0"/>
        <v>4.5</v>
      </c>
      <c r="H16" s="453"/>
      <c r="I16" s="463">
        <f>G16/G21</f>
        <v>0.0236858726928205</v>
      </c>
      <c r="J16" s="463">
        <f>G16/G19</f>
        <v>0.0315811635904274</v>
      </c>
    </row>
    <row r="17" ht="24.9" customHeight="1" spans="1:10">
      <c r="A17" s="452">
        <v>11</v>
      </c>
      <c r="B17" s="453" t="s">
        <v>41</v>
      </c>
      <c r="C17" s="456"/>
      <c r="D17" s="453" t="s">
        <v>42</v>
      </c>
      <c r="E17" s="453">
        <v>1</v>
      </c>
      <c r="F17" s="456"/>
      <c r="G17" s="456"/>
      <c r="H17" s="453" t="s">
        <v>22</v>
      </c>
      <c r="I17" s="463"/>
      <c r="J17" s="456"/>
    </row>
    <row r="18" ht="24.9" customHeight="1" spans="1:10">
      <c r="A18" s="452">
        <v>12</v>
      </c>
      <c r="B18" s="453" t="s">
        <v>43</v>
      </c>
      <c r="C18" s="453"/>
      <c r="D18" s="453"/>
      <c r="E18" s="453">
        <v>1</v>
      </c>
      <c r="F18" s="453"/>
      <c r="G18" s="453"/>
      <c r="H18" s="453"/>
      <c r="I18" s="463"/>
      <c r="J18" s="456"/>
    </row>
    <row r="19" ht="24.9" customHeight="1" spans="1:10">
      <c r="A19" s="456"/>
      <c r="B19" s="453" t="s">
        <v>44</v>
      </c>
      <c r="C19" s="456"/>
      <c r="D19" s="456"/>
      <c r="E19" s="456"/>
      <c r="F19" s="456"/>
      <c r="G19" s="457">
        <f>SUM(G3:G16)</f>
        <v>142.49</v>
      </c>
      <c r="H19" s="456" t="s">
        <v>45</v>
      </c>
      <c r="I19" s="463"/>
      <c r="J19" s="456"/>
    </row>
    <row r="20" ht="24.9" customHeight="1" spans="1:10">
      <c r="A20" s="456"/>
      <c r="B20" s="456"/>
      <c r="C20" s="456"/>
      <c r="D20" s="456"/>
      <c r="E20" s="456" t="s">
        <v>46</v>
      </c>
      <c r="F20" s="456"/>
      <c r="G20" s="458">
        <v>0.25</v>
      </c>
      <c r="H20" s="456"/>
      <c r="I20" s="463"/>
      <c r="J20" s="456"/>
    </row>
    <row r="21" ht="24.9" customHeight="1" spans="1:10">
      <c r="A21" s="456"/>
      <c r="B21" s="456"/>
      <c r="C21" s="456"/>
      <c r="D21" s="456"/>
      <c r="E21" s="456"/>
      <c r="F21" s="456"/>
      <c r="G21" s="459">
        <f>G19/(1-G20)</f>
        <v>189.986666666667</v>
      </c>
      <c r="H21" s="456" t="s">
        <v>45</v>
      </c>
      <c r="I21" s="463"/>
      <c r="J21" s="456"/>
    </row>
    <row r="22" ht="24.9" customHeight="1" spans="1:10">
      <c r="A22" s="456"/>
      <c r="B22" s="460" t="s">
        <v>47</v>
      </c>
      <c r="C22" s="460">
        <v>600</v>
      </c>
      <c r="D22" s="460" t="s">
        <v>48</v>
      </c>
      <c r="E22" s="461" t="s">
        <v>49</v>
      </c>
      <c r="F22" s="461"/>
      <c r="G22" s="461">
        <f>G21/C22*10</f>
        <v>3.16644444444444</v>
      </c>
      <c r="H22" s="461" t="s">
        <v>50</v>
      </c>
      <c r="I22" s="463"/>
      <c r="J22" s="456"/>
    </row>
    <row r="23" ht="24.9" customHeight="1" spans="1:10">
      <c r="A23" s="456"/>
      <c r="B23" s="460" t="s">
        <v>51</v>
      </c>
      <c r="C23" s="460">
        <v>500</v>
      </c>
      <c r="D23" s="460" t="s">
        <v>52</v>
      </c>
      <c r="E23" s="456"/>
      <c r="F23" s="456"/>
      <c r="G23" s="456"/>
      <c r="H23" s="456"/>
      <c r="I23" s="463"/>
      <c r="J23" s="456"/>
    </row>
  </sheetData>
  <mergeCells count="3">
    <mergeCell ref="A1:H1"/>
    <mergeCell ref="A4:A8"/>
    <mergeCell ref="B4:B8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AI37"/>
  <sheetViews>
    <sheetView showZeros="0" workbookViewId="0">
      <selection activeCell="A1" sqref="A1"/>
    </sheetView>
  </sheetViews>
  <sheetFormatPr defaultColWidth="8.88495575221239" defaultRowHeight="12.75"/>
  <cols>
    <col min="1" max="1" width="4.44247787610619" style="271" customWidth="1"/>
    <col min="2" max="2" width="28.1061946902655" style="271" customWidth="1"/>
    <col min="3" max="3" width="10.5575221238938" style="137" customWidth="1"/>
    <col min="4" max="14" width="8.44247787610619" style="137" customWidth="1"/>
    <col min="15" max="15" width="8.33628318584071" style="137" customWidth="1"/>
    <col min="16" max="16" width="9.33628318584071" style="137" customWidth="1"/>
    <col min="17" max="17" width="7.88495575221239" style="137" customWidth="1"/>
    <col min="18" max="18" width="9.10619469026549" style="137" customWidth="1"/>
    <col min="19" max="19" width="5.44247787610619" style="137" hidden="1" customWidth="1"/>
    <col min="20" max="20" width="3.55752212389381" style="137" hidden="1" customWidth="1"/>
    <col min="21" max="28" width="9.33628318584071" style="41" hidden="1" customWidth="1"/>
    <col min="29" max="29" width="9" style="41" hidden="1" customWidth="1"/>
    <col min="30" max="35" width="9.33628318584071" style="41" hidden="1" customWidth="1"/>
    <col min="36" max="16384" width="8.88495575221239" style="41"/>
  </cols>
  <sheetData>
    <row r="1" ht="23.25" spans="1:33">
      <c r="A1" s="42"/>
      <c r="B1" s="41"/>
      <c r="D1" s="41"/>
      <c r="E1" s="41"/>
      <c r="G1" s="272"/>
      <c r="H1" s="41"/>
      <c r="S1" s="42"/>
      <c r="T1" s="41"/>
      <c r="U1" s="137"/>
      <c r="Y1" s="167"/>
      <c r="AA1" s="137"/>
      <c r="AB1" s="137"/>
      <c r="AC1" s="137"/>
      <c r="AD1" s="137"/>
      <c r="AF1" s="137"/>
      <c r="AG1" s="137"/>
    </row>
    <row r="2" ht="13.5" customHeight="1" spans="1:33">
      <c r="A2" s="273"/>
      <c r="B2" s="41"/>
      <c r="C2" s="41"/>
      <c r="D2" s="41"/>
      <c r="E2" s="41"/>
      <c r="H2" s="41"/>
      <c r="J2" s="301"/>
      <c r="K2" s="302"/>
      <c r="L2" s="301"/>
      <c r="M2" s="303"/>
      <c r="S2" s="306"/>
      <c r="T2" s="301"/>
      <c r="U2" s="302"/>
      <c r="V2" s="301"/>
      <c r="W2" s="303"/>
      <c r="X2" s="137"/>
      <c r="Y2" s="137"/>
      <c r="AA2" s="137"/>
      <c r="AB2" s="137"/>
      <c r="AC2" s="137"/>
      <c r="AD2" s="137"/>
      <c r="AE2" s="137"/>
      <c r="AF2" s="137"/>
      <c r="AG2" s="137"/>
    </row>
    <row r="3" ht="15.75" customHeight="1" spans="1:35">
      <c r="A3" s="108"/>
      <c r="B3" s="274"/>
      <c r="C3" s="275"/>
      <c r="D3" s="276"/>
      <c r="E3" s="276"/>
      <c r="F3" s="276"/>
      <c r="G3" s="141"/>
      <c r="H3" s="149"/>
      <c r="I3" s="141"/>
      <c r="J3" s="141"/>
      <c r="K3" s="276"/>
      <c r="L3" s="276"/>
      <c r="M3" s="141"/>
      <c r="N3" s="149"/>
      <c r="O3" s="276"/>
      <c r="P3" s="141"/>
      <c r="Q3" s="138"/>
      <c r="R3" s="307"/>
      <c r="S3" s="108"/>
      <c r="T3" s="274"/>
      <c r="U3" s="141"/>
      <c r="V3" s="141"/>
      <c r="W3" s="276"/>
      <c r="X3" s="141"/>
      <c r="Y3" s="141"/>
      <c r="Z3" s="276"/>
      <c r="AA3" s="141"/>
      <c r="AB3" s="141"/>
      <c r="AC3" s="276"/>
      <c r="AD3" s="141"/>
      <c r="AE3" s="276"/>
      <c r="AF3" s="276"/>
      <c r="AG3" s="141"/>
      <c r="AH3" s="141"/>
      <c r="AI3" s="307"/>
    </row>
    <row r="4" ht="15.75" customHeight="1" spans="1:35">
      <c r="A4" s="277"/>
      <c r="B4" s="113"/>
      <c r="C4" s="278"/>
      <c r="D4" s="279"/>
      <c r="E4" s="280"/>
      <c r="F4" s="281"/>
      <c r="G4" s="279"/>
      <c r="H4" s="280"/>
      <c r="I4" s="281"/>
      <c r="J4" s="279"/>
      <c r="K4" s="276"/>
      <c r="L4" s="304"/>
      <c r="M4" s="305"/>
      <c r="N4" s="276"/>
      <c r="O4" s="304"/>
      <c r="P4" s="305"/>
      <c r="Q4" s="276"/>
      <c r="R4" s="304"/>
      <c r="S4" s="277"/>
      <c r="T4" s="113"/>
      <c r="U4" s="305"/>
      <c r="V4" s="276"/>
      <c r="W4" s="281"/>
      <c r="X4" s="279"/>
      <c r="Y4" s="280"/>
      <c r="Z4" s="281"/>
      <c r="AA4" s="279"/>
      <c r="AB4" s="276"/>
      <c r="AC4" s="281"/>
      <c r="AD4" s="279"/>
      <c r="AE4" s="276"/>
      <c r="AF4" s="281"/>
      <c r="AG4" s="279"/>
      <c r="AH4" s="276"/>
      <c r="AI4" s="304"/>
    </row>
    <row r="5" ht="15.75" customHeight="1" spans="1:35">
      <c r="A5" s="184"/>
      <c r="B5" s="282"/>
      <c r="C5" s="283"/>
      <c r="D5" s="284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5"/>
      <c r="R5" s="285"/>
      <c r="S5" s="184"/>
      <c r="T5" s="282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</row>
    <row r="6" ht="15.75" customHeight="1" spans="1:35">
      <c r="A6" s="184"/>
      <c r="B6" s="282"/>
      <c r="C6" s="286"/>
      <c r="D6" s="282"/>
      <c r="E6" s="144"/>
      <c r="F6" s="144"/>
      <c r="G6" s="144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  <c r="S6" s="184"/>
      <c r="T6" s="171"/>
      <c r="U6" s="285"/>
      <c r="V6" s="285"/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</row>
    <row r="7" ht="15.75" customHeight="1" spans="1:35">
      <c r="A7" s="184"/>
      <c r="B7" s="282"/>
      <c r="C7" s="286"/>
      <c r="D7" s="282"/>
      <c r="E7" s="144"/>
      <c r="F7" s="144"/>
      <c r="G7" s="144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184"/>
      <c r="T7" s="171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</row>
    <row r="8" ht="15.75" customHeight="1" spans="1:35">
      <c r="A8" s="184"/>
      <c r="B8" s="282"/>
      <c r="C8" s="286"/>
      <c r="D8" s="282"/>
      <c r="E8" s="144"/>
      <c r="F8" s="144"/>
      <c r="G8" s="144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184"/>
      <c r="T8" s="171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</row>
    <row r="9" ht="15.75" customHeight="1" spans="1:35">
      <c r="A9" s="184"/>
      <c r="B9" s="282"/>
      <c r="C9" s="286"/>
      <c r="D9" s="282"/>
      <c r="E9" s="287"/>
      <c r="F9" s="144"/>
      <c r="G9" s="144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184"/>
      <c r="T9" s="171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  <c r="AI9" s="285"/>
    </row>
    <row r="10" ht="15.75" customHeight="1" spans="1:35">
      <c r="A10" s="184"/>
      <c r="B10" s="282"/>
      <c r="C10" s="286"/>
      <c r="D10" s="282"/>
      <c r="E10" s="287"/>
      <c r="F10" s="144"/>
      <c r="G10" s="144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184"/>
      <c r="T10" s="171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</row>
    <row r="11" ht="15.75" customHeight="1" spans="1:35">
      <c r="A11" s="118"/>
      <c r="B11" s="282"/>
      <c r="C11" s="286"/>
      <c r="D11" s="282"/>
      <c r="E11" s="287"/>
      <c r="F11" s="288"/>
      <c r="G11" s="288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7"/>
      <c r="T11" s="171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</row>
    <row r="12" ht="15.75" customHeight="1" spans="1:35">
      <c r="A12" s="118"/>
      <c r="B12" s="282"/>
      <c r="C12" s="286"/>
      <c r="D12" s="282"/>
      <c r="E12" s="287"/>
      <c r="F12" s="288"/>
      <c r="G12" s="288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/>
      <c r="S12" s="277"/>
      <c r="T12" s="308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</row>
    <row r="13" ht="15.75" customHeight="1" spans="1:35">
      <c r="A13" s="289"/>
      <c r="B13" s="290"/>
      <c r="C13" s="291"/>
      <c r="D13" s="290"/>
      <c r="E13" s="292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289"/>
      <c r="T13" s="289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</row>
    <row r="14" ht="15.75" customHeight="1" spans="1:35">
      <c r="A14" s="293"/>
      <c r="B14" s="282"/>
      <c r="C14" s="286"/>
      <c r="D14" s="168"/>
      <c r="E14" s="286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293"/>
      <c r="T14" s="293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</row>
    <row r="15" ht="15.75" customHeight="1" spans="1:35">
      <c r="A15" s="294"/>
      <c r="B15" s="295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294"/>
      <c r="T15" s="171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</row>
    <row r="16" ht="15.75" customHeight="1" spans="1:35">
      <c r="A16" s="296"/>
      <c r="B16" s="295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296"/>
      <c r="T16" s="171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</row>
    <row r="17" ht="15.75" customHeight="1" spans="1:35">
      <c r="A17" s="296"/>
      <c r="B17" s="295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296"/>
      <c r="T17" s="171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</row>
    <row r="18" ht="15.75" customHeight="1" spans="1:35">
      <c r="A18" s="296"/>
      <c r="B18" s="295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296"/>
      <c r="T18" s="171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</row>
    <row r="19" ht="15.75" customHeight="1" spans="1:35">
      <c r="A19" s="294"/>
      <c r="B19" s="295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294"/>
      <c r="T19" s="171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</row>
    <row r="20" ht="15.75" customHeight="1" spans="1:35">
      <c r="A20" s="289"/>
      <c r="B20" s="290"/>
      <c r="C20" s="291"/>
      <c r="D20" s="297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89"/>
      <c r="T20" s="289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</row>
    <row r="21" ht="15.75" customHeight="1" spans="1:35">
      <c r="A21" s="293"/>
      <c r="B21" s="282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93"/>
      <c r="T21" s="293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</row>
    <row r="22" ht="15.75" customHeight="1" spans="1:35">
      <c r="A22" s="171"/>
      <c r="B22" s="171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71"/>
      <c r="T22" s="171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</row>
    <row r="23" ht="15.75" customHeight="1" spans="1:35">
      <c r="A23" s="171"/>
      <c r="B23" s="144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71"/>
      <c r="T23" s="171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</row>
    <row r="24" ht="15.75" customHeight="1" spans="1:35">
      <c r="A24" s="171"/>
      <c r="B24" s="41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71"/>
      <c r="T24" s="41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</row>
    <row r="25" ht="15.75" customHeight="1" spans="1:35">
      <c r="A25" s="171"/>
      <c r="B25" s="144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71"/>
      <c r="T25" s="171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</row>
    <row r="26" ht="15.75" customHeight="1" spans="1:35">
      <c r="A26" s="171"/>
      <c r="B26" s="144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71"/>
      <c r="T26" s="171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</row>
    <row r="27" ht="15.75" customHeight="1" spans="1:35">
      <c r="A27" s="298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298"/>
      <c r="T27" s="298"/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299"/>
      <c r="AF27" s="299"/>
      <c r="AG27" s="299"/>
      <c r="AH27" s="299"/>
      <c r="AI27" s="299"/>
    </row>
    <row r="28" ht="15.75" customHeight="1" spans="1:35">
      <c r="A28" s="293"/>
      <c r="B28" s="288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93"/>
      <c r="T28" s="293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</row>
    <row r="29" ht="15.75" customHeight="1" spans="1:35">
      <c r="A29" s="171"/>
      <c r="B29" s="144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71"/>
      <c r="T29" s="171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</row>
    <row r="30" ht="15.75" customHeight="1" spans="1:35">
      <c r="A30" s="171"/>
      <c r="B30" s="144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71"/>
      <c r="T30" s="171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</row>
    <row r="31" ht="15" customHeight="1" spans="1:35">
      <c r="A31" s="171"/>
      <c r="B31" s="144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71"/>
      <c r="T31" s="171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</row>
    <row r="32" ht="15" customHeight="1" spans="1:35">
      <c r="A32" s="171"/>
      <c r="B32" s="144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71"/>
      <c r="T32" s="171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</row>
    <row r="33" ht="15" customHeight="1" spans="1:35">
      <c r="A33" s="171"/>
      <c r="B33" s="144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71"/>
      <c r="T33" s="171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</row>
    <row r="34" ht="15" customHeight="1" spans="1:35">
      <c r="A34" s="171"/>
      <c r="B34" s="144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71"/>
      <c r="T34" s="171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</row>
    <row r="35" ht="15" customHeight="1" spans="1:35">
      <c r="A35" s="171"/>
      <c r="B35" s="144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71"/>
      <c r="T35" s="171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</row>
    <row r="36" ht="15.75" customHeight="1" spans="1:35">
      <c r="A36" s="171"/>
      <c r="B36" s="144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71"/>
      <c r="T36" s="171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</row>
    <row r="37" ht="15.75" customHeight="1" spans="1:35">
      <c r="A37" s="171"/>
      <c r="B37" s="144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71"/>
      <c r="T37" s="171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</row>
  </sheetData>
  <customSheetViews>
    <customSheetView guid="{6A322E20-BB8E-11D3-9003-2CC505C10000}" zeroValues="0" showRuler="0">
      <colBreaks count="1" manualBreakCount="1">
        <brk id="18" max="1048575" man="1"/>
      </colBreaks>
      <pageMargins left="0.56" right="0.32" top="0.984251968503937" bottom="0.984251968503937" header="0.511811023622047" footer="0.511811023622047"/>
      <printOptions horizontalCentered="1" verticalCentered="1"/>
      <pageSetup paperSize="9" scale="80" orientation="landscape"/>
      <headerFooter alignWithMargins="0"/>
    </customSheetView>
  </customSheetViews>
  <printOptions horizontalCentered="1" verticalCentered="1"/>
  <pageMargins left="0.56" right="0.32" top="0.984251968503937" bottom="0.984251968503937" header="0.511811023622047" footer="0.511811023622047"/>
  <pageSetup paperSize="9" scale="80" orientation="landscape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I170"/>
  <sheetViews>
    <sheetView showZeros="0" workbookViewId="0">
      <selection activeCell="A1" sqref="A1"/>
    </sheetView>
  </sheetViews>
  <sheetFormatPr defaultColWidth="9.10619469026549" defaultRowHeight="12.75"/>
  <cols>
    <col min="1" max="1" width="4.10619469026549" style="232" customWidth="1"/>
    <col min="2" max="2" width="18.5575221238938" style="232" customWidth="1"/>
    <col min="3" max="3" width="9.10619469026549" style="232"/>
    <col min="4" max="9" width="13.6637168141593" style="232" customWidth="1"/>
    <col min="10" max="11" width="5.88495575221239" style="233" customWidth="1"/>
    <col min="12" max="12" width="9.10619469026549" style="233"/>
    <col min="13" max="16384" width="9.10619469026549" style="232"/>
  </cols>
  <sheetData>
    <row r="1" ht="27" customHeight="1" spans="1:6">
      <c r="A1" s="234"/>
      <c r="B1" s="235"/>
      <c r="E1" s="236"/>
      <c r="F1" s="237"/>
    </row>
    <row r="2" ht="14.25" customHeight="1" spans="1:1">
      <c r="A2" s="238"/>
    </row>
    <row r="3" ht="14.25" customHeight="1" spans="1:9">
      <c r="A3" s="239"/>
      <c r="B3" s="240"/>
      <c r="C3" s="241"/>
      <c r="D3" s="242"/>
      <c r="E3" s="242"/>
      <c r="F3" s="243"/>
      <c r="G3" s="243"/>
      <c r="H3" s="242"/>
      <c r="I3" s="242"/>
    </row>
    <row r="4" ht="14.25" customHeight="1" spans="1:9">
      <c r="A4" s="244"/>
      <c r="B4" s="245"/>
      <c r="C4" s="246"/>
      <c r="D4" s="247"/>
      <c r="E4" s="247"/>
      <c r="F4" s="248"/>
      <c r="G4" s="249"/>
      <c r="H4" s="247"/>
      <c r="I4" s="247"/>
    </row>
    <row r="5" ht="14.25" customHeight="1" spans="1:9">
      <c r="A5" s="250"/>
      <c r="B5" s="251"/>
      <c r="C5" s="252"/>
      <c r="D5" s="253"/>
      <c r="E5" s="253"/>
      <c r="F5" s="254"/>
      <c r="G5" s="254"/>
      <c r="H5" s="253"/>
      <c r="I5" s="253"/>
    </row>
    <row r="6" ht="14.25" customHeight="1" spans="1:9">
      <c r="A6" s="255"/>
      <c r="B6" s="256"/>
      <c r="C6" s="257"/>
      <c r="D6" s="258"/>
      <c r="E6" s="258"/>
      <c r="F6" s="255"/>
      <c r="G6" s="255"/>
      <c r="H6" s="255"/>
      <c r="I6" s="255"/>
    </row>
    <row r="7" ht="14.25" customHeight="1" spans="1:9">
      <c r="A7" s="259"/>
      <c r="B7" s="260"/>
      <c r="C7" s="261"/>
      <c r="D7" s="262"/>
      <c r="E7" s="262"/>
      <c r="F7" s="262"/>
      <c r="G7" s="262"/>
      <c r="H7" s="262"/>
      <c r="I7" s="262"/>
    </row>
    <row r="8" ht="14.25" customHeight="1" spans="1:9">
      <c r="A8" s="263"/>
      <c r="B8" s="264"/>
      <c r="C8" s="265"/>
      <c r="D8" s="253"/>
      <c r="E8" s="253"/>
      <c r="F8" s="253"/>
      <c r="G8" s="253"/>
      <c r="H8" s="253"/>
      <c r="I8" s="253"/>
    </row>
    <row r="9" ht="14.25" customHeight="1" spans="1:9">
      <c r="A9" s="255"/>
      <c r="B9" s="266"/>
      <c r="C9" s="267"/>
      <c r="D9" s="258"/>
      <c r="E9" s="258"/>
      <c r="F9" s="258"/>
      <c r="G9" s="258"/>
      <c r="H9" s="258"/>
      <c r="I9" s="258"/>
    </row>
    <row r="10" ht="14.25" customHeight="1" spans="1:9">
      <c r="A10" s="263"/>
      <c r="B10" s="266"/>
      <c r="C10" s="267"/>
      <c r="D10" s="258"/>
      <c r="E10" s="258"/>
      <c r="F10" s="258"/>
      <c r="G10" s="258"/>
      <c r="H10" s="258"/>
      <c r="I10" s="258"/>
    </row>
    <row r="11" ht="14.25" customHeight="1" spans="1:9">
      <c r="A11" s="255"/>
      <c r="B11" s="266"/>
      <c r="C11" s="267"/>
      <c r="D11" s="258"/>
      <c r="E11" s="258"/>
      <c r="F11" s="258"/>
      <c r="G11" s="258"/>
      <c r="H11" s="258"/>
      <c r="I11" s="258"/>
    </row>
    <row r="12" ht="14.25" customHeight="1" spans="1:9">
      <c r="A12" s="263"/>
      <c r="B12" s="266"/>
      <c r="C12" s="267"/>
      <c r="D12" s="258"/>
      <c r="E12" s="258"/>
      <c r="F12" s="258"/>
      <c r="G12" s="258"/>
      <c r="H12" s="258"/>
      <c r="I12" s="258"/>
    </row>
    <row r="13" ht="14.25" customHeight="1" spans="1:9">
      <c r="A13" s="259"/>
      <c r="B13" s="260"/>
      <c r="C13" s="261"/>
      <c r="D13" s="262"/>
      <c r="E13" s="262"/>
      <c r="F13" s="262"/>
      <c r="G13" s="262"/>
      <c r="H13" s="262"/>
      <c r="I13" s="262"/>
    </row>
    <row r="14" ht="14.25" customHeight="1" spans="1:9">
      <c r="A14" s="263"/>
      <c r="B14" s="264"/>
      <c r="C14" s="265"/>
      <c r="D14" s="253"/>
      <c r="E14" s="253"/>
      <c r="F14" s="253"/>
      <c r="G14" s="253"/>
      <c r="H14" s="253"/>
      <c r="I14" s="253"/>
    </row>
    <row r="15" ht="14.25" customHeight="1" spans="1:9">
      <c r="A15" s="255"/>
      <c r="B15" s="266"/>
      <c r="C15" s="267"/>
      <c r="D15" s="258"/>
      <c r="E15" s="258"/>
      <c r="F15" s="258"/>
      <c r="G15" s="258"/>
      <c r="H15" s="258"/>
      <c r="I15" s="258"/>
    </row>
    <row r="16" ht="14.25" customHeight="1" spans="1:9">
      <c r="A16" s="263"/>
      <c r="B16" s="266"/>
      <c r="C16" s="267"/>
      <c r="D16" s="258"/>
      <c r="E16" s="258"/>
      <c r="F16" s="258"/>
      <c r="G16" s="258"/>
      <c r="H16" s="258"/>
      <c r="I16" s="258"/>
    </row>
    <row r="17" ht="14.25" customHeight="1" spans="1:9">
      <c r="A17" s="255"/>
      <c r="B17" s="266"/>
      <c r="C17" s="267"/>
      <c r="D17" s="258"/>
      <c r="E17" s="258"/>
      <c r="F17" s="258"/>
      <c r="G17" s="258"/>
      <c r="H17" s="258"/>
      <c r="I17" s="258"/>
    </row>
    <row r="18" ht="14.25" customHeight="1" spans="1:9">
      <c r="A18" s="263"/>
      <c r="B18" s="266"/>
      <c r="C18" s="267"/>
      <c r="D18" s="258"/>
      <c r="E18" s="258"/>
      <c r="F18" s="258"/>
      <c r="G18" s="258"/>
      <c r="H18" s="258"/>
      <c r="I18" s="258"/>
    </row>
    <row r="19" ht="14.25" customHeight="1" spans="1:9">
      <c r="A19" s="259"/>
      <c r="B19" s="260"/>
      <c r="C19" s="261"/>
      <c r="D19" s="262"/>
      <c r="E19" s="262"/>
      <c r="F19" s="262"/>
      <c r="G19" s="262"/>
      <c r="H19" s="262"/>
      <c r="I19" s="262"/>
    </row>
    <row r="20" ht="14.25" customHeight="1" spans="1:9">
      <c r="A20" s="263"/>
      <c r="B20" s="264"/>
      <c r="C20" s="265"/>
      <c r="D20" s="253"/>
      <c r="E20" s="253"/>
      <c r="F20" s="253"/>
      <c r="G20" s="253"/>
      <c r="H20" s="253"/>
      <c r="I20" s="253"/>
    </row>
    <row r="21" ht="14.25" customHeight="1" spans="1:9">
      <c r="A21" s="255"/>
      <c r="B21" s="266"/>
      <c r="C21" s="267"/>
      <c r="D21" s="258"/>
      <c r="E21" s="258"/>
      <c r="F21" s="258"/>
      <c r="G21" s="258"/>
      <c r="H21" s="258"/>
      <c r="I21" s="258"/>
    </row>
    <row r="22" ht="14.25" customHeight="1" spans="1:9">
      <c r="A22" s="263"/>
      <c r="B22" s="266"/>
      <c r="C22" s="267"/>
      <c r="D22" s="258"/>
      <c r="E22" s="258"/>
      <c r="F22" s="258"/>
      <c r="G22" s="258"/>
      <c r="H22" s="258"/>
      <c r="I22" s="258"/>
    </row>
    <row r="23" ht="14.25" customHeight="1" spans="1:9">
      <c r="A23" s="255"/>
      <c r="B23" s="266"/>
      <c r="C23" s="267"/>
      <c r="D23" s="258"/>
      <c r="E23" s="258"/>
      <c r="F23" s="258"/>
      <c r="G23" s="258"/>
      <c r="H23" s="258"/>
      <c r="I23" s="258"/>
    </row>
    <row r="24" ht="14.25" customHeight="1" spans="1:9">
      <c r="A24" s="263"/>
      <c r="B24" s="266"/>
      <c r="C24" s="267"/>
      <c r="D24" s="258"/>
      <c r="E24" s="258"/>
      <c r="F24" s="258"/>
      <c r="G24" s="258"/>
      <c r="H24" s="258"/>
      <c r="I24" s="258"/>
    </row>
    <row r="25" ht="14.25" customHeight="1" spans="1:9">
      <c r="A25" s="255"/>
      <c r="B25" s="266"/>
      <c r="C25" s="267"/>
      <c r="D25" s="258"/>
      <c r="E25" s="258"/>
      <c r="F25" s="258"/>
      <c r="G25" s="258"/>
      <c r="H25" s="258"/>
      <c r="I25" s="258"/>
    </row>
    <row r="26" ht="14.25" customHeight="1"/>
    <row r="27" ht="14.25" customHeight="1" spans="2:2">
      <c r="B27" s="268"/>
    </row>
    <row r="28" ht="14.25" customHeight="1" spans="2:3">
      <c r="B28" s="256"/>
      <c r="C28" s="269"/>
    </row>
    <row r="29" ht="14.25" customHeight="1" spans="2:3">
      <c r="B29" s="256"/>
      <c r="C29" s="269"/>
    </row>
    <row r="32" ht="20.25" customHeight="1"/>
    <row r="33" ht="29.25" customHeight="1" spans="1:1">
      <c r="A33" s="270"/>
    </row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 ht="17.25" customHeight="1"/>
    <row r="55" customFormat="1" ht="23.25" customHeight="1"/>
    <row r="56" customFormat="1" ht="23.25" customHeight="1"/>
    <row r="57" customFormat="1" ht="23.25" customHeight="1"/>
    <row r="58" customFormat="1" ht="23.25" customHeight="1"/>
    <row r="59" customFormat="1" ht="23.25" customHeight="1"/>
    <row r="60" customFormat="1"/>
    <row r="61" customFormat="1"/>
    <row r="62" customFormat="1"/>
    <row r="63" customFormat="1"/>
    <row r="64" customFormat="1" ht="24.75" customHeight="1"/>
    <row r="65" customFormat="1" ht="32.25" customHeigh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 ht="15" customHeight="1"/>
    <row r="98" customFormat="1"/>
    <row r="99" customFormat="1"/>
    <row r="100" customFormat="1" ht="21" customHeight="1"/>
    <row r="101" customFormat="1" customHeight="1"/>
    <row r="102" customFormat="1" ht="17.25" customHeigh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</sheetData>
  <customSheetViews>
    <customSheetView guid="{6A322E20-BB8E-11D3-9003-2CC505C10000}" zeroValues="0" showRuler="0">
      <selection activeCell="C21" sqref="C21"/>
      <pageMargins left="0.748031496062992" right="0.748031496062992" top="1.18110236220472" bottom="0.984251968503937" header="0.511811023622047" footer="0.511811023622047"/>
      <printOptions horizontalCentered="1" verticalCentered="1"/>
      <pageSetup paperSize="9" scale="110" orientation="landscape" horizontalDpi="300" verticalDpi="300"/>
      <headerFooter alignWithMargins="0"/>
    </customSheetView>
  </customSheetViews>
  <printOptions horizontalCentered="1" verticalCentered="1"/>
  <pageMargins left="0.748031496062992" right="0.748031496062992" top="1.18110236220472" bottom="0.984251968503937" header="0.511811023622047" footer="0.511811023622047"/>
  <pageSetup paperSize="9" scale="110" orientation="landscape" horizontalDpi="300" verticalDpi="3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Y21"/>
  <sheetViews>
    <sheetView showZeros="0" workbookViewId="0">
      <selection activeCell="A1" sqref="A1"/>
    </sheetView>
  </sheetViews>
  <sheetFormatPr defaultColWidth="9.10619469026549" defaultRowHeight="12.75"/>
  <cols>
    <col min="1" max="1" width="4.33628318584071" style="41" customWidth="1"/>
    <col min="2" max="2" width="21" style="41" customWidth="1"/>
    <col min="3" max="13" width="9.10619469026549" style="41"/>
    <col min="14" max="19" width="9.10619469026549" style="41" hidden="1" customWidth="1"/>
    <col min="20" max="20" width="3.88495575221239" style="41" hidden="1" customWidth="1"/>
    <col min="21" max="25" width="9.10619469026549" style="41" hidden="1" customWidth="1"/>
    <col min="26" max="16384" width="9.10619469026549" style="41"/>
  </cols>
  <sheetData>
    <row r="1" ht="23.25" spans="1:25">
      <c r="A1" s="42"/>
      <c r="C1" s="220"/>
      <c r="D1" s="220"/>
      <c r="E1" s="221"/>
      <c r="F1" s="220"/>
      <c r="G1" s="222"/>
      <c r="H1" s="222"/>
      <c r="I1" s="220"/>
      <c r="J1" s="220"/>
      <c r="K1" s="220"/>
      <c r="L1" s="229"/>
      <c r="M1" s="229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</row>
    <row r="2" ht="16.5" customHeight="1" spans="1:25">
      <c r="A2" s="42"/>
      <c r="D2" s="157"/>
      <c r="E2" s="158"/>
      <c r="F2" s="220"/>
      <c r="G2" s="220"/>
      <c r="H2" s="220"/>
      <c r="I2" s="220"/>
      <c r="J2" s="220"/>
      <c r="K2" s="220"/>
      <c r="L2" s="220"/>
      <c r="M2" s="147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</row>
    <row r="3" ht="16.5" customHeight="1" spans="1:25">
      <c r="A3" s="171"/>
      <c r="B3" s="223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151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</row>
    <row r="4" ht="16.5" customHeight="1" spans="1:25">
      <c r="A4" s="171"/>
      <c r="B4" s="171"/>
      <c r="C4" s="144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</row>
    <row r="5" ht="16.5" customHeight="1" spans="1:25">
      <c r="A5" s="171"/>
      <c r="B5" s="171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</row>
    <row r="6" ht="16.5" customHeight="1" spans="1:25">
      <c r="A6" s="171"/>
      <c r="B6" s="171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</row>
    <row r="7" ht="16.5" customHeight="1" spans="1:25">
      <c r="A7" s="171"/>
      <c r="B7" s="171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</row>
    <row r="8" ht="16.5" customHeight="1" spans="1:25">
      <c r="A8" s="171"/>
      <c r="B8" s="171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</row>
    <row r="9" ht="16.5" customHeight="1" spans="1:25">
      <c r="A9" s="171"/>
      <c r="B9" s="171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18"/>
      <c r="N9" s="118"/>
      <c r="O9" s="231"/>
      <c r="P9" s="231"/>
      <c r="Q9" s="231"/>
      <c r="R9" s="144"/>
      <c r="S9" s="144"/>
      <c r="T9" s="144"/>
      <c r="U9" s="144"/>
      <c r="V9" s="144"/>
      <c r="W9" s="144"/>
      <c r="X9" s="144"/>
      <c r="Y9" s="144"/>
    </row>
    <row r="10" ht="16.5" customHeight="1" spans="1:25">
      <c r="A10" s="171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18"/>
      <c r="N10" s="118"/>
      <c r="O10" s="231"/>
      <c r="P10" s="231"/>
      <c r="Q10" s="231"/>
      <c r="R10" s="144"/>
      <c r="S10" s="144"/>
      <c r="T10" s="144"/>
      <c r="U10" s="144"/>
      <c r="V10" s="144"/>
      <c r="W10" s="144"/>
      <c r="X10" s="144"/>
      <c r="Y10" s="144"/>
    </row>
    <row r="11" ht="16.5" customHeight="1" spans="1:25">
      <c r="A11" s="171"/>
      <c r="B11" s="171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</row>
    <row r="12" ht="16.5" customHeight="1" spans="1:25">
      <c r="A12" s="171"/>
      <c r="B12" s="171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18"/>
      <c r="N12" s="118"/>
      <c r="O12" s="231"/>
      <c r="P12" s="231"/>
      <c r="Q12" s="231"/>
      <c r="R12" s="144"/>
      <c r="S12" s="144"/>
      <c r="T12" s="144"/>
      <c r="U12" s="144"/>
      <c r="V12" s="144"/>
      <c r="W12" s="144"/>
      <c r="X12" s="144"/>
      <c r="Y12" s="144"/>
    </row>
    <row r="13" ht="16.5" customHeight="1" spans="1:25">
      <c r="A13" s="171"/>
      <c r="B13" s="171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</row>
    <row r="14" ht="16.5" customHeight="1" spans="1:25">
      <c r="A14" s="171"/>
      <c r="B14" s="171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</row>
    <row r="15" ht="16.5" customHeight="1" spans="1:25">
      <c r="A15" s="171"/>
      <c r="B15" s="226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</row>
    <row r="16" ht="16.5" customHeight="1" spans="1:25">
      <c r="A16" s="171"/>
      <c r="B16" s="171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</row>
    <row r="17" ht="16.5" customHeight="1" spans="1:25">
      <c r="A17" s="171"/>
      <c r="B17" s="171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</row>
    <row r="18" ht="16.5" customHeight="1" spans="1:25">
      <c r="A18" s="171"/>
      <c r="B18" s="171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</row>
    <row r="19" ht="16.5" customHeight="1" spans="1:25">
      <c r="A19" s="171"/>
      <c r="B19" s="171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</row>
    <row r="20" ht="16.5" customHeight="1" spans="1:25">
      <c r="A20" s="171"/>
      <c r="B20" s="171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</row>
    <row r="21" ht="16.5" customHeight="1" spans="1:25">
      <c r="A21" s="227"/>
      <c r="B21" s="227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118"/>
      <c r="N21" s="231"/>
      <c r="O21" s="231"/>
      <c r="P21" s="231"/>
      <c r="Q21" s="231"/>
      <c r="R21" s="228"/>
      <c r="S21" s="228"/>
      <c r="T21" s="228"/>
      <c r="U21" s="228"/>
      <c r="V21" s="228"/>
      <c r="W21" s="228"/>
      <c r="X21" s="228"/>
      <c r="Y21" s="228"/>
    </row>
  </sheetData>
  <printOptions horizontalCentered="1" verticalCentered="1"/>
  <pageMargins left="0.748031496062992" right="0.748031496062992" top="0.984251968503937" bottom="0.984251968503937" header="0.511811023622047" footer="0.511811023622047"/>
  <pageSetup paperSize="9" orientation="landscape" horizontalDpi="300" verticalDpi="3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I237"/>
  <sheetViews>
    <sheetView showZeros="0" workbookViewId="0">
      <selection activeCell="A1" sqref="A1"/>
    </sheetView>
  </sheetViews>
  <sheetFormatPr defaultColWidth="9.10619469026549" defaultRowHeight="12.75"/>
  <cols>
    <col min="1" max="1" width="5.10619469026549" style="41" customWidth="1"/>
    <col min="2" max="2" width="18.5575221238938" style="41" customWidth="1"/>
    <col min="3" max="3" width="4.88495575221239" style="41" customWidth="1"/>
    <col min="4" max="5" width="7.88495575221239" style="41" customWidth="1"/>
    <col min="6" max="6" width="8.10619469026549" style="41" customWidth="1"/>
    <col min="7" max="16384" width="9.10619469026549" style="41"/>
  </cols>
  <sheetData>
    <row r="1" ht="32.25" customHeight="1" spans="1:9">
      <c r="A1" s="42"/>
      <c r="C1" s="196"/>
      <c r="D1" s="197"/>
      <c r="E1" s="198"/>
      <c r="F1" s="199"/>
      <c r="G1" s="200"/>
      <c r="H1" s="201"/>
      <c r="I1" s="137"/>
    </row>
    <row r="2" ht="18" customHeight="1" spans="1:9">
      <c r="A2" s="42"/>
      <c r="E2" s="48"/>
      <c r="F2" s="202"/>
      <c r="G2" s="203"/>
      <c r="H2" s="203"/>
      <c r="I2" s="214"/>
    </row>
    <row r="3" ht="18" customHeight="1" spans="1:9">
      <c r="A3" s="50"/>
      <c r="B3" s="51"/>
      <c r="C3" s="204"/>
      <c r="D3" s="53"/>
      <c r="E3" s="54"/>
      <c r="F3" s="204"/>
      <c r="G3" s="87"/>
      <c r="H3" s="62"/>
      <c r="I3" s="54"/>
    </row>
    <row r="4" ht="18" customHeight="1" spans="1:9">
      <c r="A4" s="60"/>
      <c r="B4" s="59"/>
      <c r="C4" s="60"/>
      <c r="D4" s="61"/>
      <c r="E4" s="61"/>
      <c r="F4" s="205"/>
      <c r="G4" s="61"/>
      <c r="H4" s="61"/>
      <c r="I4" s="94"/>
    </row>
    <row r="5" ht="18" customHeight="1" spans="1:9">
      <c r="A5" s="206"/>
      <c r="B5" s="207"/>
      <c r="C5" s="206"/>
      <c r="D5" s="207"/>
      <c r="E5" s="207"/>
      <c r="F5" s="208"/>
      <c r="G5" s="208"/>
      <c r="H5" s="208"/>
      <c r="I5" s="208"/>
    </row>
    <row r="6" ht="18" customHeight="1" spans="1:9">
      <c r="A6" s="206"/>
      <c r="B6" s="207"/>
      <c r="C6" s="206"/>
      <c r="D6" s="208"/>
      <c r="E6" s="208"/>
      <c r="F6" s="208"/>
      <c r="G6" s="208"/>
      <c r="H6" s="209"/>
      <c r="I6" s="208"/>
    </row>
    <row r="7" ht="18" customHeight="1" spans="1:9">
      <c r="A7" s="206"/>
      <c r="B7" s="207"/>
      <c r="C7" s="206"/>
      <c r="D7" s="208"/>
      <c r="E7" s="208"/>
      <c r="F7" s="208"/>
      <c r="G7" s="208"/>
      <c r="H7" s="209"/>
      <c r="I7" s="208"/>
    </row>
    <row r="8" ht="18" customHeight="1" spans="1:9">
      <c r="A8" s="206"/>
      <c r="B8" s="207"/>
      <c r="C8" s="206"/>
      <c r="D8" s="208"/>
      <c r="E8" s="208"/>
      <c r="F8" s="208"/>
      <c r="G8" s="208"/>
      <c r="H8" s="209"/>
      <c r="I8" s="208"/>
    </row>
    <row r="9" ht="18" customHeight="1" spans="1:9">
      <c r="A9" s="206"/>
      <c r="B9" s="207"/>
      <c r="C9" s="206"/>
      <c r="D9" s="208"/>
      <c r="E9" s="208"/>
      <c r="F9" s="208"/>
      <c r="G9" s="208"/>
      <c r="H9" s="209"/>
      <c r="I9" s="208"/>
    </row>
    <row r="10" ht="18" customHeight="1" spans="1:9">
      <c r="A10" s="206"/>
      <c r="B10" s="207"/>
      <c r="C10" s="206"/>
      <c r="D10" s="208"/>
      <c r="E10" s="208"/>
      <c r="F10" s="208"/>
      <c r="G10" s="208"/>
      <c r="H10" s="209"/>
      <c r="I10" s="208"/>
    </row>
    <row r="11" ht="18" customHeight="1" spans="1:9">
      <c r="A11" s="206"/>
      <c r="B11" s="207"/>
      <c r="C11" s="206"/>
      <c r="D11" s="208"/>
      <c r="E11" s="208"/>
      <c r="F11" s="208"/>
      <c r="G11" s="208"/>
      <c r="H11" s="209"/>
      <c r="I11" s="208"/>
    </row>
    <row r="12" ht="18" customHeight="1" spans="1:9">
      <c r="A12" s="206"/>
      <c r="B12" s="207"/>
      <c r="C12" s="206"/>
      <c r="D12" s="208"/>
      <c r="E12" s="208"/>
      <c r="F12" s="208"/>
      <c r="G12" s="208"/>
      <c r="H12" s="209"/>
      <c r="I12" s="208"/>
    </row>
    <row r="13" ht="18" customHeight="1" spans="1:9">
      <c r="A13" s="206"/>
      <c r="B13" s="207"/>
      <c r="C13" s="206"/>
      <c r="D13" s="208"/>
      <c r="E13" s="208"/>
      <c r="F13" s="208"/>
      <c r="G13" s="208"/>
      <c r="H13" s="209"/>
      <c r="I13" s="208"/>
    </row>
    <row r="14" ht="18" customHeight="1" spans="1:9">
      <c r="A14" s="206"/>
      <c r="B14" s="207"/>
      <c r="C14" s="206"/>
      <c r="D14" s="208"/>
      <c r="E14" s="208"/>
      <c r="F14" s="208"/>
      <c r="G14" s="208"/>
      <c r="H14" s="209"/>
      <c r="I14" s="208"/>
    </row>
    <row r="15" ht="18" customHeight="1" spans="1:9">
      <c r="A15" s="206"/>
      <c r="B15" s="207"/>
      <c r="C15" s="206"/>
      <c r="D15" s="208"/>
      <c r="E15" s="208"/>
      <c r="F15" s="208"/>
      <c r="G15" s="208"/>
      <c r="H15" s="209"/>
      <c r="I15" s="208"/>
    </row>
    <row r="16" ht="18" customHeight="1" spans="1:9">
      <c r="A16" s="206"/>
      <c r="B16" s="207"/>
      <c r="C16" s="206"/>
      <c r="D16" s="208"/>
      <c r="E16" s="208"/>
      <c r="F16" s="208"/>
      <c r="G16" s="208"/>
      <c r="H16" s="209"/>
      <c r="I16" s="208"/>
    </row>
    <row r="17" ht="18" customHeight="1" spans="1:9">
      <c r="A17" s="206"/>
      <c r="B17" s="207"/>
      <c r="C17" s="206"/>
      <c r="D17" s="208"/>
      <c r="E17" s="208"/>
      <c r="F17" s="208"/>
      <c r="G17" s="208"/>
      <c r="H17" s="209"/>
      <c r="I17" s="208"/>
    </row>
    <row r="18" ht="18" customHeight="1" spans="1:9">
      <c r="A18" s="206"/>
      <c r="B18" s="207"/>
      <c r="C18" s="206"/>
      <c r="D18" s="208"/>
      <c r="E18" s="208"/>
      <c r="F18" s="208"/>
      <c r="G18" s="208"/>
      <c r="H18" s="208"/>
      <c r="I18" s="208"/>
    </row>
    <row r="19" ht="18" customHeight="1" spans="1:9">
      <c r="A19" s="206"/>
      <c r="B19" s="207"/>
      <c r="C19" s="206"/>
      <c r="D19" s="208"/>
      <c r="E19" s="208"/>
      <c r="F19" s="208"/>
      <c r="G19" s="208"/>
      <c r="H19" s="209"/>
      <c r="I19" s="208"/>
    </row>
    <row r="20" ht="18" customHeight="1" spans="1:9">
      <c r="A20" s="206"/>
      <c r="B20" s="207"/>
      <c r="C20" s="206"/>
      <c r="D20" s="208"/>
      <c r="E20" s="208"/>
      <c r="F20" s="208"/>
      <c r="G20" s="208"/>
      <c r="H20" s="209"/>
      <c r="I20" s="208"/>
    </row>
    <row r="21" ht="18" customHeight="1" spans="1:9">
      <c r="A21" s="206"/>
      <c r="B21" s="207"/>
      <c r="C21" s="206"/>
      <c r="D21" s="208"/>
      <c r="E21" s="208"/>
      <c r="F21" s="208"/>
      <c r="G21" s="208"/>
      <c r="H21" s="208"/>
      <c r="I21" s="208"/>
    </row>
    <row r="22" ht="18" customHeight="1" spans="1:9">
      <c r="A22" s="210"/>
      <c r="B22" s="207"/>
      <c r="C22" s="206"/>
      <c r="D22" s="208"/>
      <c r="E22" s="208"/>
      <c r="F22" s="208"/>
      <c r="G22" s="208"/>
      <c r="H22" s="209"/>
      <c r="I22" s="208"/>
    </row>
    <row r="23" ht="18" customHeight="1" spans="1:9">
      <c r="A23" s="210"/>
      <c r="B23" s="207"/>
      <c r="C23" s="206"/>
      <c r="D23" s="208"/>
      <c r="E23" s="208"/>
      <c r="F23" s="208"/>
      <c r="G23" s="208"/>
      <c r="H23" s="209"/>
      <c r="I23" s="208"/>
    </row>
    <row r="24" ht="18" customHeight="1" spans="1:9">
      <c r="A24" s="206"/>
      <c r="B24" s="207"/>
      <c r="C24" s="206"/>
      <c r="D24" s="208"/>
      <c r="E24" s="208"/>
      <c r="F24" s="208"/>
      <c r="G24" s="208"/>
      <c r="H24" s="208"/>
      <c r="I24" s="208"/>
    </row>
    <row r="25" ht="18" customHeight="1" spans="1:9">
      <c r="A25" s="210"/>
      <c r="B25" s="207"/>
      <c r="C25" s="206"/>
      <c r="D25" s="208"/>
      <c r="E25" s="208"/>
      <c r="F25" s="208"/>
      <c r="G25" s="208"/>
      <c r="H25" s="209"/>
      <c r="I25" s="208"/>
    </row>
    <row r="26" ht="18" customHeight="1" spans="1:9">
      <c r="A26" s="210"/>
      <c r="B26" s="207"/>
      <c r="C26" s="206"/>
      <c r="D26" s="208"/>
      <c r="E26" s="208"/>
      <c r="F26" s="208"/>
      <c r="G26" s="208"/>
      <c r="H26" s="209"/>
      <c r="I26" s="208"/>
    </row>
    <row r="27" ht="18" customHeight="1" spans="1:9">
      <c r="A27" s="210"/>
      <c r="B27" s="207"/>
      <c r="C27" s="206"/>
      <c r="D27" s="208"/>
      <c r="E27" s="208"/>
      <c r="F27" s="208"/>
      <c r="G27" s="208"/>
      <c r="H27" s="209"/>
      <c r="I27" s="208"/>
    </row>
    <row r="28" ht="18" customHeight="1" spans="1:9">
      <c r="A28" s="210"/>
      <c r="B28" s="207"/>
      <c r="C28" s="206"/>
      <c r="D28" s="208"/>
      <c r="E28" s="208"/>
      <c r="F28" s="208"/>
      <c r="G28" s="208"/>
      <c r="H28" s="209"/>
      <c r="I28" s="208"/>
    </row>
    <row r="29" ht="18" customHeight="1" spans="1:9">
      <c r="A29" s="206"/>
      <c r="B29" s="207"/>
      <c r="C29" s="206"/>
      <c r="D29" s="208"/>
      <c r="E29" s="208"/>
      <c r="F29" s="208"/>
      <c r="G29" s="208"/>
      <c r="H29" s="209"/>
      <c r="I29" s="208"/>
    </row>
    <row r="30" ht="18" customHeight="1" spans="1:9">
      <c r="A30" s="206"/>
      <c r="B30" s="207"/>
      <c r="C30" s="206"/>
      <c r="D30" s="208"/>
      <c r="E30" s="208"/>
      <c r="F30" s="208"/>
      <c r="G30" s="208"/>
      <c r="H30" s="209"/>
      <c r="I30" s="208"/>
    </row>
    <row r="31" ht="18" customHeight="1" spans="1:9">
      <c r="A31" s="206"/>
      <c r="B31" s="207"/>
      <c r="C31" s="206"/>
      <c r="D31" s="208"/>
      <c r="E31" s="208"/>
      <c r="F31" s="208"/>
      <c r="G31" s="208"/>
      <c r="H31" s="209"/>
      <c r="I31" s="208"/>
    </row>
    <row r="32" ht="18" customHeight="1" spans="1:9">
      <c r="A32" s="206"/>
      <c r="B32" s="207"/>
      <c r="C32" s="206"/>
      <c r="D32" s="208"/>
      <c r="E32" s="208"/>
      <c r="F32" s="208"/>
      <c r="G32" s="208"/>
      <c r="H32" s="209"/>
      <c r="I32" s="208"/>
    </row>
    <row r="33" ht="18" customHeight="1" spans="1:9">
      <c r="A33" s="206"/>
      <c r="B33" s="207"/>
      <c r="C33" s="206"/>
      <c r="D33" s="208"/>
      <c r="E33" s="208"/>
      <c r="F33" s="208"/>
      <c r="G33" s="208"/>
      <c r="H33" s="208"/>
      <c r="I33" s="208"/>
    </row>
    <row r="34" ht="18" customHeight="1" spans="1:9">
      <c r="A34" s="211"/>
      <c r="B34" s="211"/>
      <c r="C34" s="212"/>
      <c r="D34" s="213"/>
      <c r="E34" s="214"/>
      <c r="F34" s="214"/>
      <c r="G34" s="215"/>
      <c r="H34" s="215"/>
      <c r="I34" s="214"/>
    </row>
    <row r="35" ht="32.25" customHeight="1" spans="1:9">
      <c r="A35" s="42"/>
      <c r="C35" s="216"/>
      <c r="D35" s="197"/>
      <c r="E35" s="198"/>
      <c r="F35" s="217"/>
      <c r="G35" s="200"/>
      <c r="H35" s="201"/>
      <c r="I35" s="137"/>
    </row>
    <row r="36" ht="18" customHeight="1" spans="1:9">
      <c r="A36" s="42"/>
      <c r="E36" s="48"/>
      <c r="F36" s="202"/>
      <c r="G36" s="203"/>
      <c r="H36" s="203"/>
      <c r="I36" s="214"/>
    </row>
    <row r="37" ht="18" customHeight="1" spans="1:9">
      <c r="A37" s="50"/>
      <c r="B37" s="51"/>
      <c r="C37" s="204"/>
      <c r="D37" s="53"/>
      <c r="E37" s="54"/>
      <c r="F37" s="204"/>
      <c r="G37" s="87"/>
      <c r="H37" s="62"/>
      <c r="I37" s="54"/>
    </row>
    <row r="38" ht="18" customHeight="1" spans="1:9">
      <c r="A38" s="60"/>
      <c r="B38" s="59"/>
      <c r="C38" s="60"/>
      <c r="D38" s="61"/>
      <c r="E38" s="61"/>
      <c r="F38" s="205"/>
      <c r="G38" s="61"/>
      <c r="H38" s="61"/>
      <c r="I38" s="94"/>
    </row>
    <row r="39" ht="18" customHeight="1" spans="1:9">
      <c r="A39" s="206"/>
      <c r="B39" s="207"/>
      <c r="C39" s="206"/>
      <c r="D39" s="207"/>
      <c r="E39" s="207"/>
      <c r="F39" s="208"/>
      <c r="G39" s="208"/>
      <c r="H39" s="208"/>
      <c r="I39" s="208"/>
    </row>
    <row r="40" ht="18" customHeight="1" spans="1:9">
      <c r="A40" s="206"/>
      <c r="B40" s="207"/>
      <c r="C40" s="206"/>
      <c r="D40" s="208"/>
      <c r="E40" s="208"/>
      <c r="F40" s="208"/>
      <c r="G40" s="208"/>
      <c r="H40" s="209"/>
      <c r="I40" s="208"/>
    </row>
    <row r="41" ht="18" customHeight="1" spans="1:9">
      <c r="A41" s="206"/>
      <c r="B41" s="207"/>
      <c r="C41" s="206"/>
      <c r="D41" s="208"/>
      <c r="E41" s="208"/>
      <c r="F41" s="208"/>
      <c r="G41" s="208"/>
      <c r="H41" s="209"/>
      <c r="I41" s="208"/>
    </row>
    <row r="42" ht="18" customHeight="1" spans="1:9">
      <c r="A42" s="206"/>
      <c r="B42" s="207"/>
      <c r="C42" s="206"/>
      <c r="D42" s="208"/>
      <c r="E42" s="208"/>
      <c r="F42" s="208"/>
      <c r="G42" s="208"/>
      <c r="H42" s="209"/>
      <c r="I42" s="208"/>
    </row>
    <row r="43" ht="18" customHeight="1" spans="1:9">
      <c r="A43" s="206"/>
      <c r="B43" s="207"/>
      <c r="C43" s="206"/>
      <c r="D43" s="208"/>
      <c r="E43" s="208"/>
      <c r="F43" s="208"/>
      <c r="G43" s="208"/>
      <c r="H43" s="209"/>
      <c r="I43" s="208"/>
    </row>
    <row r="44" ht="18" customHeight="1" spans="1:9">
      <c r="A44" s="206"/>
      <c r="B44" s="207"/>
      <c r="C44" s="206"/>
      <c r="D44" s="208"/>
      <c r="E44" s="208"/>
      <c r="F44" s="208"/>
      <c r="G44" s="208"/>
      <c r="H44" s="209"/>
      <c r="I44" s="208"/>
    </row>
    <row r="45" ht="18" customHeight="1" spans="1:9">
      <c r="A45" s="206"/>
      <c r="B45" s="207"/>
      <c r="C45" s="206"/>
      <c r="D45" s="208"/>
      <c r="E45" s="208"/>
      <c r="F45" s="208"/>
      <c r="G45" s="208"/>
      <c r="H45" s="209"/>
      <c r="I45" s="208"/>
    </row>
    <row r="46" ht="18" customHeight="1" spans="1:9">
      <c r="A46" s="206"/>
      <c r="B46" s="207"/>
      <c r="C46" s="206"/>
      <c r="D46" s="208"/>
      <c r="E46" s="208"/>
      <c r="F46" s="208"/>
      <c r="G46" s="208"/>
      <c r="H46" s="209"/>
      <c r="I46" s="208"/>
    </row>
    <row r="47" ht="18" customHeight="1" spans="1:9">
      <c r="A47" s="206"/>
      <c r="B47" s="207"/>
      <c r="C47" s="206"/>
      <c r="D47" s="208"/>
      <c r="E47" s="208"/>
      <c r="F47" s="208"/>
      <c r="G47" s="208"/>
      <c r="H47" s="209"/>
      <c r="I47" s="208"/>
    </row>
    <row r="48" ht="18" customHeight="1" spans="1:9">
      <c r="A48" s="206"/>
      <c r="B48" s="207"/>
      <c r="C48" s="206"/>
      <c r="D48" s="208"/>
      <c r="E48" s="208"/>
      <c r="F48" s="208"/>
      <c r="G48" s="208"/>
      <c r="H48" s="209"/>
      <c r="I48" s="208"/>
    </row>
    <row r="49" ht="18" customHeight="1" spans="1:9">
      <c r="A49" s="206"/>
      <c r="B49" s="207"/>
      <c r="C49" s="206"/>
      <c r="D49" s="208"/>
      <c r="E49" s="208"/>
      <c r="F49" s="208"/>
      <c r="G49" s="208"/>
      <c r="H49" s="209"/>
      <c r="I49" s="208"/>
    </row>
    <row r="50" ht="18" customHeight="1" spans="1:9">
      <c r="A50" s="206"/>
      <c r="B50" s="207"/>
      <c r="C50" s="206"/>
      <c r="D50" s="208"/>
      <c r="E50" s="208"/>
      <c r="F50" s="208"/>
      <c r="G50" s="208"/>
      <c r="H50" s="209"/>
      <c r="I50" s="208"/>
    </row>
    <row r="51" ht="18" customHeight="1" spans="1:9">
      <c r="A51" s="206"/>
      <c r="B51" s="207"/>
      <c r="C51" s="206"/>
      <c r="D51" s="208"/>
      <c r="E51" s="208"/>
      <c r="F51" s="208"/>
      <c r="G51" s="208"/>
      <c r="H51" s="209"/>
      <c r="I51" s="208"/>
    </row>
    <row r="52" ht="18" customHeight="1" spans="1:9">
      <c r="A52" s="206"/>
      <c r="B52" s="207"/>
      <c r="C52" s="206"/>
      <c r="D52" s="208"/>
      <c r="E52" s="208"/>
      <c r="F52" s="208"/>
      <c r="G52" s="208"/>
      <c r="H52" s="208"/>
      <c r="I52" s="208"/>
    </row>
    <row r="53" ht="18" customHeight="1" spans="1:9">
      <c r="A53" s="206"/>
      <c r="B53" s="207"/>
      <c r="C53" s="206"/>
      <c r="D53" s="208"/>
      <c r="E53" s="208"/>
      <c r="F53" s="208"/>
      <c r="G53" s="208"/>
      <c r="H53" s="209"/>
      <c r="I53" s="208"/>
    </row>
    <row r="54" ht="18" customHeight="1" spans="1:9">
      <c r="A54" s="206"/>
      <c r="B54" s="207"/>
      <c r="C54" s="206"/>
      <c r="D54" s="208"/>
      <c r="E54" s="208"/>
      <c r="F54" s="208"/>
      <c r="G54" s="208"/>
      <c r="H54" s="209"/>
      <c r="I54" s="208"/>
    </row>
    <row r="55" ht="18" customHeight="1" spans="1:9">
      <c r="A55" s="206"/>
      <c r="B55" s="207"/>
      <c r="C55" s="206"/>
      <c r="D55" s="208"/>
      <c r="E55" s="208"/>
      <c r="F55" s="208"/>
      <c r="G55" s="208"/>
      <c r="H55" s="208"/>
      <c r="I55" s="208"/>
    </row>
    <row r="56" ht="18" customHeight="1" spans="1:9">
      <c r="A56" s="210"/>
      <c r="B56" s="207"/>
      <c r="C56" s="206"/>
      <c r="D56" s="208"/>
      <c r="E56" s="208"/>
      <c r="F56" s="208"/>
      <c r="G56" s="208"/>
      <c r="H56" s="209"/>
      <c r="I56" s="208"/>
    </row>
    <row r="57" ht="18" customHeight="1" spans="1:9">
      <c r="A57" s="210"/>
      <c r="B57" s="207"/>
      <c r="C57" s="206"/>
      <c r="D57" s="208"/>
      <c r="E57" s="208"/>
      <c r="F57" s="208"/>
      <c r="G57" s="208"/>
      <c r="H57" s="209"/>
      <c r="I57" s="208"/>
    </row>
    <row r="58" ht="18" customHeight="1" spans="1:9">
      <c r="A58" s="206"/>
      <c r="B58" s="207"/>
      <c r="C58" s="206"/>
      <c r="D58" s="208"/>
      <c r="E58" s="208"/>
      <c r="F58" s="208"/>
      <c r="G58" s="208"/>
      <c r="H58" s="208"/>
      <c r="I58" s="208"/>
    </row>
    <row r="59" ht="18" customHeight="1" spans="1:9">
      <c r="A59" s="210"/>
      <c r="B59" s="207"/>
      <c r="C59" s="206"/>
      <c r="D59" s="208"/>
      <c r="E59" s="208"/>
      <c r="F59" s="208"/>
      <c r="G59" s="208"/>
      <c r="H59" s="209"/>
      <c r="I59" s="208"/>
    </row>
    <row r="60" ht="18" customHeight="1" spans="1:9">
      <c r="A60" s="210"/>
      <c r="B60" s="207"/>
      <c r="C60" s="206"/>
      <c r="D60" s="208"/>
      <c r="E60" s="208"/>
      <c r="F60" s="208"/>
      <c r="G60" s="208"/>
      <c r="H60" s="209"/>
      <c r="I60" s="208"/>
    </row>
    <row r="61" ht="18" customHeight="1" spans="1:9">
      <c r="A61" s="210"/>
      <c r="B61" s="207"/>
      <c r="C61" s="206"/>
      <c r="D61" s="208"/>
      <c r="E61" s="208"/>
      <c r="F61" s="208"/>
      <c r="G61" s="208"/>
      <c r="H61" s="209"/>
      <c r="I61" s="208"/>
    </row>
    <row r="62" ht="18" customHeight="1" spans="1:9">
      <c r="A62" s="210"/>
      <c r="B62" s="207"/>
      <c r="C62" s="206"/>
      <c r="D62" s="208"/>
      <c r="E62" s="208"/>
      <c r="F62" s="208"/>
      <c r="G62" s="208"/>
      <c r="H62" s="209"/>
      <c r="I62" s="208"/>
    </row>
    <row r="63" ht="18" customHeight="1" spans="1:9">
      <c r="A63" s="206"/>
      <c r="B63" s="207"/>
      <c r="C63" s="206"/>
      <c r="D63" s="208"/>
      <c r="E63" s="208"/>
      <c r="F63" s="208"/>
      <c r="G63" s="208"/>
      <c r="H63" s="209"/>
      <c r="I63" s="208"/>
    </row>
    <row r="64" ht="18" customHeight="1" spans="1:9">
      <c r="A64" s="206"/>
      <c r="B64" s="207"/>
      <c r="C64" s="206"/>
      <c r="D64" s="208"/>
      <c r="E64" s="208"/>
      <c r="F64" s="208"/>
      <c r="G64" s="208"/>
      <c r="H64" s="209"/>
      <c r="I64" s="208"/>
    </row>
    <row r="65" ht="18" customHeight="1" spans="1:9">
      <c r="A65" s="206"/>
      <c r="B65" s="207"/>
      <c r="C65" s="206"/>
      <c r="D65" s="208"/>
      <c r="E65" s="208"/>
      <c r="F65" s="208"/>
      <c r="G65" s="208"/>
      <c r="H65" s="209"/>
      <c r="I65" s="208"/>
    </row>
    <row r="66" ht="18" customHeight="1" spans="1:9">
      <c r="A66" s="206"/>
      <c r="B66" s="207"/>
      <c r="C66" s="206"/>
      <c r="D66" s="208"/>
      <c r="E66" s="208"/>
      <c r="F66" s="208"/>
      <c r="G66" s="208"/>
      <c r="H66" s="209"/>
      <c r="I66" s="208"/>
    </row>
    <row r="67" ht="18" customHeight="1" spans="1:9">
      <c r="A67" s="206"/>
      <c r="B67" s="207"/>
      <c r="C67" s="206"/>
      <c r="D67" s="208"/>
      <c r="E67" s="208"/>
      <c r="F67" s="208"/>
      <c r="G67" s="208"/>
      <c r="H67" s="208"/>
      <c r="I67" s="208"/>
    </row>
    <row r="68" ht="18" customHeight="1" spans="1:9">
      <c r="A68" s="211"/>
      <c r="B68" s="211"/>
      <c r="C68" s="212"/>
      <c r="D68" s="214"/>
      <c r="E68" s="214"/>
      <c r="F68" s="214"/>
      <c r="G68" s="214"/>
      <c r="H68" s="215"/>
      <c r="I68" s="214"/>
    </row>
    <row r="69" ht="32.25" customHeight="1" spans="1:9">
      <c r="A69" s="42"/>
      <c r="C69" s="196"/>
      <c r="D69" s="197"/>
      <c r="E69" s="198"/>
      <c r="F69" s="199"/>
      <c r="G69" s="218"/>
      <c r="H69" s="201"/>
      <c r="I69" s="137"/>
    </row>
    <row r="70" ht="18" customHeight="1" spans="1:9">
      <c r="A70" s="42"/>
      <c r="D70" s="214"/>
      <c r="E70" s="48"/>
      <c r="F70" s="202"/>
      <c r="G70" s="203"/>
      <c r="H70" s="203"/>
      <c r="I70" s="214"/>
    </row>
    <row r="71" ht="18" customHeight="1" spans="1:9">
      <c r="A71" s="50"/>
      <c r="B71" s="51"/>
      <c r="C71" s="204"/>
      <c r="D71" s="53"/>
      <c r="E71" s="54"/>
      <c r="F71" s="204"/>
      <c r="G71" s="87"/>
      <c r="H71" s="62"/>
      <c r="I71" s="54"/>
    </row>
    <row r="72" ht="18" customHeight="1" spans="1:9">
      <c r="A72" s="60"/>
      <c r="B72" s="59"/>
      <c r="C72" s="60"/>
      <c r="D72" s="94"/>
      <c r="E72" s="94"/>
      <c r="F72" s="205"/>
      <c r="G72" s="61"/>
      <c r="H72" s="61"/>
      <c r="I72" s="94"/>
    </row>
    <row r="73" ht="18" customHeight="1" spans="1:9">
      <c r="A73" s="206"/>
      <c r="B73" s="207"/>
      <c r="C73" s="206"/>
      <c r="D73" s="208"/>
      <c r="E73" s="208"/>
      <c r="F73" s="208"/>
      <c r="G73" s="208"/>
      <c r="H73" s="208"/>
      <c r="I73" s="208"/>
    </row>
    <row r="74" ht="18" customHeight="1" spans="1:9">
      <c r="A74" s="206"/>
      <c r="B74" s="207"/>
      <c r="C74" s="206"/>
      <c r="D74" s="208"/>
      <c r="E74" s="208"/>
      <c r="F74" s="208"/>
      <c r="G74" s="208"/>
      <c r="H74" s="209"/>
      <c r="I74" s="208"/>
    </row>
    <row r="75" ht="18" customHeight="1" spans="1:9">
      <c r="A75" s="206"/>
      <c r="B75" s="207"/>
      <c r="C75" s="206"/>
      <c r="D75" s="208"/>
      <c r="E75" s="208"/>
      <c r="F75" s="208"/>
      <c r="G75" s="208"/>
      <c r="H75" s="209"/>
      <c r="I75" s="208"/>
    </row>
    <row r="76" ht="18" customHeight="1" spans="1:9">
      <c r="A76" s="206"/>
      <c r="B76" s="207"/>
      <c r="C76" s="206"/>
      <c r="D76" s="208"/>
      <c r="E76" s="208"/>
      <c r="F76" s="208"/>
      <c r="G76" s="208"/>
      <c r="H76" s="209"/>
      <c r="I76" s="208"/>
    </row>
    <row r="77" ht="18" customHeight="1" spans="1:9">
      <c r="A77" s="206"/>
      <c r="B77" s="207"/>
      <c r="C77" s="206"/>
      <c r="D77" s="208"/>
      <c r="E77" s="208"/>
      <c r="F77" s="208"/>
      <c r="G77" s="208"/>
      <c r="H77" s="209"/>
      <c r="I77" s="208"/>
    </row>
    <row r="78" ht="18" customHeight="1" spans="1:9">
      <c r="A78" s="206"/>
      <c r="B78" s="207"/>
      <c r="C78" s="206"/>
      <c r="D78" s="208"/>
      <c r="E78" s="208"/>
      <c r="F78" s="208"/>
      <c r="G78" s="208"/>
      <c r="H78" s="209"/>
      <c r="I78" s="208"/>
    </row>
    <row r="79" ht="18" customHeight="1" spans="1:9">
      <c r="A79" s="206"/>
      <c r="B79" s="207"/>
      <c r="C79" s="206"/>
      <c r="D79" s="208"/>
      <c r="E79" s="208"/>
      <c r="F79" s="208"/>
      <c r="G79" s="208"/>
      <c r="H79" s="209"/>
      <c r="I79" s="208"/>
    </row>
    <row r="80" ht="18" customHeight="1" spans="1:9">
      <c r="A80" s="206"/>
      <c r="B80" s="207"/>
      <c r="C80" s="206"/>
      <c r="D80" s="208"/>
      <c r="E80" s="208"/>
      <c r="F80" s="208"/>
      <c r="G80" s="208"/>
      <c r="H80" s="209"/>
      <c r="I80" s="208"/>
    </row>
    <row r="81" ht="18" customHeight="1" spans="1:9">
      <c r="A81" s="206"/>
      <c r="B81" s="207"/>
      <c r="C81" s="206"/>
      <c r="D81" s="208"/>
      <c r="E81" s="208"/>
      <c r="F81" s="208"/>
      <c r="G81" s="208"/>
      <c r="H81" s="209"/>
      <c r="I81" s="208"/>
    </row>
    <row r="82" ht="18" customHeight="1" spans="1:9">
      <c r="A82" s="206"/>
      <c r="B82" s="207"/>
      <c r="C82" s="206"/>
      <c r="D82" s="208"/>
      <c r="E82" s="208"/>
      <c r="F82" s="208"/>
      <c r="G82" s="208"/>
      <c r="H82" s="209"/>
      <c r="I82" s="208"/>
    </row>
    <row r="83" ht="18" customHeight="1" spans="1:9">
      <c r="A83" s="206"/>
      <c r="B83" s="207"/>
      <c r="C83" s="206"/>
      <c r="D83" s="208"/>
      <c r="E83" s="208"/>
      <c r="F83" s="208"/>
      <c r="G83" s="208"/>
      <c r="H83" s="209"/>
      <c r="I83" s="208"/>
    </row>
    <row r="84" ht="18" customHeight="1" spans="1:9">
      <c r="A84" s="206"/>
      <c r="B84" s="207"/>
      <c r="C84" s="206"/>
      <c r="D84" s="208"/>
      <c r="E84" s="208"/>
      <c r="F84" s="208"/>
      <c r="G84" s="208"/>
      <c r="H84" s="209"/>
      <c r="I84" s="208"/>
    </row>
    <row r="85" ht="18" customHeight="1" spans="1:9">
      <c r="A85" s="206"/>
      <c r="B85" s="207"/>
      <c r="C85" s="206"/>
      <c r="D85" s="208"/>
      <c r="E85" s="208"/>
      <c r="F85" s="208"/>
      <c r="G85" s="208"/>
      <c r="H85" s="209"/>
      <c r="I85" s="208"/>
    </row>
    <row r="86" ht="18" customHeight="1" spans="1:9">
      <c r="A86" s="206"/>
      <c r="B86" s="207"/>
      <c r="C86" s="206"/>
      <c r="D86" s="208"/>
      <c r="E86" s="208"/>
      <c r="F86" s="208"/>
      <c r="G86" s="208"/>
      <c r="H86" s="208"/>
      <c r="I86" s="208"/>
    </row>
    <row r="87" ht="18" customHeight="1" spans="1:9">
      <c r="A87" s="206"/>
      <c r="B87" s="207"/>
      <c r="C87" s="206"/>
      <c r="D87" s="208"/>
      <c r="E87" s="208"/>
      <c r="F87" s="208"/>
      <c r="G87" s="208"/>
      <c r="H87" s="209"/>
      <c r="I87" s="208"/>
    </row>
    <row r="88" ht="18" customHeight="1" spans="1:9">
      <c r="A88" s="206"/>
      <c r="B88" s="207"/>
      <c r="C88" s="206"/>
      <c r="D88" s="208"/>
      <c r="E88" s="208"/>
      <c r="F88" s="208"/>
      <c r="G88" s="208"/>
      <c r="H88" s="209"/>
      <c r="I88" s="208"/>
    </row>
    <row r="89" ht="18" customHeight="1" spans="1:9">
      <c r="A89" s="206"/>
      <c r="B89" s="207"/>
      <c r="C89" s="206"/>
      <c r="D89" s="208"/>
      <c r="E89" s="208"/>
      <c r="F89" s="208"/>
      <c r="G89" s="208"/>
      <c r="H89" s="208"/>
      <c r="I89" s="208"/>
    </row>
    <row r="90" ht="18" customHeight="1" spans="1:9">
      <c r="A90" s="210"/>
      <c r="B90" s="207"/>
      <c r="C90" s="206"/>
      <c r="D90" s="208"/>
      <c r="E90" s="208"/>
      <c r="F90" s="208"/>
      <c r="G90" s="208"/>
      <c r="H90" s="209"/>
      <c r="I90" s="208"/>
    </row>
    <row r="91" ht="18" customHeight="1" spans="1:9">
      <c r="A91" s="210"/>
      <c r="B91" s="207"/>
      <c r="C91" s="206"/>
      <c r="D91" s="208"/>
      <c r="E91" s="208"/>
      <c r="F91" s="208"/>
      <c r="G91" s="208"/>
      <c r="H91" s="209"/>
      <c r="I91" s="208"/>
    </row>
    <row r="92" ht="18" customHeight="1" spans="1:9">
      <c r="A92" s="206"/>
      <c r="B92" s="207"/>
      <c r="C92" s="206"/>
      <c r="D92" s="208"/>
      <c r="E92" s="208"/>
      <c r="F92" s="208"/>
      <c r="G92" s="208"/>
      <c r="H92" s="208"/>
      <c r="I92" s="208"/>
    </row>
    <row r="93" ht="18" customHeight="1" spans="1:9">
      <c r="A93" s="210"/>
      <c r="B93" s="207"/>
      <c r="C93" s="206"/>
      <c r="D93" s="208"/>
      <c r="E93" s="208"/>
      <c r="F93" s="208"/>
      <c r="G93" s="208"/>
      <c r="H93" s="209"/>
      <c r="I93" s="208"/>
    </row>
    <row r="94" ht="18" customHeight="1" spans="1:9">
      <c r="A94" s="210"/>
      <c r="B94" s="207"/>
      <c r="C94" s="206"/>
      <c r="D94" s="208"/>
      <c r="E94" s="208"/>
      <c r="F94" s="208"/>
      <c r="G94" s="208"/>
      <c r="H94" s="209"/>
      <c r="I94" s="208"/>
    </row>
    <row r="95" ht="18" customHeight="1" spans="1:9">
      <c r="A95" s="210"/>
      <c r="B95" s="207"/>
      <c r="C95" s="206"/>
      <c r="D95" s="208"/>
      <c r="E95" s="208"/>
      <c r="F95" s="208"/>
      <c r="G95" s="208"/>
      <c r="H95" s="209"/>
      <c r="I95" s="208"/>
    </row>
    <row r="96" ht="18" customHeight="1" spans="1:9">
      <c r="A96" s="210"/>
      <c r="B96" s="207"/>
      <c r="C96" s="206"/>
      <c r="D96" s="208"/>
      <c r="E96" s="208"/>
      <c r="F96" s="208"/>
      <c r="G96" s="208"/>
      <c r="H96" s="209"/>
      <c r="I96" s="208"/>
    </row>
    <row r="97" ht="18" customHeight="1" spans="1:9">
      <c r="A97" s="206"/>
      <c r="B97" s="207"/>
      <c r="C97" s="206"/>
      <c r="D97" s="208"/>
      <c r="E97" s="208"/>
      <c r="F97" s="208"/>
      <c r="G97" s="208"/>
      <c r="H97" s="209"/>
      <c r="I97" s="208"/>
    </row>
    <row r="98" ht="18" customHeight="1" spans="1:9">
      <c r="A98" s="206"/>
      <c r="B98" s="207"/>
      <c r="C98" s="206"/>
      <c r="D98" s="208"/>
      <c r="E98" s="208"/>
      <c r="F98" s="208"/>
      <c r="G98" s="208"/>
      <c r="H98" s="209"/>
      <c r="I98" s="208"/>
    </row>
    <row r="99" ht="18" customHeight="1" spans="1:9">
      <c r="A99" s="206"/>
      <c r="B99" s="207"/>
      <c r="C99" s="206"/>
      <c r="D99" s="208"/>
      <c r="E99" s="208"/>
      <c r="F99" s="208"/>
      <c r="G99" s="208"/>
      <c r="H99" s="209"/>
      <c r="I99" s="208"/>
    </row>
    <row r="100" ht="18" customHeight="1" spans="1:9">
      <c r="A100" s="206"/>
      <c r="B100" s="207"/>
      <c r="C100" s="206"/>
      <c r="D100" s="208"/>
      <c r="E100" s="208"/>
      <c r="F100" s="208"/>
      <c r="G100" s="208"/>
      <c r="H100" s="209"/>
      <c r="I100" s="208"/>
    </row>
    <row r="101" ht="18" customHeight="1" spans="1:9">
      <c r="A101" s="206"/>
      <c r="B101" s="207"/>
      <c r="C101" s="206"/>
      <c r="D101" s="208"/>
      <c r="E101" s="208"/>
      <c r="F101" s="208"/>
      <c r="G101" s="208"/>
      <c r="H101" s="208"/>
      <c r="I101" s="208"/>
    </row>
    <row r="102" ht="18" customHeight="1" spans="1:9">
      <c r="A102" s="211"/>
      <c r="B102" s="211"/>
      <c r="C102" s="212"/>
      <c r="D102" s="211"/>
      <c r="E102" s="213"/>
      <c r="F102" s="214"/>
      <c r="G102" s="214"/>
      <c r="H102" s="215"/>
      <c r="I102" s="214"/>
    </row>
    <row r="103" ht="32.25" customHeight="1" spans="1:9">
      <c r="A103" s="42"/>
      <c r="C103" s="219"/>
      <c r="D103" s="197"/>
      <c r="E103" s="198"/>
      <c r="F103" s="199"/>
      <c r="G103" s="218"/>
      <c r="I103" s="137"/>
    </row>
    <row r="104" ht="18" customHeight="1" spans="1:9">
      <c r="A104" s="42"/>
      <c r="D104" s="211"/>
      <c r="E104" s="48"/>
      <c r="F104" s="202"/>
      <c r="G104" s="203"/>
      <c r="H104" s="203"/>
      <c r="I104" s="214"/>
    </row>
    <row r="105" ht="18" customHeight="1" spans="1:9">
      <c r="A105" s="50"/>
      <c r="B105" s="51"/>
      <c r="C105" s="204"/>
      <c r="D105" s="53"/>
      <c r="E105" s="54"/>
      <c r="F105" s="204"/>
      <c r="G105" s="87"/>
      <c r="H105" s="62"/>
      <c r="I105" s="54"/>
    </row>
    <row r="106" ht="18" customHeight="1" spans="1:9">
      <c r="A106" s="60"/>
      <c r="B106" s="59"/>
      <c r="C106" s="60"/>
      <c r="D106" s="61"/>
      <c r="E106" s="61"/>
      <c r="F106" s="205"/>
      <c r="G106" s="61"/>
      <c r="H106" s="61"/>
      <c r="I106" s="94"/>
    </row>
    <row r="107" ht="18" customHeight="1" spans="1:9">
      <c r="A107" s="206"/>
      <c r="B107" s="207"/>
      <c r="C107" s="206"/>
      <c r="D107" s="207"/>
      <c r="E107" s="207"/>
      <c r="F107" s="208"/>
      <c r="G107" s="208"/>
      <c r="H107" s="208"/>
      <c r="I107" s="208"/>
    </row>
    <row r="108" ht="18" customHeight="1" spans="1:9">
      <c r="A108" s="206"/>
      <c r="B108" s="207"/>
      <c r="C108" s="206"/>
      <c r="D108" s="208"/>
      <c r="E108" s="208"/>
      <c r="F108" s="208"/>
      <c r="G108" s="208"/>
      <c r="H108" s="209"/>
      <c r="I108" s="208"/>
    </row>
    <row r="109" ht="18" customHeight="1" spans="1:9">
      <c r="A109" s="206"/>
      <c r="B109" s="207"/>
      <c r="C109" s="206"/>
      <c r="D109" s="208"/>
      <c r="E109" s="208"/>
      <c r="F109" s="208"/>
      <c r="G109" s="208"/>
      <c r="H109" s="209"/>
      <c r="I109" s="208"/>
    </row>
    <row r="110" ht="18" customHeight="1" spans="1:9">
      <c r="A110" s="206"/>
      <c r="B110" s="207"/>
      <c r="C110" s="206"/>
      <c r="D110" s="208"/>
      <c r="E110" s="208"/>
      <c r="F110" s="208"/>
      <c r="G110" s="208"/>
      <c r="H110" s="209"/>
      <c r="I110" s="208"/>
    </row>
    <row r="111" ht="18" customHeight="1" spans="1:9">
      <c r="A111" s="206"/>
      <c r="B111" s="207"/>
      <c r="C111" s="206"/>
      <c r="D111" s="208"/>
      <c r="E111" s="208"/>
      <c r="F111" s="208"/>
      <c r="G111" s="208"/>
      <c r="H111" s="209"/>
      <c r="I111" s="208"/>
    </row>
    <row r="112" ht="18" customHeight="1" spans="1:9">
      <c r="A112" s="206"/>
      <c r="B112" s="207"/>
      <c r="C112" s="206"/>
      <c r="D112" s="208"/>
      <c r="E112" s="208"/>
      <c r="F112" s="208"/>
      <c r="G112" s="208"/>
      <c r="H112" s="209"/>
      <c r="I112" s="208"/>
    </row>
    <row r="113" ht="18" customHeight="1" spans="1:9">
      <c r="A113" s="206"/>
      <c r="B113" s="207"/>
      <c r="C113" s="206"/>
      <c r="D113" s="208"/>
      <c r="E113" s="208"/>
      <c r="F113" s="208"/>
      <c r="G113" s="208"/>
      <c r="H113" s="209"/>
      <c r="I113" s="208"/>
    </row>
    <row r="114" ht="18" customHeight="1" spans="1:9">
      <c r="A114" s="206"/>
      <c r="B114" s="207"/>
      <c r="C114" s="206"/>
      <c r="D114" s="208"/>
      <c r="E114" s="208"/>
      <c r="F114" s="208"/>
      <c r="G114" s="208"/>
      <c r="H114" s="209"/>
      <c r="I114" s="208"/>
    </row>
    <row r="115" ht="18" customHeight="1" spans="1:9">
      <c r="A115" s="206"/>
      <c r="B115" s="207"/>
      <c r="C115" s="206"/>
      <c r="D115" s="208"/>
      <c r="E115" s="208"/>
      <c r="F115" s="208"/>
      <c r="G115" s="208"/>
      <c r="H115" s="209"/>
      <c r="I115" s="208"/>
    </row>
    <row r="116" ht="18" customHeight="1" spans="1:9">
      <c r="A116" s="206"/>
      <c r="B116" s="207"/>
      <c r="C116" s="206"/>
      <c r="D116" s="208"/>
      <c r="E116" s="208"/>
      <c r="F116" s="208"/>
      <c r="G116" s="208"/>
      <c r="H116" s="209"/>
      <c r="I116" s="208"/>
    </row>
    <row r="117" ht="18" customHeight="1" spans="1:9">
      <c r="A117" s="206"/>
      <c r="B117" s="207"/>
      <c r="C117" s="206"/>
      <c r="D117" s="208"/>
      <c r="E117" s="208"/>
      <c r="F117" s="208"/>
      <c r="G117" s="208"/>
      <c r="H117" s="209"/>
      <c r="I117" s="208"/>
    </row>
    <row r="118" ht="18" customHeight="1" spans="1:9">
      <c r="A118" s="206"/>
      <c r="B118" s="207"/>
      <c r="C118" s="206"/>
      <c r="D118" s="208"/>
      <c r="E118" s="208"/>
      <c r="F118" s="208"/>
      <c r="G118" s="208"/>
      <c r="H118" s="209"/>
      <c r="I118" s="208"/>
    </row>
    <row r="119" ht="18" customHeight="1" spans="1:9">
      <c r="A119" s="206"/>
      <c r="B119" s="207"/>
      <c r="C119" s="206"/>
      <c r="D119" s="208"/>
      <c r="E119" s="208"/>
      <c r="F119" s="208"/>
      <c r="G119" s="208"/>
      <c r="H119" s="209"/>
      <c r="I119" s="208"/>
    </row>
    <row r="120" ht="18" customHeight="1" spans="1:9">
      <c r="A120" s="206"/>
      <c r="B120" s="207"/>
      <c r="C120" s="206"/>
      <c r="D120" s="208"/>
      <c r="E120" s="208"/>
      <c r="F120" s="208"/>
      <c r="G120" s="208"/>
      <c r="H120" s="208"/>
      <c r="I120" s="208"/>
    </row>
    <row r="121" ht="18" customHeight="1" spans="1:9">
      <c r="A121" s="206"/>
      <c r="B121" s="207"/>
      <c r="C121" s="206"/>
      <c r="D121" s="208"/>
      <c r="E121" s="208"/>
      <c r="F121" s="208"/>
      <c r="G121" s="208"/>
      <c r="H121" s="209"/>
      <c r="I121" s="208"/>
    </row>
    <row r="122" ht="18" customHeight="1" spans="1:9">
      <c r="A122" s="206"/>
      <c r="B122" s="207"/>
      <c r="C122" s="206"/>
      <c r="D122" s="208"/>
      <c r="E122" s="208"/>
      <c r="F122" s="208"/>
      <c r="G122" s="208"/>
      <c r="H122" s="209"/>
      <c r="I122" s="208"/>
    </row>
    <row r="123" ht="18" customHeight="1" spans="1:9">
      <c r="A123" s="206"/>
      <c r="B123" s="207"/>
      <c r="C123" s="206"/>
      <c r="D123" s="208"/>
      <c r="E123" s="208"/>
      <c r="F123" s="208"/>
      <c r="G123" s="208"/>
      <c r="H123" s="208"/>
      <c r="I123" s="208"/>
    </row>
    <row r="124" ht="18" customHeight="1" spans="1:9">
      <c r="A124" s="210"/>
      <c r="B124" s="207"/>
      <c r="C124" s="206"/>
      <c r="D124" s="208"/>
      <c r="E124" s="208"/>
      <c r="F124" s="208"/>
      <c r="G124" s="208"/>
      <c r="H124" s="209"/>
      <c r="I124" s="208"/>
    </row>
    <row r="125" ht="18" customHeight="1" spans="1:9">
      <c r="A125" s="210"/>
      <c r="B125" s="207"/>
      <c r="C125" s="206"/>
      <c r="D125" s="208"/>
      <c r="E125" s="208"/>
      <c r="F125" s="208"/>
      <c r="G125" s="208"/>
      <c r="H125" s="209"/>
      <c r="I125" s="208"/>
    </row>
    <row r="126" ht="18" customHeight="1" spans="1:9">
      <c r="A126" s="206"/>
      <c r="B126" s="207"/>
      <c r="C126" s="206"/>
      <c r="D126" s="208"/>
      <c r="E126" s="208"/>
      <c r="F126" s="208"/>
      <c r="G126" s="208"/>
      <c r="H126" s="208"/>
      <c r="I126" s="208"/>
    </row>
    <row r="127" ht="18" customHeight="1" spans="1:9">
      <c r="A127" s="210"/>
      <c r="B127" s="207"/>
      <c r="C127" s="206"/>
      <c r="D127" s="208"/>
      <c r="E127" s="208"/>
      <c r="F127" s="208"/>
      <c r="G127" s="208"/>
      <c r="H127" s="209"/>
      <c r="I127" s="208"/>
    </row>
    <row r="128" ht="18" customHeight="1" spans="1:9">
      <c r="A128" s="210"/>
      <c r="B128" s="207"/>
      <c r="C128" s="206"/>
      <c r="D128" s="208"/>
      <c r="E128" s="208"/>
      <c r="F128" s="208"/>
      <c r="G128" s="208"/>
      <c r="H128" s="209"/>
      <c r="I128" s="208"/>
    </row>
    <row r="129" ht="18" customHeight="1" spans="1:9">
      <c r="A129" s="210"/>
      <c r="B129" s="207"/>
      <c r="C129" s="206"/>
      <c r="D129" s="208"/>
      <c r="E129" s="208"/>
      <c r="F129" s="208"/>
      <c r="G129" s="208"/>
      <c r="H129" s="209"/>
      <c r="I129" s="208"/>
    </row>
    <row r="130" ht="18" customHeight="1" spans="1:9">
      <c r="A130" s="210"/>
      <c r="B130" s="207"/>
      <c r="C130" s="206"/>
      <c r="D130" s="208"/>
      <c r="E130" s="208"/>
      <c r="F130" s="208"/>
      <c r="G130" s="208"/>
      <c r="H130" s="209"/>
      <c r="I130" s="208"/>
    </row>
    <row r="131" ht="18" customHeight="1" spans="1:9">
      <c r="A131" s="206"/>
      <c r="B131" s="207"/>
      <c r="C131" s="206"/>
      <c r="D131" s="208"/>
      <c r="E131" s="208"/>
      <c r="F131" s="208"/>
      <c r="G131" s="208"/>
      <c r="H131" s="209"/>
      <c r="I131" s="208"/>
    </row>
    <row r="132" ht="18" customHeight="1" spans="1:9">
      <c r="A132" s="206"/>
      <c r="B132" s="207"/>
      <c r="C132" s="206"/>
      <c r="D132" s="208"/>
      <c r="E132" s="208"/>
      <c r="F132" s="208"/>
      <c r="G132" s="208"/>
      <c r="H132" s="209"/>
      <c r="I132" s="208"/>
    </row>
    <row r="133" ht="18" customHeight="1" spans="1:9">
      <c r="A133" s="206"/>
      <c r="B133" s="207"/>
      <c r="C133" s="206"/>
      <c r="D133" s="208"/>
      <c r="E133" s="208"/>
      <c r="F133" s="208"/>
      <c r="G133" s="208"/>
      <c r="H133" s="209"/>
      <c r="I133" s="208"/>
    </row>
    <row r="134" ht="18" customHeight="1" spans="1:9">
      <c r="A134" s="206"/>
      <c r="B134" s="207"/>
      <c r="C134" s="206"/>
      <c r="D134" s="208"/>
      <c r="E134" s="208"/>
      <c r="F134" s="208"/>
      <c r="G134" s="208"/>
      <c r="H134" s="209"/>
      <c r="I134" s="208"/>
    </row>
    <row r="135" ht="18" customHeight="1" spans="1:9">
      <c r="A135" s="206"/>
      <c r="B135" s="207"/>
      <c r="C135" s="206"/>
      <c r="D135" s="208"/>
      <c r="E135" s="208"/>
      <c r="F135" s="208"/>
      <c r="G135" s="208"/>
      <c r="H135" s="208"/>
      <c r="I135" s="208"/>
    </row>
    <row r="136" ht="18" customHeight="1" spans="1:9">
      <c r="A136" s="211"/>
      <c r="B136" s="211"/>
      <c r="C136" s="212"/>
      <c r="D136" s="211"/>
      <c r="E136" s="213"/>
      <c r="F136" s="214"/>
      <c r="G136" s="214"/>
      <c r="H136" s="215"/>
      <c r="I136" s="214"/>
    </row>
    <row r="137" ht="32.25" customHeight="1" spans="1:9">
      <c r="A137" s="42"/>
      <c r="C137" s="196"/>
      <c r="D137" s="197"/>
      <c r="E137" s="198"/>
      <c r="F137" s="199"/>
      <c r="G137" s="218"/>
      <c r="I137" s="137"/>
    </row>
    <row r="138" ht="18" customHeight="1" spans="1:9">
      <c r="A138" s="42"/>
      <c r="D138" s="211"/>
      <c r="E138" s="48"/>
      <c r="F138" s="202"/>
      <c r="G138" s="203"/>
      <c r="H138" s="203"/>
      <c r="I138" s="214"/>
    </row>
    <row r="139" ht="18" customHeight="1" spans="1:9">
      <c r="A139" s="50"/>
      <c r="B139" s="51"/>
      <c r="C139" s="204"/>
      <c r="D139" s="53"/>
      <c r="E139" s="54"/>
      <c r="F139" s="204"/>
      <c r="G139" s="87"/>
      <c r="H139" s="62"/>
      <c r="I139" s="54"/>
    </row>
    <row r="140" ht="18" customHeight="1" spans="1:9">
      <c r="A140" s="60"/>
      <c r="B140" s="59"/>
      <c r="C140" s="60"/>
      <c r="D140" s="61"/>
      <c r="E140" s="61"/>
      <c r="F140" s="205"/>
      <c r="G140" s="61"/>
      <c r="H140" s="61"/>
      <c r="I140" s="94"/>
    </row>
    <row r="141" ht="18" customHeight="1" spans="1:9">
      <c r="A141" s="206"/>
      <c r="B141" s="207"/>
      <c r="C141" s="206"/>
      <c r="D141" s="207"/>
      <c r="E141" s="207"/>
      <c r="F141" s="208"/>
      <c r="G141" s="208"/>
      <c r="H141" s="208"/>
      <c r="I141" s="208"/>
    </row>
    <row r="142" ht="18" customHeight="1" spans="1:9">
      <c r="A142" s="206"/>
      <c r="B142" s="207"/>
      <c r="C142" s="206"/>
      <c r="D142" s="208"/>
      <c r="E142" s="208"/>
      <c r="F142" s="208"/>
      <c r="G142" s="208"/>
      <c r="H142" s="209"/>
      <c r="I142" s="208"/>
    </row>
    <row r="143" ht="18" customHeight="1" spans="1:9">
      <c r="A143" s="206"/>
      <c r="B143" s="207"/>
      <c r="C143" s="206"/>
      <c r="D143" s="208"/>
      <c r="E143" s="208"/>
      <c r="F143" s="208"/>
      <c r="G143" s="208"/>
      <c r="H143" s="209"/>
      <c r="I143" s="208"/>
    </row>
    <row r="144" ht="18" customHeight="1" spans="1:9">
      <c r="A144" s="206"/>
      <c r="B144" s="207"/>
      <c r="C144" s="206"/>
      <c r="D144" s="208"/>
      <c r="E144" s="208"/>
      <c r="F144" s="208"/>
      <c r="G144" s="208"/>
      <c r="H144" s="209"/>
      <c r="I144" s="208"/>
    </row>
    <row r="145" ht="18" customHeight="1" spans="1:9">
      <c r="A145" s="206"/>
      <c r="B145" s="207"/>
      <c r="C145" s="206"/>
      <c r="D145" s="208"/>
      <c r="E145" s="208"/>
      <c r="F145" s="208"/>
      <c r="G145" s="208"/>
      <c r="H145" s="209"/>
      <c r="I145" s="208"/>
    </row>
    <row r="146" ht="18" customHeight="1" spans="1:9">
      <c r="A146" s="206"/>
      <c r="B146" s="207"/>
      <c r="C146" s="206"/>
      <c r="D146" s="208"/>
      <c r="E146" s="208"/>
      <c r="F146" s="208"/>
      <c r="G146" s="208"/>
      <c r="H146" s="209"/>
      <c r="I146" s="208"/>
    </row>
    <row r="147" ht="18" customHeight="1" spans="1:9">
      <c r="A147" s="206"/>
      <c r="B147" s="207"/>
      <c r="C147" s="206"/>
      <c r="D147" s="208"/>
      <c r="E147" s="208"/>
      <c r="F147" s="208"/>
      <c r="G147" s="208"/>
      <c r="H147" s="209"/>
      <c r="I147" s="208"/>
    </row>
    <row r="148" ht="18" customHeight="1" spans="1:9">
      <c r="A148" s="206"/>
      <c r="B148" s="207"/>
      <c r="C148" s="206"/>
      <c r="D148" s="208"/>
      <c r="E148" s="208"/>
      <c r="F148" s="208"/>
      <c r="G148" s="208"/>
      <c r="H148" s="209"/>
      <c r="I148" s="208"/>
    </row>
    <row r="149" ht="18" customHeight="1" spans="1:9">
      <c r="A149" s="206"/>
      <c r="B149" s="207"/>
      <c r="C149" s="206"/>
      <c r="D149" s="208"/>
      <c r="E149" s="208"/>
      <c r="F149" s="208"/>
      <c r="G149" s="208"/>
      <c r="H149" s="209"/>
      <c r="I149" s="208"/>
    </row>
    <row r="150" ht="18" customHeight="1" spans="1:9">
      <c r="A150" s="206"/>
      <c r="B150" s="207"/>
      <c r="C150" s="206"/>
      <c r="D150" s="208"/>
      <c r="E150" s="208"/>
      <c r="F150" s="208"/>
      <c r="G150" s="208"/>
      <c r="H150" s="209"/>
      <c r="I150" s="208"/>
    </row>
    <row r="151" ht="18" customHeight="1" spans="1:9">
      <c r="A151" s="206"/>
      <c r="B151" s="207"/>
      <c r="C151" s="206"/>
      <c r="D151" s="208"/>
      <c r="E151" s="208"/>
      <c r="F151" s="208"/>
      <c r="G151" s="208"/>
      <c r="H151" s="209"/>
      <c r="I151" s="208"/>
    </row>
    <row r="152" ht="18" customHeight="1" spans="1:9">
      <c r="A152" s="206"/>
      <c r="B152" s="207"/>
      <c r="C152" s="206"/>
      <c r="D152" s="208"/>
      <c r="E152" s="208"/>
      <c r="F152" s="208"/>
      <c r="G152" s="208"/>
      <c r="H152" s="209"/>
      <c r="I152" s="208"/>
    </row>
    <row r="153" ht="18" customHeight="1" spans="1:9">
      <c r="A153" s="206"/>
      <c r="B153" s="207"/>
      <c r="C153" s="206"/>
      <c r="D153" s="208"/>
      <c r="E153" s="208"/>
      <c r="F153" s="208"/>
      <c r="G153" s="208"/>
      <c r="H153" s="209"/>
      <c r="I153" s="208"/>
    </row>
    <row r="154" ht="18" customHeight="1" spans="1:9">
      <c r="A154" s="206"/>
      <c r="B154" s="207"/>
      <c r="C154" s="206"/>
      <c r="D154" s="208"/>
      <c r="E154" s="208"/>
      <c r="F154" s="208"/>
      <c r="G154" s="208"/>
      <c r="H154" s="208"/>
      <c r="I154" s="208"/>
    </row>
    <row r="155" ht="18" customHeight="1" spans="1:9">
      <c r="A155" s="206"/>
      <c r="B155" s="207"/>
      <c r="C155" s="206"/>
      <c r="D155" s="208"/>
      <c r="E155" s="208"/>
      <c r="F155" s="208"/>
      <c r="G155" s="208"/>
      <c r="H155" s="209"/>
      <c r="I155" s="208"/>
    </row>
    <row r="156" ht="18" customHeight="1" spans="1:9">
      <c r="A156" s="206"/>
      <c r="B156" s="207"/>
      <c r="C156" s="206"/>
      <c r="D156" s="208"/>
      <c r="E156" s="208"/>
      <c r="F156" s="208"/>
      <c r="G156" s="208"/>
      <c r="H156" s="209"/>
      <c r="I156" s="208"/>
    </row>
    <row r="157" ht="18" customHeight="1" spans="1:9">
      <c r="A157" s="206"/>
      <c r="B157" s="207"/>
      <c r="C157" s="206"/>
      <c r="D157" s="208"/>
      <c r="E157" s="208"/>
      <c r="F157" s="208"/>
      <c r="G157" s="208"/>
      <c r="H157" s="208"/>
      <c r="I157" s="208"/>
    </row>
    <row r="158" ht="18" customHeight="1" spans="1:9">
      <c r="A158" s="210"/>
      <c r="B158" s="207"/>
      <c r="C158" s="206"/>
      <c r="D158" s="208"/>
      <c r="E158" s="208"/>
      <c r="F158" s="208"/>
      <c r="G158" s="208"/>
      <c r="H158" s="209"/>
      <c r="I158" s="208"/>
    </row>
    <row r="159" ht="18" customHeight="1" spans="1:9">
      <c r="A159" s="210"/>
      <c r="B159" s="207"/>
      <c r="C159" s="206"/>
      <c r="D159" s="208"/>
      <c r="E159" s="208"/>
      <c r="F159" s="208"/>
      <c r="G159" s="208"/>
      <c r="H159" s="209"/>
      <c r="I159" s="208"/>
    </row>
    <row r="160" ht="18" customHeight="1" spans="1:9">
      <c r="A160" s="206"/>
      <c r="B160" s="207"/>
      <c r="C160" s="206"/>
      <c r="D160" s="208"/>
      <c r="E160" s="208"/>
      <c r="F160" s="208"/>
      <c r="G160" s="208"/>
      <c r="H160" s="208"/>
      <c r="I160" s="208"/>
    </row>
    <row r="161" ht="18" customHeight="1" spans="1:9">
      <c r="A161" s="210"/>
      <c r="B161" s="207"/>
      <c r="C161" s="206"/>
      <c r="D161" s="208"/>
      <c r="E161" s="208"/>
      <c r="F161" s="208"/>
      <c r="G161" s="208"/>
      <c r="H161" s="209"/>
      <c r="I161" s="208"/>
    </row>
    <row r="162" ht="18" customHeight="1" spans="1:9">
      <c r="A162" s="210"/>
      <c r="B162" s="207"/>
      <c r="C162" s="206"/>
      <c r="D162" s="208"/>
      <c r="E162" s="208"/>
      <c r="F162" s="208"/>
      <c r="G162" s="208"/>
      <c r="H162" s="209"/>
      <c r="I162" s="208"/>
    </row>
    <row r="163" ht="18" customHeight="1" spans="1:9">
      <c r="A163" s="210"/>
      <c r="B163" s="207"/>
      <c r="C163" s="206"/>
      <c r="D163" s="208"/>
      <c r="E163" s="208"/>
      <c r="F163" s="208"/>
      <c r="G163" s="208"/>
      <c r="H163" s="209"/>
      <c r="I163" s="208"/>
    </row>
    <row r="164" ht="18" customHeight="1" spans="1:9">
      <c r="A164" s="210"/>
      <c r="B164" s="207"/>
      <c r="C164" s="206"/>
      <c r="D164" s="208"/>
      <c r="E164" s="208"/>
      <c r="F164" s="208"/>
      <c r="G164" s="208"/>
      <c r="H164" s="209"/>
      <c r="I164" s="208"/>
    </row>
    <row r="165" ht="18" customHeight="1" spans="1:9">
      <c r="A165" s="206"/>
      <c r="B165" s="207"/>
      <c r="C165" s="206"/>
      <c r="D165" s="208"/>
      <c r="E165" s="208"/>
      <c r="F165" s="208"/>
      <c r="G165" s="208"/>
      <c r="H165" s="209"/>
      <c r="I165" s="208"/>
    </row>
    <row r="166" ht="18" customHeight="1" spans="1:9">
      <c r="A166" s="206"/>
      <c r="B166" s="207"/>
      <c r="C166" s="206"/>
      <c r="D166" s="208"/>
      <c r="E166" s="208"/>
      <c r="F166" s="208"/>
      <c r="G166" s="208"/>
      <c r="H166" s="209"/>
      <c r="I166" s="208"/>
    </row>
    <row r="167" ht="18" customHeight="1" spans="1:9">
      <c r="A167" s="206"/>
      <c r="B167" s="207"/>
      <c r="C167" s="206"/>
      <c r="D167" s="208"/>
      <c r="E167" s="208"/>
      <c r="F167" s="208"/>
      <c r="G167" s="208"/>
      <c r="H167" s="209"/>
      <c r="I167" s="208"/>
    </row>
    <row r="168" ht="18" customHeight="1" spans="1:9">
      <c r="A168" s="206"/>
      <c r="B168" s="207"/>
      <c r="C168" s="206"/>
      <c r="D168" s="208"/>
      <c r="E168" s="208"/>
      <c r="F168" s="208"/>
      <c r="G168" s="208"/>
      <c r="H168" s="209"/>
      <c r="I168" s="208"/>
    </row>
    <row r="169" ht="18" customHeight="1" spans="1:9">
      <c r="A169" s="206"/>
      <c r="B169" s="207"/>
      <c r="C169" s="206"/>
      <c r="D169" s="208"/>
      <c r="E169" s="208"/>
      <c r="F169" s="208"/>
      <c r="G169" s="208"/>
      <c r="H169" s="208"/>
      <c r="I169" s="208"/>
    </row>
    <row r="170" ht="18" customHeight="1" spans="1:9">
      <c r="A170" s="211"/>
      <c r="B170" s="211"/>
      <c r="C170" s="212"/>
      <c r="D170" s="211"/>
      <c r="E170" s="213"/>
      <c r="F170" s="214"/>
      <c r="G170" s="214"/>
      <c r="H170" s="215"/>
      <c r="I170" s="214"/>
    </row>
    <row r="171" ht="32.25" customHeight="1" spans="1:9">
      <c r="A171" s="42"/>
      <c r="C171" s="196"/>
      <c r="D171" s="197"/>
      <c r="E171" s="198"/>
      <c r="F171" s="199"/>
      <c r="G171" s="218"/>
      <c r="I171" s="137"/>
    </row>
    <row r="172" ht="18" customHeight="1" spans="1:9">
      <c r="A172" s="42"/>
      <c r="D172" s="211"/>
      <c r="E172" s="48"/>
      <c r="F172" s="202"/>
      <c r="G172" s="203"/>
      <c r="H172" s="203"/>
      <c r="I172" s="214"/>
    </row>
    <row r="173" ht="18" customHeight="1" spans="1:9">
      <c r="A173" s="204"/>
      <c r="B173" s="51"/>
      <c r="C173" s="204"/>
      <c r="D173" s="53"/>
      <c r="E173" s="54"/>
      <c r="F173" s="204"/>
      <c r="G173" s="87"/>
      <c r="H173" s="62"/>
      <c r="I173" s="54"/>
    </row>
    <row r="174" ht="18" customHeight="1" spans="1:9">
      <c r="A174" s="60"/>
      <c r="B174" s="59"/>
      <c r="C174" s="60"/>
      <c r="D174" s="61"/>
      <c r="E174" s="61"/>
      <c r="F174" s="205"/>
      <c r="G174" s="61"/>
      <c r="H174" s="61"/>
      <c r="I174" s="94"/>
    </row>
    <row r="175" ht="18" customHeight="1" spans="1:9">
      <c r="A175" s="206"/>
      <c r="B175" s="207"/>
      <c r="C175" s="206"/>
      <c r="D175" s="207"/>
      <c r="E175" s="207"/>
      <c r="F175" s="208"/>
      <c r="G175" s="208"/>
      <c r="H175" s="208"/>
      <c r="I175" s="208"/>
    </row>
    <row r="176" ht="18" customHeight="1" spans="1:9">
      <c r="A176" s="206"/>
      <c r="B176" s="207"/>
      <c r="C176" s="206"/>
      <c r="D176" s="208"/>
      <c r="E176" s="208"/>
      <c r="F176" s="208"/>
      <c r="G176" s="208"/>
      <c r="H176" s="209"/>
      <c r="I176" s="208"/>
    </row>
    <row r="177" ht="18" customHeight="1" spans="1:9">
      <c r="A177" s="206"/>
      <c r="B177" s="207"/>
      <c r="C177" s="206"/>
      <c r="D177" s="208"/>
      <c r="E177" s="208"/>
      <c r="F177" s="208"/>
      <c r="G177" s="208"/>
      <c r="H177" s="209"/>
      <c r="I177" s="208"/>
    </row>
    <row r="178" ht="18" customHeight="1" spans="1:9">
      <c r="A178" s="206"/>
      <c r="B178" s="207"/>
      <c r="C178" s="206"/>
      <c r="D178" s="208"/>
      <c r="E178" s="208"/>
      <c r="F178" s="208"/>
      <c r="G178" s="208"/>
      <c r="H178" s="209"/>
      <c r="I178" s="208"/>
    </row>
    <row r="179" ht="18" customHeight="1" spans="1:9">
      <c r="A179" s="206"/>
      <c r="B179" s="207"/>
      <c r="C179" s="206"/>
      <c r="D179" s="208"/>
      <c r="E179" s="208"/>
      <c r="F179" s="208"/>
      <c r="G179" s="208"/>
      <c r="H179" s="209"/>
      <c r="I179" s="208"/>
    </row>
    <row r="180" ht="18" customHeight="1" spans="1:9">
      <c r="A180" s="206"/>
      <c r="B180" s="207"/>
      <c r="C180" s="206"/>
      <c r="D180" s="208"/>
      <c r="E180" s="208"/>
      <c r="F180" s="208"/>
      <c r="G180" s="208"/>
      <c r="H180" s="209"/>
      <c r="I180" s="208"/>
    </row>
    <row r="181" ht="18" customHeight="1" spans="1:9">
      <c r="A181" s="206"/>
      <c r="B181" s="207"/>
      <c r="C181" s="206"/>
      <c r="D181" s="208"/>
      <c r="E181" s="208"/>
      <c r="F181" s="208"/>
      <c r="G181" s="208"/>
      <c r="H181" s="209"/>
      <c r="I181" s="208"/>
    </row>
    <row r="182" ht="18" customHeight="1" spans="1:9">
      <c r="A182" s="206"/>
      <c r="B182" s="207"/>
      <c r="C182" s="206"/>
      <c r="D182" s="208"/>
      <c r="E182" s="208"/>
      <c r="F182" s="208"/>
      <c r="G182" s="208"/>
      <c r="H182" s="209"/>
      <c r="I182" s="208"/>
    </row>
    <row r="183" ht="18" customHeight="1" spans="1:9">
      <c r="A183" s="206"/>
      <c r="B183" s="207"/>
      <c r="C183" s="206"/>
      <c r="D183" s="208"/>
      <c r="E183" s="208"/>
      <c r="F183" s="208"/>
      <c r="G183" s="208"/>
      <c r="H183" s="209"/>
      <c r="I183" s="208"/>
    </row>
    <row r="184" ht="18" customHeight="1" spans="1:9">
      <c r="A184" s="206"/>
      <c r="B184" s="207"/>
      <c r="C184" s="206"/>
      <c r="D184" s="208"/>
      <c r="E184" s="208"/>
      <c r="F184" s="208"/>
      <c r="G184" s="208"/>
      <c r="H184" s="209"/>
      <c r="I184" s="208"/>
    </row>
    <row r="185" ht="18" customHeight="1" spans="1:9">
      <c r="A185" s="206"/>
      <c r="B185" s="207"/>
      <c r="C185" s="206"/>
      <c r="D185" s="208"/>
      <c r="E185" s="208"/>
      <c r="F185" s="208"/>
      <c r="G185" s="208"/>
      <c r="H185" s="209"/>
      <c r="I185" s="208"/>
    </row>
    <row r="186" ht="18" customHeight="1" spans="1:9">
      <c r="A186" s="206"/>
      <c r="B186" s="207"/>
      <c r="C186" s="206"/>
      <c r="D186" s="208"/>
      <c r="E186" s="208"/>
      <c r="F186" s="208"/>
      <c r="G186" s="208"/>
      <c r="H186" s="209"/>
      <c r="I186" s="208"/>
    </row>
    <row r="187" ht="18" customHeight="1" spans="1:9">
      <c r="A187" s="206"/>
      <c r="B187" s="207"/>
      <c r="C187" s="206"/>
      <c r="D187" s="208"/>
      <c r="E187" s="208"/>
      <c r="F187" s="208"/>
      <c r="G187" s="208"/>
      <c r="H187" s="209"/>
      <c r="I187" s="208"/>
    </row>
    <row r="188" ht="18" customHeight="1" spans="1:9">
      <c r="A188" s="206"/>
      <c r="B188" s="207"/>
      <c r="C188" s="206"/>
      <c r="D188" s="208"/>
      <c r="E188" s="208"/>
      <c r="F188" s="208"/>
      <c r="G188" s="208"/>
      <c r="H188" s="208"/>
      <c r="I188" s="208"/>
    </row>
    <row r="189" ht="18" customHeight="1" spans="1:9">
      <c r="A189" s="206"/>
      <c r="B189" s="207"/>
      <c r="C189" s="206"/>
      <c r="D189" s="208"/>
      <c r="E189" s="208"/>
      <c r="F189" s="208"/>
      <c r="G189" s="208"/>
      <c r="H189" s="209"/>
      <c r="I189" s="208"/>
    </row>
    <row r="190" ht="18" customHeight="1" spans="1:9">
      <c r="A190" s="206"/>
      <c r="B190" s="207"/>
      <c r="C190" s="206"/>
      <c r="D190" s="208"/>
      <c r="E190" s="208"/>
      <c r="F190" s="208"/>
      <c r="G190" s="208"/>
      <c r="H190" s="209"/>
      <c r="I190" s="208"/>
    </row>
    <row r="191" ht="18" customHeight="1" spans="1:9">
      <c r="A191" s="206"/>
      <c r="B191" s="207"/>
      <c r="C191" s="206"/>
      <c r="D191" s="208"/>
      <c r="E191" s="208"/>
      <c r="F191" s="208"/>
      <c r="G191" s="208"/>
      <c r="H191" s="208"/>
      <c r="I191" s="208"/>
    </row>
    <row r="192" ht="18" customHeight="1" spans="1:9">
      <c r="A192" s="210"/>
      <c r="B192" s="207"/>
      <c r="C192" s="206"/>
      <c r="D192" s="208"/>
      <c r="E192" s="208"/>
      <c r="F192" s="208"/>
      <c r="G192" s="208"/>
      <c r="H192" s="209"/>
      <c r="I192" s="208"/>
    </row>
    <row r="193" ht="18" customHeight="1" spans="1:9">
      <c r="A193" s="210"/>
      <c r="B193" s="207"/>
      <c r="C193" s="206"/>
      <c r="D193" s="208"/>
      <c r="E193" s="208"/>
      <c r="F193" s="208"/>
      <c r="G193" s="208"/>
      <c r="H193" s="209"/>
      <c r="I193" s="208"/>
    </row>
    <row r="194" ht="18" customHeight="1" spans="1:9">
      <c r="A194" s="206"/>
      <c r="B194" s="207"/>
      <c r="C194" s="206"/>
      <c r="D194" s="208"/>
      <c r="E194" s="208"/>
      <c r="F194" s="208"/>
      <c r="G194" s="208"/>
      <c r="H194" s="208"/>
      <c r="I194" s="208"/>
    </row>
    <row r="195" ht="18" customHeight="1" spans="1:9">
      <c r="A195" s="210"/>
      <c r="B195" s="207"/>
      <c r="C195" s="206"/>
      <c r="D195" s="208"/>
      <c r="E195" s="208"/>
      <c r="F195" s="208"/>
      <c r="G195" s="208"/>
      <c r="H195" s="209"/>
      <c r="I195" s="208"/>
    </row>
    <row r="196" ht="18" customHeight="1" spans="1:9">
      <c r="A196" s="210"/>
      <c r="B196" s="207"/>
      <c r="C196" s="206"/>
      <c r="D196" s="208"/>
      <c r="E196" s="208"/>
      <c r="F196" s="208"/>
      <c r="G196" s="208"/>
      <c r="H196" s="209"/>
      <c r="I196" s="208"/>
    </row>
    <row r="197" ht="18" customHeight="1" spans="1:9">
      <c r="A197" s="210"/>
      <c r="B197" s="207"/>
      <c r="C197" s="206"/>
      <c r="D197" s="208"/>
      <c r="E197" s="208"/>
      <c r="F197" s="208"/>
      <c r="G197" s="208"/>
      <c r="H197" s="209"/>
      <c r="I197" s="208"/>
    </row>
    <row r="198" ht="18" customHeight="1" spans="1:9">
      <c r="A198" s="210"/>
      <c r="B198" s="207"/>
      <c r="C198" s="206"/>
      <c r="D198" s="208"/>
      <c r="E198" s="208"/>
      <c r="F198" s="208"/>
      <c r="G198" s="208"/>
      <c r="H198" s="209"/>
      <c r="I198" s="208"/>
    </row>
    <row r="199" ht="18" customHeight="1" spans="1:9">
      <c r="A199" s="206"/>
      <c r="B199" s="207"/>
      <c r="C199" s="206"/>
      <c r="D199" s="208"/>
      <c r="E199" s="208"/>
      <c r="F199" s="208"/>
      <c r="G199" s="208"/>
      <c r="H199" s="209"/>
      <c r="I199" s="208"/>
    </row>
    <row r="200" ht="18" customHeight="1" spans="1:9">
      <c r="A200" s="206"/>
      <c r="B200" s="207"/>
      <c r="C200" s="206"/>
      <c r="D200" s="208"/>
      <c r="E200" s="208"/>
      <c r="F200" s="208"/>
      <c r="G200" s="208"/>
      <c r="H200" s="209"/>
      <c r="I200" s="208"/>
    </row>
    <row r="201" ht="18" customHeight="1" spans="1:9">
      <c r="A201" s="206"/>
      <c r="B201" s="207"/>
      <c r="C201" s="206"/>
      <c r="D201" s="208"/>
      <c r="E201" s="208"/>
      <c r="F201" s="208"/>
      <c r="G201" s="208"/>
      <c r="H201" s="209"/>
      <c r="I201" s="208"/>
    </row>
    <row r="202" ht="18" customHeight="1" spans="1:9">
      <c r="A202" s="206"/>
      <c r="B202" s="207"/>
      <c r="C202" s="206"/>
      <c r="D202" s="208"/>
      <c r="E202" s="208"/>
      <c r="F202" s="208"/>
      <c r="G202" s="208"/>
      <c r="H202" s="209"/>
      <c r="I202" s="208"/>
    </row>
    <row r="203" ht="18" customHeight="1" spans="1:9">
      <c r="A203" s="206"/>
      <c r="B203" s="207"/>
      <c r="C203" s="206"/>
      <c r="D203" s="208"/>
      <c r="E203" s="208"/>
      <c r="F203" s="208"/>
      <c r="G203" s="208"/>
      <c r="H203" s="208"/>
      <c r="I203" s="208"/>
    </row>
    <row r="204" ht="18" customHeight="1" spans="1:9">
      <c r="A204" s="211"/>
      <c r="B204" s="211"/>
      <c r="C204" s="212"/>
      <c r="D204" s="211"/>
      <c r="E204" s="213"/>
      <c r="F204" s="214"/>
      <c r="G204" s="214"/>
      <c r="H204" s="215"/>
      <c r="I204" s="214"/>
    </row>
    <row r="205" ht="32.25" customHeight="1" spans="1:9">
      <c r="A205" s="42"/>
      <c r="C205" s="196"/>
      <c r="D205" s="197"/>
      <c r="E205" s="198"/>
      <c r="F205" s="199"/>
      <c r="G205" s="218"/>
      <c r="I205" s="137"/>
    </row>
    <row r="206" ht="18" customHeight="1" spans="1:9">
      <c r="A206" s="42"/>
      <c r="D206" s="211"/>
      <c r="E206" s="48"/>
      <c r="F206" s="202"/>
      <c r="G206" s="203"/>
      <c r="H206" s="203"/>
      <c r="I206" s="214"/>
    </row>
    <row r="207" ht="18" customHeight="1" spans="1:9">
      <c r="A207" s="50"/>
      <c r="B207" s="51"/>
      <c r="C207" s="204"/>
      <c r="D207" s="53"/>
      <c r="E207" s="54"/>
      <c r="F207" s="204"/>
      <c r="G207" s="87"/>
      <c r="H207" s="62"/>
      <c r="I207" s="54"/>
    </row>
    <row r="208" ht="18" customHeight="1" spans="1:9">
      <c r="A208" s="60"/>
      <c r="B208" s="59"/>
      <c r="C208" s="60"/>
      <c r="D208" s="61"/>
      <c r="E208" s="61"/>
      <c r="F208" s="205"/>
      <c r="G208" s="61"/>
      <c r="H208" s="61"/>
      <c r="I208" s="94"/>
    </row>
    <row r="209" ht="18" customHeight="1" spans="1:9">
      <c r="A209" s="206"/>
      <c r="B209" s="207"/>
      <c r="C209" s="206"/>
      <c r="D209" s="207"/>
      <c r="E209" s="207"/>
      <c r="F209" s="208"/>
      <c r="G209" s="208"/>
      <c r="H209" s="208"/>
      <c r="I209" s="208"/>
    </row>
    <row r="210" ht="18" customHeight="1" spans="1:9">
      <c r="A210" s="206"/>
      <c r="B210" s="207"/>
      <c r="C210" s="206"/>
      <c r="D210" s="208"/>
      <c r="E210" s="208"/>
      <c r="F210" s="208"/>
      <c r="G210" s="208"/>
      <c r="H210" s="209"/>
      <c r="I210" s="208"/>
    </row>
    <row r="211" ht="18" customHeight="1" spans="1:9">
      <c r="A211" s="206"/>
      <c r="B211" s="207"/>
      <c r="C211" s="206"/>
      <c r="D211" s="208"/>
      <c r="E211" s="208"/>
      <c r="F211" s="208"/>
      <c r="G211" s="208"/>
      <c r="H211" s="209"/>
      <c r="I211" s="208"/>
    </row>
    <row r="212" ht="18" customHeight="1" spans="1:9">
      <c r="A212" s="206"/>
      <c r="B212" s="207"/>
      <c r="C212" s="206"/>
      <c r="D212" s="208"/>
      <c r="E212" s="208"/>
      <c r="F212" s="208"/>
      <c r="G212" s="208"/>
      <c r="H212" s="209"/>
      <c r="I212" s="208"/>
    </row>
    <row r="213" ht="18" customHeight="1" spans="1:9">
      <c r="A213" s="206"/>
      <c r="B213" s="207"/>
      <c r="C213" s="206"/>
      <c r="D213" s="208"/>
      <c r="E213" s="208"/>
      <c r="F213" s="208"/>
      <c r="G213" s="208"/>
      <c r="H213" s="209"/>
      <c r="I213" s="208"/>
    </row>
    <row r="214" ht="18" customHeight="1" spans="1:9">
      <c r="A214" s="206"/>
      <c r="B214" s="207"/>
      <c r="C214" s="206"/>
      <c r="D214" s="208"/>
      <c r="E214" s="208"/>
      <c r="F214" s="208"/>
      <c r="G214" s="208"/>
      <c r="H214" s="209"/>
      <c r="I214" s="208"/>
    </row>
    <row r="215" ht="18" customHeight="1" spans="1:9">
      <c r="A215" s="206"/>
      <c r="B215" s="207"/>
      <c r="C215" s="206"/>
      <c r="D215" s="208"/>
      <c r="E215" s="208"/>
      <c r="F215" s="208"/>
      <c r="G215" s="208"/>
      <c r="H215" s="209"/>
      <c r="I215" s="208"/>
    </row>
    <row r="216" ht="18" customHeight="1" spans="1:9">
      <c r="A216" s="206"/>
      <c r="B216" s="207"/>
      <c r="C216" s="206"/>
      <c r="D216" s="208"/>
      <c r="E216" s="208"/>
      <c r="F216" s="208"/>
      <c r="G216" s="208"/>
      <c r="H216" s="209"/>
      <c r="I216" s="208"/>
    </row>
    <row r="217" ht="18" customHeight="1" spans="1:9">
      <c r="A217" s="206"/>
      <c r="B217" s="207"/>
      <c r="C217" s="206"/>
      <c r="D217" s="208"/>
      <c r="E217" s="208"/>
      <c r="F217" s="208"/>
      <c r="G217" s="208"/>
      <c r="H217" s="209"/>
      <c r="I217" s="208"/>
    </row>
    <row r="218" ht="18" customHeight="1" spans="1:9">
      <c r="A218" s="206"/>
      <c r="B218" s="207"/>
      <c r="C218" s="206"/>
      <c r="D218" s="208"/>
      <c r="E218" s="208"/>
      <c r="F218" s="208"/>
      <c r="G218" s="208"/>
      <c r="H218" s="209"/>
      <c r="I218" s="208"/>
    </row>
    <row r="219" ht="18" customHeight="1" spans="1:9">
      <c r="A219" s="206"/>
      <c r="B219" s="207"/>
      <c r="C219" s="206"/>
      <c r="D219" s="208"/>
      <c r="E219" s="208"/>
      <c r="F219" s="208"/>
      <c r="G219" s="208"/>
      <c r="H219" s="209"/>
      <c r="I219" s="208"/>
    </row>
    <row r="220" ht="18" customHeight="1" spans="1:9">
      <c r="A220" s="206"/>
      <c r="B220" s="207"/>
      <c r="C220" s="206"/>
      <c r="D220" s="208"/>
      <c r="E220" s="208"/>
      <c r="F220" s="208"/>
      <c r="G220" s="208"/>
      <c r="H220" s="209"/>
      <c r="I220" s="208"/>
    </row>
    <row r="221" ht="18" customHeight="1" spans="1:9">
      <c r="A221" s="206"/>
      <c r="B221" s="207"/>
      <c r="C221" s="206"/>
      <c r="D221" s="208"/>
      <c r="E221" s="208"/>
      <c r="F221" s="208"/>
      <c r="G221" s="208"/>
      <c r="H221" s="209"/>
      <c r="I221" s="208"/>
    </row>
    <row r="222" ht="18" customHeight="1" spans="1:9">
      <c r="A222" s="206"/>
      <c r="B222" s="207"/>
      <c r="C222" s="206"/>
      <c r="D222" s="208"/>
      <c r="E222" s="208"/>
      <c r="F222" s="208"/>
      <c r="G222" s="208"/>
      <c r="H222" s="208"/>
      <c r="I222" s="208"/>
    </row>
    <row r="223" ht="18" customHeight="1" spans="1:9">
      <c r="A223" s="206"/>
      <c r="B223" s="207"/>
      <c r="C223" s="206"/>
      <c r="D223" s="208"/>
      <c r="E223" s="208"/>
      <c r="F223" s="208"/>
      <c r="G223" s="208"/>
      <c r="H223" s="209"/>
      <c r="I223" s="208"/>
    </row>
    <row r="224" ht="18" customHeight="1" spans="1:9">
      <c r="A224" s="206"/>
      <c r="B224" s="207"/>
      <c r="C224" s="206"/>
      <c r="D224" s="208"/>
      <c r="E224" s="208"/>
      <c r="F224" s="208"/>
      <c r="G224" s="208"/>
      <c r="H224" s="209"/>
      <c r="I224" s="208"/>
    </row>
    <row r="225" ht="18" customHeight="1" spans="1:9">
      <c r="A225" s="206"/>
      <c r="B225" s="207"/>
      <c r="C225" s="206"/>
      <c r="D225" s="208"/>
      <c r="E225" s="208"/>
      <c r="F225" s="208"/>
      <c r="G225" s="208"/>
      <c r="H225" s="208"/>
      <c r="I225" s="208"/>
    </row>
    <row r="226" ht="18" customHeight="1" spans="1:9">
      <c r="A226" s="210"/>
      <c r="B226" s="207"/>
      <c r="C226" s="206"/>
      <c r="D226" s="208"/>
      <c r="E226" s="208"/>
      <c r="F226" s="208"/>
      <c r="G226" s="208"/>
      <c r="H226" s="209"/>
      <c r="I226" s="208"/>
    </row>
    <row r="227" ht="18" customHeight="1" spans="1:9">
      <c r="A227" s="210"/>
      <c r="B227" s="207"/>
      <c r="C227" s="206"/>
      <c r="D227" s="208"/>
      <c r="E227" s="208"/>
      <c r="F227" s="208"/>
      <c r="G227" s="208"/>
      <c r="H227" s="209"/>
      <c r="I227" s="208"/>
    </row>
    <row r="228" ht="18" customHeight="1" spans="1:9">
      <c r="A228" s="206"/>
      <c r="B228" s="207"/>
      <c r="C228" s="206"/>
      <c r="D228" s="208"/>
      <c r="E228" s="208"/>
      <c r="F228" s="208"/>
      <c r="G228" s="208"/>
      <c r="H228" s="208"/>
      <c r="I228" s="208"/>
    </row>
    <row r="229" ht="18" customHeight="1" spans="1:9">
      <c r="A229" s="210"/>
      <c r="B229" s="207"/>
      <c r="C229" s="206"/>
      <c r="D229" s="208"/>
      <c r="E229" s="208"/>
      <c r="F229" s="208"/>
      <c r="G229" s="208"/>
      <c r="H229" s="209"/>
      <c r="I229" s="208"/>
    </row>
    <row r="230" ht="18" customHeight="1" spans="1:9">
      <c r="A230" s="210"/>
      <c r="B230" s="207"/>
      <c r="C230" s="206"/>
      <c r="D230" s="208"/>
      <c r="E230" s="208"/>
      <c r="F230" s="208"/>
      <c r="G230" s="208"/>
      <c r="H230" s="209"/>
      <c r="I230" s="208"/>
    </row>
    <row r="231" ht="18" customHeight="1" spans="1:9">
      <c r="A231" s="210"/>
      <c r="B231" s="207"/>
      <c r="C231" s="206"/>
      <c r="D231" s="208"/>
      <c r="E231" s="208"/>
      <c r="F231" s="208"/>
      <c r="G231" s="208"/>
      <c r="H231" s="209"/>
      <c r="I231" s="208"/>
    </row>
    <row r="232" ht="18" customHeight="1" spans="1:9">
      <c r="A232" s="210"/>
      <c r="B232" s="207"/>
      <c r="C232" s="206"/>
      <c r="D232" s="208"/>
      <c r="E232" s="208"/>
      <c r="F232" s="208"/>
      <c r="G232" s="208"/>
      <c r="H232" s="209"/>
      <c r="I232" s="208"/>
    </row>
    <row r="233" ht="18" customHeight="1" spans="1:9">
      <c r="A233" s="206"/>
      <c r="B233" s="207"/>
      <c r="C233" s="206"/>
      <c r="D233" s="208"/>
      <c r="E233" s="208"/>
      <c r="F233" s="208"/>
      <c r="G233" s="208"/>
      <c r="H233" s="209"/>
      <c r="I233" s="208"/>
    </row>
    <row r="234" ht="18" customHeight="1" spans="1:9">
      <c r="A234" s="206"/>
      <c r="B234" s="207"/>
      <c r="C234" s="206"/>
      <c r="D234" s="208"/>
      <c r="E234" s="208"/>
      <c r="F234" s="208"/>
      <c r="G234" s="208"/>
      <c r="H234" s="209"/>
      <c r="I234" s="208"/>
    </row>
    <row r="235" ht="18" customHeight="1" spans="1:9">
      <c r="A235" s="206"/>
      <c r="B235" s="207"/>
      <c r="C235" s="206"/>
      <c r="D235" s="208"/>
      <c r="E235" s="208"/>
      <c r="F235" s="208"/>
      <c r="G235" s="208"/>
      <c r="H235" s="209"/>
      <c r="I235" s="208"/>
    </row>
    <row r="236" ht="18" customHeight="1" spans="1:9">
      <c r="A236" s="206"/>
      <c r="B236" s="207"/>
      <c r="C236" s="206"/>
      <c r="D236" s="208"/>
      <c r="E236" s="208"/>
      <c r="F236" s="208"/>
      <c r="G236" s="208"/>
      <c r="H236" s="209"/>
      <c r="I236" s="208"/>
    </row>
    <row r="237" ht="18" customHeight="1" spans="1:9">
      <c r="A237" s="206"/>
      <c r="B237" s="207"/>
      <c r="C237" s="206"/>
      <c r="D237" s="207"/>
      <c r="E237" s="207"/>
      <c r="F237" s="208"/>
      <c r="G237" s="208"/>
      <c r="H237" s="208"/>
      <c r="I237" s="208"/>
    </row>
  </sheetData>
  <printOptions horizontalCentered="1" verticalCentered="1"/>
  <pageMargins left="0.748031496062992" right="0.748031496062992" top="0.984251968503937" bottom="0.984251968503937" header="0.511811023622047" footer="0.511811023622047"/>
  <pageSetup paperSize="9" orientation="portrait" horizontalDpi="300" verticalDpi="300"/>
  <headerFooter alignWithMargins="0"/>
  <rowBreaks count="6" manualBreakCount="6">
    <brk id="34" max="16383" man="1"/>
    <brk id="68" max="16383" man="1"/>
    <brk id="102" max="16383" man="1"/>
    <brk id="136" max="16383" man="1"/>
    <brk id="170" max="16383" man="1"/>
    <brk id="204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"/>
  <sheetViews>
    <sheetView workbookViewId="0">
      <selection activeCell="A1" sqref="A1"/>
    </sheetView>
  </sheetViews>
  <sheetFormatPr defaultColWidth="9" defaultRowHeight="12.75"/>
  <sheetData/>
  <customSheetViews>
    <customSheetView guid="{6A322E20-BB8E-11D3-9003-2CC505C10000}" showRuler="0">
      <pageMargins left="0.75" right="0.75" top="1" bottom="1" header="0.5" footer="0.5"/>
      <printOptions gridLines="1"/>
      <headerFooter alignWithMargins="0">
        <oddHeader>&amp;C&amp;A</oddHeader>
        <oddFooter>&amp;CPage &amp;P</oddFooter>
      </headerFooter>
    </customSheetView>
  </customSheetViews>
  <printOptions gridLines="1"/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Z123"/>
  <sheetViews>
    <sheetView showZeros="0" workbookViewId="0">
      <selection activeCell="A1" sqref="A1"/>
    </sheetView>
  </sheetViews>
  <sheetFormatPr defaultColWidth="8.88495575221239" defaultRowHeight="12.75"/>
  <cols>
    <col min="1" max="1" width="4.44247787610619" style="152" customWidth="1"/>
    <col min="2" max="2" width="27.5575221238938" style="152" customWidth="1"/>
    <col min="3" max="3" width="6" style="153" customWidth="1"/>
    <col min="4" max="4" width="9.44247787610619" style="153" customWidth="1"/>
    <col min="5" max="14" width="8.66371681415929" style="154" customWidth="1"/>
    <col min="15" max="26" width="8.66371681415929" style="155" hidden="1" customWidth="1"/>
    <col min="27" max="27" width="7.66371681415929" style="41" customWidth="1"/>
    <col min="28" max="34" width="9.10619469026549" style="41" customWidth="1"/>
    <col min="35" max="16384" width="8.88495575221239" style="155"/>
  </cols>
  <sheetData>
    <row r="1" ht="23.25" spans="1:14">
      <c r="A1" s="42"/>
      <c r="C1" s="156"/>
      <c r="D1" s="41"/>
      <c r="E1" s="41"/>
      <c r="K1" s="41"/>
      <c r="L1" s="167"/>
      <c r="M1" s="41"/>
      <c r="N1" s="41"/>
    </row>
    <row r="2" spans="1:5">
      <c r="A2" s="42"/>
      <c r="D2" s="157"/>
      <c r="E2" s="158"/>
    </row>
    <row r="3" ht="15.75" spans="1:26">
      <c r="A3" s="159"/>
      <c r="B3" s="159"/>
      <c r="C3" s="16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>
      <c r="A4" s="159"/>
      <c r="B4" s="159"/>
      <c r="C4" s="185"/>
      <c r="D4" s="120"/>
      <c r="E4" s="165"/>
      <c r="F4" s="159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 spans="1:26">
      <c r="A5" s="159"/>
      <c r="B5" s="159"/>
      <c r="C5" s="161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</row>
    <row r="6" spans="1:26">
      <c r="A6" s="159"/>
      <c r="B6" s="159"/>
      <c r="C6" s="186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</row>
    <row r="7" spans="1:26">
      <c r="A7" s="159"/>
      <c r="B7" s="159"/>
      <c r="C7" s="161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</row>
    <row r="8" spans="1:26">
      <c r="A8" s="159"/>
      <c r="B8" s="159"/>
      <c r="C8" s="161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</row>
    <row r="9" spans="1:26">
      <c r="A9" s="159"/>
      <c r="B9" s="159"/>
      <c r="C9" s="161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</row>
    <row r="10" spans="1:26">
      <c r="A10" s="159"/>
      <c r="B10" s="159"/>
      <c r="C10" s="161"/>
      <c r="D10" s="165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</row>
    <row r="11" spans="1:26">
      <c r="A11" s="159"/>
      <c r="B11" s="159"/>
      <c r="C11" s="161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</row>
    <row r="12" spans="1:26">
      <c r="A12" s="166"/>
      <c r="B12" s="159"/>
      <c r="C12" s="161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 ht="13.5" spans="1:26">
      <c r="A13" s="187"/>
      <c r="B13" s="188"/>
      <c r="C13" s="189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</row>
    <row r="14" ht="13.5" spans="1:26">
      <c r="A14" s="180"/>
      <c r="B14" s="180"/>
      <c r="C14" s="191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>
      <c r="A15" s="159"/>
      <c r="B15" s="159"/>
      <c r="C15" s="161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spans="1:26">
      <c r="A16" s="159"/>
      <c r="B16" s="159"/>
      <c r="C16" s="161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spans="1:26">
      <c r="A17" s="159"/>
      <c r="B17" s="159"/>
      <c r="C17" s="161"/>
      <c r="D17" s="165"/>
      <c r="E17" s="41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spans="1:26">
      <c r="A18" s="159"/>
      <c r="B18" s="159"/>
      <c r="C18" s="161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 spans="1:26">
      <c r="A19" s="159"/>
      <c r="B19" s="159"/>
      <c r="C19" s="161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 spans="1:26">
      <c r="A20" s="159"/>
      <c r="B20" s="159"/>
      <c r="C20" s="161"/>
      <c r="D20" s="165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</row>
    <row r="21" spans="1:26">
      <c r="A21" s="159"/>
      <c r="B21" s="159"/>
      <c r="C21" s="161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 spans="1:26">
      <c r="A22" s="166"/>
      <c r="B22" s="159"/>
      <c r="C22" s="161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 ht="13.5" spans="1:26">
      <c r="A23" s="172"/>
      <c r="B23" s="173"/>
      <c r="C23" s="192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>
      <c r="A24" s="176"/>
      <c r="B24" s="176"/>
      <c r="C24" s="191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</row>
    <row r="25" spans="1:26">
      <c r="A25" s="166"/>
      <c r="B25" s="159"/>
      <c r="C25" s="161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 spans="1:26">
      <c r="A26" s="166"/>
      <c r="B26" s="159"/>
      <c r="C26" s="161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 spans="1:26">
      <c r="A27" s="166"/>
      <c r="B27" s="159"/>
      <c r="C27" s="161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</row>
    <row r="28" spans="1:26">
      <c r="A28" s="166"/>
      <c r="B28" s="159"/>
      <c r="C28" s="161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 spans="1:26">
      <c r="A29" s="166"/>
      <c r="B29" s="159"/>
      <c r="C29" s="161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</row>
    <row r="30" spans="1:26">
      <c r="A30" s="166"/>
      <c r="B30" s="159"/>
      <c r="C30" s="161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ht="13.5" spans="1:26">
      <c r="A31" s="172"/>
      <c r="B31" s="173"/>
      <c r="C31" s="192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>
      <c r="A32" s="176"/>
      <c r="B32" s="180"/>
      <c r="C32" s="181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</row>
    <row r="33" spans="1:26">
      <c r="A33" s="166"/>
      <c r="B33" s="159"/>
      <c r="C33" s="161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</row>
    <row r="34" spans="1:26">
      <c r="A34" s="166"/>
      <c r="B34" s="159"/>
      <c r="C34" s="161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</row>
    <row r="35" spans="1:26">
      <c r="A35" s="166"/>
      <c r="B35" s="159"/>
      <c r="C35" s="161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 spans="1:26">
      <c r="A36" s="166"/>
      <c r="B36" s="159"/>
      <c r="C36" s="161"/>
      <c r="D36" s="165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</row>
    <row r="37" spans="1:26">
      <c r="A37" s="166"/>
      <c r="B37" s="159"/>
      <c r="C37" s="161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spans="1:26">
      <c r="A38" s="163"/>
      <c r="B38" s="159"/>
      <c r="C38" s="161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spans="1:26">
      <c r="A39" s="163"/>
      <c r="B39" s="159"/>
      <c r="C39" s="161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spans="2:5">
      <c r="B40" s="41"/>
      <c r="C40" s="193"/>
      <c r="D40" s="41"/>
      <c r="E40" s="41"/>
    </row>
    <row r="41" spans="1:26">
      <c r="A41" s="41"/>
      <c r="B41" s="157"/>
      <c r="C41" s="182"/>
      <c r="D41" s="183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>
      <c r="A42" s="41"/>
      <c r="B42" s="41"/>
      <c r="C42" s="194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="41" customFormat="1"/>
    <row r="50" s="41" customFormat="1"/>
    <row r="51" s="41" customFormat="1"/>
    <row r="52" s="41" customFormat="1"/>
    <row r="53" s="41" customFormat="1"/>
    <row r="54" s="41" customFormat="1"/>
    <row r="55" s="41" customFormat="1"/>
    <row r="56" s="41" customFormat="1"/>
    <row r="57" s="41" customFormat="1"/>
    <row r="58" s="41" customFormat="1"/>
    <row r="59" s="41" customFormat="1"/>
    <row r="60" s="41" customFormat="1"/>
    <row r="61" s="41" customFormat="1"/>
    <row r="62" s="41" customFormat="1"/>
    <row r="63" s="41" customFormat="1"/>
    <row r="64" s="41" customFormat="1"/>
    <row r="65" s="41" customFormat="1"/>
    <row r="66" s="41" customFormat="1"/>
    <row r="67" s="41" customFormat="1"/>
    <row r="68" s="41" customFormat="1"/>
    <row r="69" s="41" customFormat="1"/>
    <row r="70" s="41" customFormat="1"/>
    <row r="71" s="41" customFormat="1"/>
    <row r="72" s="41" customFormat="1"/>
    <row r="73" s="41" customFormat="1"/>
    <row r="74" s="41" customFormat="1"/>
    <row r="75" s="41" customFormat="1"/>
    <row r="76" s="41" customFormat="1"/>
    <row r="77" s="41" customFormat="1"/>
    <row r="78" s="41" customFormat="1"/>
    <row r="79" s="41" customFormat="1"/>
    <row r="80" s="41" customFormat="1"/>
    <row r="81" s="41" customFormat="1"/>
    <row r="82" s="41" customFormat="1"/>
    <row r="83" s="41" customFormat="1"/>
    <row r="84" s="41" customFormat="1"/>
    <row r="85" s="41" customFormat="1"/>
    <row r="86" s="41" customFormat="1"/>
    <row r="87" s="41" customFormat="1"/>
    <row r="88" s="41" customFormat="1"/>
    <row r="89" s="41" customFormat="1"/>
    <row r="90" s="41" customFormat="1"/>
    <row r="91" s="41" customFormat="1"/>
    <row r="92" s="41" customFormat="1"/>
    <row r="93" s="41" customFormat="1"/>
    <row r="94" s="41" customFormat="1"/>
    <row r="95" s="41" customFormat="1"/>
    <row r="96" s="41" customFormat="1"/>
    <row r="97" s="41" customFormat="1"/>
    <row r="98" s="41" customFormat="1"/>
    <row r="99" s="41" customFormat="1"/>
    <row r="100" s="41" customFormat="1"/>
    <row r="101" s="41" customFormat="1"/>
    <row r="102" s="41" customFormat="1"/>
    <row r="103" s="41" customFormat="1"/>
    <row r="104" s="41" customFormat="1"/>
    <row r="105" s="41" customFormat="1"/>
    <row r="106" s="41" customFormat="1"/>
    <row r="107" s="41" customFormat="1"/>
    <row r="108" s="41" customFormat="1"/>
    <row r="109" s="41" customFormat="1"/>
    <row r="110" s="41" customFormat="1"/>
    <row r="111" s="41" customFormat="1"/>
    <row r="112" s="41" customFormat="1"/>
    <row r="113" s="41" customFormat="1"/>
    <row r="114" s="41" customFormat="1"/>
    <row r="115" s="41" customFormat="1"/>
    <row r="116" s="41" customFormat="1"/>
    <row r="117" s="41" customFormat="1"/>
    <row r="118" s="41" customFormat="1"/>
    <row r="119" s="41" customFormat="1"/>
    <row r="120" s="41" customFormat="1"/>
    <row r="121" s="41" customFormat="1"/>
    <row r="122" s="41" customFormat="1"/>
    <row r="123" s="41" customFormat="1"/>
  </sheetData>
  <customSheetViews>
    <customSheetView guid="{6A322E20-BB8E-11D3-9003-2CC505C10000}" zeroValues="0" showRuler="0">
      <selection activeCell="G12" sqref="G12"/>
      <pageMargins left="0.590551181102362" right="0.511811023622047" top="0.49" bottom="0.53" header="0.77" footer="0.511811023622047"/>
      <printOptions horizontalCentered="1" verticalCentered="1"/>
      <pageSetup paperSize="9" scale="90" orientation="landscape"/>
      <headerFooter alignWithMargins="0"/>
    </customSheetView>
  </customSheetViews>
  <printOptions horizontalCentered="1" verticalCentered="1"/>
  <pageMargins left="0.590551181102362" right="0.511811023622047" top="0.49" bottom="0.53" header="0.77" footer="0.511811023622047"/>
  <pageSetup paperSize="9" scale="90" orientation="landscape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Z123"/>
  <sheetViews>
    <sheetView showZeros="0" workbookViewId="0">
      <selection activeCell="A1" sqref="A1"/>
    </sheetView>
  </sheetViews>
  <sheetFormatPr defaultColWidth="8.88495575221239" defaultRowHeight="12.75"/>
  <cols>
    <col min="1" max="1" width="4.44247787610619" style="152" customWidth="1"/>
    <col min="2" max="2" width="27.5575221238938" style="152" customWidth="1"/>
    <col min="3" max="3" width="8.10619469026549" style="153" customWidth="1"/>
    <col min="4" max="4" width="9.44247787610619" style="153" customWidth="1"/>
    <col min="5" max="14" width="8.66371681415929" style="154" customWidth="1"/>
    <col min="15" max="26" width="8.66371681415929" style="155" hidden="1" customWidth="1"/>
    <col min="27" max="16384" width="8.88495575221239" style="155"/>
  </cols>
  <sheetData>
    <row r="1" ht="29.4" customHeight="1" spans="1:15">
      <c r="A1" s="42"/>
      <c r="C1" s="156"/>
      <c r="D1" s="41"/>
      <c r="E1" s="41"/>
      <c r="L1" s="137"/>
      <c r="M1" s="41"/>
      <c r="O1" s="41"/>
    </row>
    <row r="2" spans="1:6">
      <c r="A2" s="42"/>
      <c r="D2" s="157"/>
      <c r="E2" s="158"/>
      <c r="F2" s="195"/>
    </row>
    <row r="3" ht="15.75" spans="1:26">
      <c r="A3" s="159"/>
      <c r="B3" s="159"/>
      <c r="C3" s="16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>
      <c r="A4" s="159"/>
      <c r="B4" s="159"/>
      <c r="C4" s="185"/>
      <c r="D4" s="120"/>
      <c r="E4" s="165"/>
      <c r="F4" s="159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 spans="1:26">
      <c r="A5" s="159"/>
      <c r="B5" s="159"/>
      <c r="C5" s="161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</row>
    <row r="6" spans="1:26">
      <c r="A6" s="159"/>
      <c r="B6" s="159"/>
      <c r="C6" s="186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</row>
    <row r="7" spans="1:26">
      <c r="A7" s="159"/>
      <c r="B7" s="159"/>
      <c r="C7" s="161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</row>
    <row r="8" spans="1:26">
      <c r="A8" s="159"/>
      <c r="B8" s="159"/>
      <c r="C8" s="161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</row>
    <row r="9" spans="1:26">
      <c r="A9" s="159"/>
      <c r="B9" s="159"/>
      <c r="C9" s="161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</row>
    <row r="10" spans="1:26">
      <c r="A10" s="159"/>
      <c r="B10" s="159"/>
      <c r="C10" s="161"/>
      <c r="D10" s="165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</row>
    <row r="11" spans="1:26">
      <c r="A11" s="159"/>
      <c r="B11" s="159"/>
      <c r="C11" s="161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</row>
    <row r="12" spans="1:26">
      <c r="A12" s="166"/>
      <c r="B12" s="159"/>
      <c r="C12" s="161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 ht="13.5" spans="1:26">
      <c r="A13" s="187"/>
      <c r="B13" s="188"/>
      <c r="C13" s="189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</row>
    <row r="14" ht="13.5" spans="1:26">
      <c r="A14" s="180"/>
      <c r="B14" s="180"/>
      <c r="C14" s="191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>
      <c r="A15" s="159"/>
      <c r="B15" s="159"/>
      <c r="C15" s="161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spans="1:26">
      <c r="A16" s="159"/>
      <c r="B16" s="159"/>
      <c r="C16" s="161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spans="1:26">
      <c r="A17" s="159"/>
      <c r="B17" s="159"/>
      <c r="C17" s="161"/>
      <c r="D17" s="165"/>
      <c r="E17" s="41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spans="1:26">
      <c r="A18" s="159"/>
      <c r="B18" s="159"/>
      <c r="C18" s="161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 spans="1:26">
      <c r="A19" s="159"/>
      <c r="B19" s="159"/>
      <c r="C19" s="161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 spans="1:26">
      <c r="A20" s="159"/>
      <c r="B20" s="159"/>
      <c r="C20" s="161"/>
      <c r="D20" s="165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</row>
    <row r="21" spans="1:26">
      <c r="A21" s="159"/>
      <c r="B21" s="159"/>
      <c r="C21" s="161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 spans="1:26">
      <c r="A22" s="166"/>
      <c r="B22" s="159"/>
      <c r="C22" s="161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 ht="13.5" spans="1:26">
      <c r="A23" s="172"/>
      <c r="B23" s="173"/>
      <c r="C23" s="192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>
      <c r="A24" s="176"/>
      <c r="B24" s="176"/>
      <c r="C24" s="191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</row>
    <row r="25" spans="1:26">
      <c r="A25" s="166"/>
      <c r="B25" s="159"/>
      <c r="C25" s="161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 spans="1:26">
      <c r="A26" s="166"/>
      <c r="B26" s="159"/>
      <c r="C26" s="161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 spans="1:26">
      <c r="A27" s="166"/>
      <c r="B27" s="159"/>
      <c r="C27" s="161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</row>
    <row r="28" spans="1:26">
      <c r="A28" s="166"/>
      <c r="B28" s="159"/>
      <c r="C28" s="161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 spans="1:26">
      <c r="A29" s="166"/>
      <c r="B29" s="159"/>
      <c r="C29" s="161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</row>
    <row r="30" spans="1:26">
      <c r="A30" s="166"/>
      <c r="B30" s="159"/>
      <c r="C30" s="161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ht="13.5" spans="1:26">
      <c r="A31" s="172"/>
      <c r="B31" s="173"/>
      <c r="C31" s="192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>
      <c r="A32" s="176"/>
      <c r="B32" s="180"/>
      <c r="C32" s="181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</row>
    <row r="33" spans="1:26">
      <c r="A33" s="166"/>
      <c r="B33" s="159"/>
      <c r="C33" s="161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</row>
    <row r="34" spans="1:26">
      <c r="A34" s="166"/>
      <c r="B34" s="159"/>
      <c r="C34" s="161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</row>
    <row r="35" spans="1:26">
      <c r="A35" s="166"/>
      <c r="B35" s="159"/>
      <c r="C35" s="161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 spans="1:26">
      <c r="A36" s="166"/>
      <c r="B36" s="159"/>
      <c r="C36" s="161"/>
      <c r="D36" s="165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</row>
    <row r="37" spans="1:26">
      <c r="A37" s="166"/>
      <c r="B37" s="159"/>
      <c r="C37" s="161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spans="1:26">
      <c r="A38" s="163"/>
      <c r="B38" s="159"/>
      <c r="C38" s="161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spans="1:26">
      <c r="A39" s="163"/>
      <c r="B39" s="159"/>
      <c r="C39" s="161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spans="2:5">
      <c r="B40" s="41"/>
      <c r="C40" s="193"/>
      <c r="D40" s="41"/>
      <c r="E40" s="41"/>
    </row>
    <row r="41" s="41" customFormat="1" spans="2:4">
      <c r="B41" s="157"/>
      <c r="C41" s="182"/>
      <c r="D41" s="183"/>
    </row>
    <row r="42" s="41" customFormat="1" spans="3:3">
      <c r="C42" s="194"/>
    </row>
    <row r="43" s="41" customFormat="1"/>
    <row r="44" s="41" customFormat="1"/>
    <row r="45" s="41" customFormat="1"/>
    <row r="46" s="41" customFormat="1"/>
    <row r="47" s="41" customFormat="1"/>
    <row r="48" s="41" customFormat="1"/>
    <row r="49" s="41" customFormat="1"/>
    <row r="50" s="41" customFormat="1"/>
    <row r="51" s="41" customFormat="1"/>
    <row r="52" s="41" customFormat="1"/>
    <row r="53" s="41" customFormat="1"/>
    <row r="54" s="41" customFormat="1"/>
    <row r="55" s="41" customFormat="1"/>
    <row r="56" s="41" customFormat="1"/>
    <row r="57" s="41" customFormat="1"/>
    <row r="58" s="41" customFormat="1"/>
    <row r="59" s="41" customFormat="1"/>
    <row r="60" s="41" customFormat="1"/>
    <row r="61" s="41" customFormat="1"/>
    <row r="62" s="41" customFormat="1"/>
    <row r="63" s="41" customFormat="1"/>
    <row r="64" s="41" customFormat="1"/>
    <row r="65" s="41" customFormat="1"/>
    <row r="66" s="41" customFormat="1"/>
    <row r="67" s="41" customFormat="1"/>
    <row r="68" s="41" customFormat="1"/>
    <row r="69" s="41" customFormat="1"/>
    <row r="70" s="41" customFormat="1"/>
    <row r="71" s="41" customFormat="1"/>
    <row r="72" s="41" customFormat="1"/>
    <row r="73" s="41" customFormat="1"/>
    <row r="74" s="41" customFormat="1"/>
    <row r="75" s="41" customFormat="1"/>
    <row r="76" s="41" customFormat="1"/>
    <row r="77" s="41" customFormat="1"/>
    <row r="78" s="41" customFormat="1"/>
    <row r="79" s="41" customFormat="1"/>
    <row r="80" s="41" customFormat="1"/>
    <row r="81" s="41" customFormat="1"/>
    <row r="82" s="41" customFormat="1"/>
    <row r="83" s="41" customFormat="1"/>
    <row r="84" s="41" customFormat="1"/>
    <row r="85" s="41" customFormat="1"/>
    <row r="86" s="41" customFormat="1"/>
    <row r="87" s="41" customFormat="1"/>
    <row r="88" s="41" customFormat="1"/>
    <row r="89" s="41" customFormat="1"/>
    <row r="90" s="41" customFormat="1"/>
    <row r="91" s="41" customFormat="1"/>
    <row r="92" s="41" customFormat="1"/>
    <row r="93" s="41" customFormat="1"/>
    <row r="94" s="41" customFormat="1"/>
    <row r="95" s="41" customFormat="1"/>
    <row r="96" s="41" customFormat="1"/>
    <row r="97" s="41" customFormat="1"/>
    <row r="98" s="41" customFormat="1"/>
    <row r="99" s="41" customFormat="1"/>
    <row r="100" s="41" customFormat="1"/>
    <row r="101" s="41" customFormat="1"/>
    <row r="102" s="41" customFormat="1"/>
    <row r="103" s="41" customFormat="1"/>
    <row r="104" s="41" customFormat="1"/>
    <row r="105" s="41" customFormat="1"/>
    <row r="106" s="41" customFormat="1"/>
    <row r="107" s="41" customFormat="1"/>
    <row r="108" s="41" customFormat="1"/>
    <row r="109" s="41" customFormat="1"/>
    <row r="110" s="41" customFormat="1"/>
    <row r="111" s="41" customFormat="1"/>
    <row r="112" s="41" customFormat="1"/>
    <row r="113" s="41" customFormat="1"/>
    <row r="114" s="41" customFormat="1"/>
    <row r="115" s="41" customFormat="1"/>
    <row r="116" s="41" customFormat="1"/>
    <row r="117" s="41" customFormat="1"/>
    <row r="118" s="41" customFormat="1"/>
    <row r="119" s="41" customFormat="1"/>
    <row r="120" s="41" customFormat="1"/>
    <row r="121" s="41" customFormat="1"/>
    <row r="122" s="41" customFormat="1"/>
    <row r="123" s="41" customFormat="1"/>
  </sheetData>
  <printOptions horizontalCentered="1" verticalCentered="1"/>
  <pageMargins left="0.590551181102362" right="0.511811023622047" top="0.49" bottom="0.53" header="0.77" footer="0.511811023622047"/>
  <pageSetup paperSize="9" scale="90" orientation="landscape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Z123"/>
  <sheetViews>
    <sheetView showZeros="0" workbookViewId="0">
      <selection activeCell="A1" sqref="A1"/>
    </sheetView>
  </sheetViews>
  <sheetFormatPr defaultColWidth="8.88495575221239" defaultRowHeight="12.75"/>
  <cols>
    <col min="1" max="1" width="4.44247787610619" style="152" customWidth="1"/>
    <col min="2" max="2" width="27.5575221238938" style="152" customWidth="1"/>
    <col min="3" max="3" width="8.10619469026549" style="153" customWidth="1"/>
    <col min="4" max="4" width="9.44247787610619" style="153" customWidth="1"/>
    <col min="5" max="14" width="8.66371681415929" style="154" customWidth="1"/>
    <col min="15" max="26" width="8.66371681415929" style="155" hidden="1" customWidth="1"/>
    <col min="27" max="16384" width="8.88495575221239" style="155"/>
  </cols>
  <sheetData>
    <row r="1" ht="28.95" customHeight="1" spans="1:15">
      <c r="A1" s="42"/>
      <c r="C1" s="156"/>
      <c r="D1" s="41"/>
      <c r="E1" s="41"/>
      <c r="L1" s="137"/>
      <c r="M1" s="41"/>
      <c r="O1" s="41"/>
    </row>
    <row r="2" spans="1:5">
      <c r="A2" s="42"/>
      <c r="D2" s="157"/>
      <c r="E2" s="158"/>
    </row>
    <row r="3" ht="15.75" spans="1:26">
      <c r="A3" s="159"/>
      <c r="B3" s="159"/>
      <c r="C3" s="16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>
      <c r="A4" s="159"/>
      <c r="B4" s="159"/>
      <c r="C4" s="185"/>
      <c r="D4" s="120"/>
      <c r="E4" s="165"/>
      <c r="F4" s="159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 spans="1:26">
      <c r="A5" s="159"/>
      <c r="B5" s="159"/>
      <c r="C5" s="161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</row>
    <row r="6" spans="1:26">
      <c r="A6" s="159"/>
      <c r="B6" s="159"/>
      <c r="C6" s="186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</row>
    <row r="7" spans="1:26">
      <c r="A7" s="159"/>
      <c r="B7" s="159"/>
      <c r="C7" s="161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</row>
    <row r="8" spans="1:26">
      <c r="A8" s="159"/>
      <c r="B8" s="159"/>
      <c r="C8" s="161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</row>
    <row r="9" spans="1:26">
      <c r="A9" s="159"/>
      <c r="B9" s="159"/>
      <c r="C9" s="161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</row>
    <row r="10" spans="1:26">
      <c r="A10" s="159"/>
      <c r="B10" s="159"/>
      <c r="C10" s="161"/>
      <c r="D10" s="165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</row>
    <row r="11" spans="1:26">
      <c r="A11" s="159"/>
      <c r="B11" s="159"/>
      <c r="C11" s="161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</row>
    <row r="12" spans="1:26">
      <c r="A12" s="166"/>
      <c r="B12" s="159"/>
      <c r="C12" s="161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 ht="13.5" spans="1:26">
      <c r="A13" s="187"/>
      <c r="B13" s="188"/>
      <c r="C13" s="189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</row>
    <row r="14" ht="13.5" spans="1:26">
      <c r="A14" s="180"/>
      <c r="B14" s="180"/>
      <c r="C14" s="191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>
      <c r="A15" s="159"/>
      <c r="B15" s="159"/>
      <c r="C15" s="161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spans="1:26">
      <c r="A16" s="159"/>
      <c r="B16" s="159"/>
      <c r="C16" s="161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spans="1:26">
      <c r="A17" s="159"/>
      <c r="B17" s="159"/>
      <c r="C17" s="161"/>
      <c r="D17" s="165"/>
      <c r="E17" s="41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spans="1:26">
      <c r="A18" s="159"/>
      <c r="B18" s="159"/>
      <c r="C18" s="161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 spans="1:26">
      <c r="A19" s="159"/>
      <c r="B19" s="159"/>
      <c r="C19" s="161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 spans="1:26">
      <c r="A20" s="159"/>
      <c r="B20" s="159"/>
      <c r="C20" s="161"/>
      <c r="D20" s="165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</row>
    <row r="21" spans="1:26">
      <c r="A21" s="159"/>
      <c r="B21" s="159"/>
      <c r="C21" s="161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 spans="1:26">
      <c r="A22" s="166"/>
      <c r="B22" s="159"/>
      <c r="C22" s="161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 ht="13.5" spans="1:26">
      <c r="A23" s="172"/>
      <c r="B23" s="173"/>
      <c r="C23" s="192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>
      <c r="A24" s="176"/>
      <c r="B24" s="176"/>
      <c r="C24" s="191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</row>
    <row r="25" spans="1:26">
      <c r="A25" s="166"/>
      <c r="B25" s="159"/>
      <c r="C25" s="161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 spans="1:26">
      <c r="A26" s="166"/>
      <c r="B26" s="159"/>
      <c r="C26" s="161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 spans="1:26">
      <c r="A27" s="166"/>
      <c r="B27" s="159"/>
      <c r="C27" s="161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</row>
    <row r="28" spans="1:26">
      <c r="A28" s="166"/>
      <c r="B28" s="159"/>
      <c r="C28" s="161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 spans="1:26">
      <c r="A29" s="166"/>
      <c r="B29" s="159"/>
      <c r="C29" s="161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</row>
    <row r="30" spans="1:26">
      <c r="A30" s="166"/>
      <c r="B30" s="159"/>
      <c r="C30" s="161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ht="13.5" spans="1:26">
      <c r="A31" s="172"/>
      <c r="B31" s="173"/>
      <c r="C31" s="192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>
      <c r="A32" s="176"/>
      <c r="B32" s="180"/>
      <c r="C32" s="181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</row>
    <row r="33" spans="1:26">
      <c r="A33" s="166"/>
      <c r="B33" s="159"/>
      <c r="C33" s="161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</row>
    <row r="34" spans="1:26">
      <c r="A34" s="166"/>
      <c r="B34" s="159"/>
      <c r="C34" s="161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</row>
    <row r="35" spans="1:26">
      <c r="A35" s="166"/>
      <c r="B35" s="159"/>
      <c r="C35" s="161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 spans="1:26">
      <c r="A36" s="166"/>
      <c r="B36" s="159"/>
      <c r="C36" s="161"/>
      <c r="D36" s="165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</row>
    <row r="37" spans="1:26">
      <c r="A37" s="166"/>
      <c r="B37" s="159"/>
      <c r="C37" s="161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spans="1:26">
      <c r="A38" s="163"/>
      <c r="B38" s="159"/>
      <c r="C38" s="161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spans="1:26">
      <c r="A39" s="163"/>
      <c r="B39" s="159"/>
      <c r="C39" s="161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spans="2:5">
      <c r="B40" s="41"/>
      <c r="C40" s="193"/>
      <c r="D40" s="41"/>
      <c r="E40" s="41"/>
    </row>
    <row r="41" s="41" customFormat="1" spans="2:4">
      <c r="B41" s="157"/>
      <c r="C41" s="182"/>
      <c r="D41" s="183"/>
    </row>
    <row r="42" s="41" customFormat="1" spans="3:3">
      <c r="C42" s="194"/>
    </row>
    <row r="43" s="41" customFormat="1"/>
    <row r="44" s="41" customFormat="1"/>
    <row r="45" s="41" customFormat="1"/>
    <row r="46" s="41" customFormat="1"/>
    <row r="47" s="41" customFormat="1"/>
    <row r="48" s="41" customFormat="1"/>
    <row r="49" s="41" customFormat="1"/>
    <row r="50" s="41" customFormat="1"/>
    <row r="51" s="41" customFormat="1"/>
    <row r="52" s="41" customFormat="1"/>
    <row r="53" s="41" customFormat="1"/>
    <row r="54" s="41" customFormat="1"/>
    <row r="55" s="41" customFormat="1"/>
    <row r="56" s="41" customFormat="1"/>
    <row r="57" s="41" customFormat="1"/>
    <row r="58" s="41" customFormat="1"/>
    <row r="59" s="41" customFormat="1"/>
    <row r="60" s="41" customFormat="1"/>
    <row r="61" s="41" customFormat="1"/>
    <row r="62" s="41" customFormat="1"/>
    <row r="63" s="41" customFormat="1"/>
    <row r="64" s="41" customFormat="1"/>
    <row r="65" s="41" customFormat="1"/>
    <row r="66" s="41" customFormat="1"/>
    <row r="67" s="41" customFormat="1"/>
    <row r="68" s="41" customFormat="1"/>
    <row r="69" s="41" customFormat="1"/>
    <row r="70" s="41" customFormat="1"/>
    <row r="71" s="41" customFormat="1"/>
    <row r="72" s="41" customFormat="1"/>
    <row r="73" s="41" customFormat="1"/>
    <row r="74" s="41" customFormat="1"/>
    <row r="75" s="41" customFormat="1"/>
    <row r="76" s="41" customFormat="1"/>
    <row r="77" s="41" customFormat="1"/>
    <row r="78" s="41" customFormat="1"/>
    <row r="79" s="41" customFormat="1"/>
    <row r="80" s="41" customFormat="1"/>
    <row r="81" s="41" customFormat="1"/>
    <row r="82" s="41" customFormat="1"/>
    <row r="83" s="41" customFormat="1"/>
    <row r="84" s="41" customFormat="1"/>
    <row r="85" s="41" customFormat="1"/>
    <row r="86" s="41" customFormat="1"/>
    <row r="87" s="41" customFormat="1"/>
    <row r="88" s="41" customFormat="1"/>
    <row r="89" s="41" customFormat="1"/>
    <row r="90" s="41" customFormat="1"/>
    <row r="91" s="41" customFormat="1"/>
    <row r="92" s="41" customFormat="1"/>
    <row r="93" s="41" customFormat="1"/>
    <row r="94" s="41" customFormat="1"/>
    <row r="95" s="41" customFormat="1"/>
    <row r="96" s="41" customFormat="1"/>
    <row r="97" s="41" customFormat="1"/>
    <row r="98" s="41" customFormat="1"/>
    <row r="99" s="41" customFormat="1"/>
    <row r="100" s="41" customFormat="1"/>
    <row r="101" s="41" customFormat="1"/>
    <row r="102" s="41" customFormat="1"/>
    <row r="103" s="41" customFormat="1"/>
    <row r="104" s="41" customFormat="1"/>
    <row r="105" s="41" customFormat="1"/>
    <row r="106" s="41" customFormat="1"/>
    <row r="107" s="41" customFormat="1"/>
    <row r="108" s="41" customFormat="1"/>
    <row r="109" s="41" customFormat="1"/>
    <row r="110" s="41" customFormat="1"/>
    <row r="111" s="41" customFormat="1"/>
    <row r="112" s="41" customFormat="1"/>
    <row r="113" s="41" customFormat="1"/>
    <row r="114" s="41" customFormat="1"/>
    <row r="115" s="41" customFormat="1"/>
    <row r="116" s="41" customFormat="1"/>
    <row r="117" s="41" customFormat="1"/>
    <row r="118" s="41" customFormat="1"/>
    <row r="119" s="41" customFormat="1"/>
    <row r="120" s="41" customFormat="1"/>
    <row r="121" s="41" customFormat="1"/>
    <row r="122" s="41" customFormat="1"/>
    <row r="123" s="41" customFormat="1"/>
  </sheetData>
  <printOptions horizontalCentered="1" verticalCentered="1"/>
  <pageMargins left="0.590551181102362" right="0.511811023622047" top="0.49" bottom="0.53" header="0.77" footer="0.511811023622047"/>
  <pageSetup paperSize="9" scale="90" orientation="landscape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AO46"/>
  <sheetViews>
    <sheetView showZeros="0" workbookViewId="0">
      <selection activeCell="A1" sqref="A1"/>
    </sheetView>
  </sheetViews>
  <sheetFormatPr defaultColWidth="7.66371681415929" defaultRowHeight="12.75"/>
  <cols>
    <col min="1" max="1" width="4" style="41" customWidth="1"/>
    <col min="2" max="2" width="23.5575221238938" style="41" customWidth="1"/>
    <col min="3" max="3" width="6.33628318584071" style="41" customWidth="1"/>
    <col min="4" max="16384" width="7.66371681415929" style="41"/>
  </cols>
  <sheetData>
    <row r="1" ht="23.25" spans="1:15">
      <c r="A1" s="42"/>
      <c r="B1" s="152"/>
      <c r="C1" s="153"/>
      <c r="D1" s="153"/>
      <c r="F1" s="154"/>
      <c r="G1" s="156"/>
      <c r="H1" s="154"/>
      <c r="I1" s="154"/>
      <c r="J1" s="154"/>
      <c r="L1" s="154"/>
      <c r="N1" s="154"/>
      <c r="O1" s="154"/>
    </row>
    <row r="2" spans="1:14">
      <c r="A2" s="42"/>
      <c r="B2" s="157"/>
      <c r="C2" s="158"/>
      <c r="D2" s="157"/>
      <c r="E2" s="158"/>
      <c r="F2" s="154"/>
      <c r="G2" s="154"/>
      <c r="H2" s="154"/>
      <c r="I2" s="154"/>
      <c r="J2" s="154"/>
      <c r="K2" s="154"/>
      <c r="L2" s="154"/>
      <c r="M2" s="154"/>
      <c r="N2" s="154"/>
    </row>
    <row r="3" ht="15.75" spans="1:26">
      <c r="A3" s="159"/>
      <c r="B3" s="159"/>
      <c r="C3" s="16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="155" customFormat="1" ht="16.5" customHeight="1" spans="1:41">
      <c r="A4" s="163"/>
      <c r="B4" s="171"/>
      <c r="C4" s="120"/>
      <c r="D4" s="160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</row>
    <row r="5" s="155" customFormat="1" ht="16.5" customHeight="1" spans="1:41">
      <c r="A5" s="166"/>
      <c r="B5" s="159"/>
      <c r="C5" s="120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</row>
    <row r="6" s="155" customFormat="1" ht="16.5" customHeight="1" spans="1:41">
      <c r="A6" s="166"/>
      <c r="B6" s="159"/>
      <c r="C6" s="160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</row>
    <row r="7" s="155" customFormat="1" ht="16.5" customHeight="1" spans="1:41">
      <c r="A7" s="166"/>
      <c r="B7" s="159"/>
      <c r="C7" s="160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</row>
    <row r="8" s="155" customFormat="1" ht="16.5" customHeight="1" spans="1:41">
      <c r="A8" s="166"/>
      <c r="B8" s="159"/>
      <c r="C8" s="160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</row>
    <row r="9" s="155" customFormat="1" ht="16.5" customHeight="1" spans="1:41">
      <c r="A9" s="166"/>
      <c r="B9" s="159"/>
      <c r="C9" s="160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</row>
    <row r="10" s="155" customFormat="1" ht="16.5" customHeight="1" spans="1:41">
      <c r="A10" s="166"/>
      <c r="B10" s="159"/>
      <c r="C10" s="160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</row>
    <row r="11" s="155" customFormat="1" ht="16.5" customHeight="1" spans="1:41">
      <c r="A11" s="172"/>
      <c r="B11" s="173"/>
      <c r="C11" s="174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</row>
    <row r="12" spans="1:26">
      <c r="A12" s="176"/>
      <c r="B12" s="176"/>
      <c r="C12" s="177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spans="1:26">
      <c r="A13" s="166"/>
      <c r="B13" s="159"/>
      <c r="C13" s="120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</row>
    <row r="14" spans="1:26">
      <c r="A14" s="166"/>
      <c r="B14" s="159"/>
      <c r="C14" s="160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</row>
    <row r="15" spans="1:26">
      <c r="A15" s="166"/>
      <c r="B15" s="159"/>
      <c r="C15" s="160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spans="1:26">
      <c r="A16" s="166"/>
      <c r="B16" s="159"/>
      <c r="C16" s="160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spans="1:26">
      <c r="A17" s="166"/>
      <c r="B17" s="159"/>
      <c r="C17" s="160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spans="1:26">
      <c r="A18" s="166"/>
      <c r="B18" s="159"/>
      <c r="C18" s="120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 ht="13.5" spans="1:26">
      <c r="A19" s="172"/>
      <c r="B19" s="173"/>
      <c r="C19" s="174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>
      <c r="A20" s="176"/>
      <c r="B20" s="176"/>
      <c r="C20" s="177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</row>
    <row r="21" spans="1:26">
      <c r="A21" s="166"/>
      <c r="B21" s="159"/>
      <c r="C21" s="160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 spans="1:26">
      <c r="A22" s="166"/>
      <c r="B22" s="159"/>
      <c r="C22" s="160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 spans="1:26">
      <c r="A23" s="166"/>
      <c r="B23" s="159"/>
      <c r="C23" s="120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</row>
    <row r="24" spans="1:26">
      <c r="A24" s="166"/>
      <c r="B24" s="159"/>
      <c r="C24" s="160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</row>
    <row r="25" ht="13.5" spans="1:26">
      <c r="A25" s="172"/>
      <c r="B25" s="173"/>
      <c r="C25" s="174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>
      <c r="A26" s="176"/>
      <c r="B26" s="178"/>
      <c r="C26" s="17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</row>
    <row r="27" spans="1:26">
      <c r="A27" s="166"/>
      <c r="B27" s="159"/>
      <c r="C27" s="160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</row>
    <row r="28" spans="1:26">
      <c r="A28" s="166"/>
      <c r="B28" s="159"/>
      <c r="C28" s="160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 spans="1:26">
      <c r="A29" s="166"/>
      <c r="B29" s="159"/>
      <c r="C29" s="160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</row>
    <row r="30" spans="1:26">
      <c r="A30" s="166"/>
      <c r="B30" s="159"/>
      <c r="C30" s="160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spans="1:26">
      <c r="A31" s="166"/>
      <c r="B31" s="159"/>
      <c r="C31" s="160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</row>
    <row r="32" spans="1:26">
      <c r="A32" s="166"/>
      <c r="B32" s="159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</row>
    <row r="33" ht="13.5" spans="1:26">
      <c r="A33" s="172"/>
      <c r="B33" s="173"/>
      <c r="C33" s="174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>
      <c r="A34" s="176"/>
      <c r="B34" s="180"/>
      <c r="C34" s="181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</row>
    <row r="35" spans="1:26">
      <c r="A35" s="166"/>
      <c r="B35" s="159"/>
      <c r="C35" s="161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 spans="1:26">
      <c r="A36" s="166"/>
      <c r="B36" s="159"/>
      <c r="C36" s="161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</row>
    <row r="37" spans="1:26">
      <c r="A37" s="166"/>
      <c r="B37" s="159"/>
      <c r="C37" s="161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spans="1:26">
      <c r="A38" s="166"/>
      <c r="B38" s="159"/>
      <c r="C38" s="161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spans="1:26">
      <c r="A39" s="166"/>
      <c r="B39" s="159"/>
      <c r="C39" s="161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spans="1:26">
      <c r="A40" s="163"/>
      <c r="B40" s="159"/>
      <c r="C40" s="161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</row>
    <row r="42" spans="1:4">
      <c r="A42" s="152"/>
      <c r="B42" s="157"/>
      <c r="C42" s="154"/>
      <c r="D42" s="153"/>
    </row>
    <row r="43" spans="2:4">
      <c r="B43" s="157"/>
      <c r="C43" s="182"/>
      <c r="D43" s="183"/>
    </row>
    <row r="44" spans="2:4">
      <c r="B44" s="157"/>
      <c r="C44" s="154"/>
      <c r="D44" s="183"/>
    </row>
    <row r="45" spans="2:4">
      <c r="B45" s="157"/>
      <c r="C45" s="154"/>
      <c r="D45" s="183"/>
    </row>
    <row r="46" spans="2:4">
      <c r="B46" s="157"/>
      <c r="C46" s="137"/>
      <c r="D46" s="183"/>
    </row>
  </sheetData>
  <printOptions horizontalCentered="1" verticalCentered="1"/>
  <pageMargins left="0.590551181102362" right="0.511811023622047" top="0.49" bottom="0.53" header="0.77" footer="0.511811023622047"/>
  <pageSetup paperSize="9" scale="85" orientation="landscape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Z58"/>
  <sheetViews>
    <sheetView showZeros="0" workbookViewId="0">
      <selection activeCell="A1" sqref="A1"/>
    </sheetView>
  </sheetViews>
  <sheetFormatPr defaultColWidth="8.88495575221239" defaultRowHeight="16.5" customHeight="1"/>
  <cols>
    <col min="1" max="1" width="4.10619469026549" style="152" customWidth="1"/>
    <col min="2" max="2" width="23.4424778761062" style="152" customWidth="1"/>
    <col min="3" max="3" width="5.88495575221239" style="153" customWidth="1"/>
    <col min="4" max="4" width="9.10619469026549" style="153" customWidth="1"/>
    <col min="5" max="14" width="7" style="154" customWidth="1"/>
    <col min="15" max="16" width="7" style="155" customWidth="1"/>
    <col min="17" max="19" width="7" style="155" hidden="1" customWidth="1"/>
    <col min="20" max="20" width="7.33628318584071" style="155" hidden="1" customWidth="1"/>
    <col min="21" max="21" width="1" style="155" hidden="1" customWidth="1"/>
    <col min="22" max="26" width="8.88495575221239" style="155" hidden="1" customWidth="1"/>
    <col min="27" max="16384" width="8.88495575221239" style="155"/>
  </cols>
  <sheetData>
    <row r="1" ht="21.75" customHeight="1" spans="1:11">
      <c r="A1" s="42"/>
      <c r="E1" s="156"/>
      <c r="K1" s="41"/>
    </row>
    <row r="2" customHeight="1" spans="1:5">
      <c r="A2" s="42"/>
      <c r="D2" s="157"/>
      <c r="E2" s="158"/>
    </row>
    <row r="3" customHeight="1" spans="1:26">
      <c r="A3" s="159"/>
      <c r="B3" s="159"/>
      <c r="C3" s="16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customHeight="1" spans="1:26">
      <c r="A4" s="159"/>
      <c r="B4" s="159"/>
      <c r="C4" s="120"/>
      <c r="D4" s="120"/>
      <c r="E4" s="165"/>
      <c r="F4" s="159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 customHeight="1" spans="1:26">
      <c r="A5" s="163"/>
      <c r="B5" s="159"/>
      <c r="C5" s="160"/>
      <c r="D5" s="160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</row>
    <row r="6" customHeight="1" spans="1:26">
      <c r="A6" s="163"/>
      <c r="B6" s="159"/>
      <c r="C6" s="160"/>
      <c r="D6" s="160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</row>
    <row r="7" customHeight="1" spans="1:26">
      <c r="A7" s="163"/>
      <c r="B7" s="159"/>
      <c r="C7" s="160"/>
      <c r="D7" s="160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</row>
    <row r="8" customHeight="1" spans="1:26">
      <c r="A8" s="163"/>
      <c r="B8" s="159"/>
      <c r="C8" s="160"/>
      <c r="D8" s="160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</row>
    <row r="9" customHeight="1" spans="1:26">
      <c r="A9" s="163"/>
      <c r="B9" s="159"/>
      <c r="C9" s="160"/>
      <c r="D9" s="160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</row>
    <row r="10" s="41" customFormat="1" ht="12.75"/>
    <row r="11" s="41" customFormat="1" ht="12.75"/>
    <row r="12" s="41" customFormat="1" ht="27" customHeight="1" spans="1:16">
      <c r="A12" s="42"/>
      <c r="B12" s="152"/>
      <c r="C12" s="153"/>
      <c r="D12" s="153"/>
      <c r="E12" s="156"/>
      <c r="F12" s="154"/>
      <c r="G12" s="154"/>
      <c r="H12" s="154"/>
      <c r="I12" s="154"/>
      <c r="J12" s="154"/>
      <c r="L12" s="154"/>
      <c r="M12" s="154"/>
      <c r="N12" s="154"/>
      <c r="O12" s="170"/>
      <c r="P12" s="155"/>
    </row>
    <row r="13" s="41" customFormat="1" customHeight="1" spans="1:16">
      <c r="A13" s="42"/>
      <c r="D13" s="157"/>
      <c r="E13" s="158"/>
      <c r="F13" s="154"/>
      <c r="G13" s="154"/>
      <c r="H13" s="154"/>
      <c r="I13" s="154"/>
      <c r="J13" s="154"/>
      <c r="K13" s="154"/>
      <c r="L13" s="154"/>
      <c r="M13" s="154"/>
      <c r="N13" s="154"/>
      <c r="O13" s="155"/>
      <c r="P13" s="155"/>
    </row>
    <row r="14" s="41" customFormat="1" customHeight="1" spans="1:26">
      <c r="A14" s="159"/>
      <c r="B14" s="159"/>
      <c r="C14" s="160"/>
      <c r="D14" s="161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="41" customFormat="1" customHeight="1" spans="1:26">
      <c r="A15" s="159"/>
      <c r="B15" s="159"/>
      <c r="C15" s="120"/>
      <c r="D15" s="120"/>
      <c r="E15" s="165"/>
      <c r="F15" s="159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s="41" customFormat="1" customHeight="1" spans="1:26">
      <c r="A16" s="163"/>
      <c r="B16" s="159"/>
      <c r="C16" s="160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s="41" customFormat="1" customHeight="1" spans="1:26">
      <c r="A17" s="163"/>
      <c r="B17" s="159"/>
      <c r="C17" s="160"/>
      <c r="D17" s="164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s="41" customFormat="1" customHeight="1" spans="1:26">
      <c r="A18" s="163"/>
      <c r="B18" s="159"/>
      <c r="C18" s="160"/>
      <c r="D18" s="164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="41" customFormat="1" customHeight="1" spans="1:26">
      <c r="A19" s="163"/>
      <c r="B19" s="159"/>
      <c r="C19" s="160"/>
      <c r="D19" s="164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</row>
    <row r="20" s="41" customFormat="1" customHeight="1" spans="1:26">
      <c r="A20" s="163"/>
      <c r="B20" s="159"/>
      <c r="C20" s="160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</row>
    <row r="21" s="41" customFormat="1" customHeight="1"/>
    <row r="22" s="41" customFormat="1" customHeight="1"/>
    <row r="23" s="41" customFormat="1" customHeight="1"/>
    <row r="24" s="41" customFormat="1" customHeight="1"/>
    <row r="25" s="41" customFormat="1" customHeight="1"/>
    <row r="26" s="41" customFormat="1" customHeight="1"/>
    <row r="27" s="41" customFormat="1" customHeight="1"/>
    <row r="28" s="41" customFormat="1" customHeight="1"/>
    <row r="29" s="41" customFormat="1" customHeight="1"/>
    <row r="30" s="41" customFormat="1" customHeight="1"/>
    <row r="31" s="41" customFormat="1" customHeight="1"/>
    <row r="32" s="41" customFormat="1" customHeight="1"/>
    <row r="33" s="41" customFormat="1" customHeight="1"/>
    <row r="34" s="41" customFormat="1" customHeight="1"/>
    <row r="35" s="41" customFormat="1" customHeight="1"/>
    <row r="36" s="41" customFormat="1" customHeight="1"/>
    <row r="37" s="41" customFormat="1" customHeight="1"/>
    <row r="38" s="41" customFormat="1" customHeight="1"/>
    <row r="39" s="41" customFormat="1" customHeight="1"/>
    <row r="40" s="41" customFormat="1" customHeight="1"/>
    <row r="41" s="41" customFormat="1" customHeight="1"/>
    <row r="42" s="41" customFormat="1" customHeight="1"/>
    <row r="43" s="41" customFormat="1" customHeight="1"/>
    <row r="44" s="41" customFormat="1" customHeight="1"/>
    <row r="45" s="41" customFormat="1" customHeight="1"/>
    <row r="46" s="41" customFormat="1" customHeight="1"/>
    <row r="47" s="41" customFormat="1" customHeight="1"/>
    <row r="48" s="41" customFormat="1" customHeight="1"/>
    <row r="49" s="41" customFormat="1" customHeight="1"/>
    <row r="50" s="41" customFormat="1" customHeight="1"/>
    <row r="51" s="41" customFormat="1" customHeight="1"/>
    <row r="52" s="41" customFormat="1" customHeight="1"/>
    <row r="53" s="41" customFormat="1" customHeight="1"/>
    <row r="54" s="41" customFormat="1" customHeight="1"/>
    <row r="55" s="41" customFormat="1" customHeight="1"/>
    <row r="56" s="41" customFormat="1" customHeight="1"/>
    <row r="57" s="41" customFormat="1" customHeight="1"/>
    <row r="58" s="41" customFormat="1" customHeight="1"/>
  </sheetData>
  <printOptions horizontalCentered="1" verticalCentered="1"/>
  <pageMargins left="0.590551181102362" right="0.511811023622047" top="0.49" bottom="0.53" header="0.77" footer="0.511811023622047"/>
  <pageSetup paperSize="9" scale="90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D17" sqref="D17"/>
    </sheetView>
  </sheetViews>
  <sheetFormatPr defaultColWidth="9" defaultRowHeight="12.75"/>
  <cols>
    <col min="1" max="1" width="21" style="435" customWidth="1"/>
    <col min="2" max="2" width="13.8849557522124" style="431" customWidth="1"/>
    <col min="3" max="3" width="18.3362831858407" style="431" customWidth="1"/>
    <col min="4" max="4" width="22" style="435" customWidth="1"/>
    <col min="5" max="5" width="20" style="431" customWidth="1"/>
    <col min="6" max="6" width="26.3362831858407" style="435" customWidth="1"/>
    <col min="7" max="7" width="11.4424778761062" style="431" customWidth="1"/>
    <col min="8" max="8" width="13.3362831858407" style="431" customWidth="1"/>
    <col min="9" max="9" width="13" style="431" customWidth="1"/>
    <col min="10" max="10" width="9" style="431"/>
    <col min="11" max="11" width="13.6637168141593" style="431" customWidth="1"/>
    <col min="12" max="12" width="14.4424778761062" style="431" customWidth="1"/>
    <col min="13" max="16384" width="9" style="431"/>
  </cols>
  <sheetData>
    <row r="1" ht="24.9" customHeight="1" spans="1:12">
      <c r="A1" s="436" t="s">
        <v>2</v>
      </c>
      <c r="B1" s="437" t="s">
        <v>53</v>
      </c>
      <c r="G1" s="435" t="s">
        <v>54</v>
      </c>
      <c r="H1" s="435"/>
      <c r="I1" s="435" t="s">
        <v>55</v>
      </c>
      <c r="J1" s="435"/>
      <c r="K1" s="435"/>
      <c r="L1" s="431" t="s">
        <v>56</v>
      </c>
    </row>
    <row r="2" ht="24.9" customHeight="1" spans="1:12">
      <c r="A2" s="436" t="s">
        <v>57</v>
      </c>
      <c r="B2" s="438">
        <f>储能系统配置表!G19/10000</f>
        <v>0.014249</v>
      </c>
      <c r="C2" s="431" t="s">
        <v>45</v>
      </c>
      <c r="E2" s="439" t="s">
        <v>58</v>
      </c>
      <c r="F2" s="440">
        <v>0.9812</v>
      </c>
      <c r="G2" s="441" t="s">
        <v>59</v>
      </c>
      <c r="H2" s="431" t="s">
        <v>60</v>
      </c>
      <c r="I2" s="431" t="s">
        <v>61</v>
      </c>
      <c r="J2" s="431" t="s">
        <v>62</v>
      </c>
      <c r="K2" s="431" t="s">
        <v>63</v>
      </c>
      <c r="L2" s="431" t="s">
        <v>64</v>
      </c>
    </row>
    <row r="3" ht="24.9" customHeight="1" spans="1:6">
      <c r="A3" s="436" t="s">
        <v>65</v>
      </c>
      <c r="B3" s="437">
        <v>0.98</v>
      </c>
      <c r="C3" s="442" t="s">
        <v>66</v>
      </c>
      <c r="D3" s="442"/>
      <c r="E3" s="443" t="s">
        <v>67</v>
      </c>
      <c r="F3" s="444">
        <v>0.2616</v>
      </c>
    </row>
    <row r="4" ht="24.9" customHeight="1" spans="1:6">
      <c r="A4" s="436" t="s">
        <v>68</v>
      </c>
      <c r="B4" s="437">
        <v>0.93</v>
      </c>
      <c r="C4" s="445" t="s">
        <v>69</v>
      </c>
      <c r="D4" s="446"/>
      <c r="E4" s="447" t="s">
        <v>70</v>
      </c>
      <c r="F4" s="448">
        <v>0.5451</v>
      </c>
    </row>
    <row r="5" ht="24.9" customHeight="1" spans="1:4">
      <c r="A5" s="436" t="s">
        <v>71</v>
      </c>
      <c r="B5" s="449">
        <f>F2-F3</f>
        <v>0.7196</v>
      </c>
      <c r="C5" s="436" t="s">
        <v>72</v>
      </c>
      <c r="D5" s="436"/>
    </row>
    <row r="6" ht="24.9" customHeight="1" spans="1:6">
      <c r="A6" s="436" t="s">
        <v>73</v>
      </c>
      <c r="B6" s="437">
        <f>B3*B4*B5*B4</f>
        <v>0.6099343992</v>
      </c>
      <c r="C6" s="436" t="s">
        <v>74</v>
      </c>
      <c r="D6" s="436"/>
      <c r="E6" s="436"/>
      <c r="F6" s="436"/>
    </row>
    <row r="7" ht="24.9" customHeight="1" spans="1:3">
      <c r="A7" s="435" t="s">
        <v>75</v>
      </c>
      <c r="B7" s="431">
        <f>储能系统配置表!C22*365</f>
        <v>219000</v>
      </c>
      <c r="C7" s="431" t="s">
        <v>48</v>
      </c>
    </row>
    <row r="8" ht="24.9" customHeight="1" spans="1:4">
      <c r="A8" s="435" t="s">
        <v>76</v>
      </c>
      <c r="B8" s="431">
        <f>B6*B7/10000</f>
        <v>13.35756334248</v>
      </c>
      <c r="C8" s="431" t="s">
        <v>45</v>
      </c>
      <c r="D8" s="435" t="s">
        <v>77</v>
      </c>
    </row>
    <row r="9" ht="24.9" customHeight="1" spans="1:2">
      <c r="A9" s="435" t="s">
        <v>78</v>
      </c>
      <c r="B9" s="431">
        <f>365*(F2-F4)*2000*B4*B4*B3/10000</f>
        <v>26.9836639506</v>
      </c>
    </row>
    <row r="10" ht="24.9" customHeight="1" spans="1:3">
      <c r="A10" s="435" t="s">
        <v>79</v>
      </c>
      <c r="B10" s="431">
        <f>B9+B8</f>
        <v>40.34122729308</v>
      </c>
      <c r="C10" s="431" t="s">
        <v>45</v>
      </c>
    </row>
    <row r="11" ht="24.9" customHeight="1"/>
  </sheetData>
  <mergeCells count="6">
    <mergeCell ref="G1:H1"/>
    <mergeCell ref="I1:K1"/>
    <mergeCell ref="C3:D3"/>
    <mergeCell ref="C4:D4"/>
    <mergeCell ref="C5:D5"/>
    <mergeCell ref="C6:F6"/>
  </mergeCells>
  <pageMargins left="0.7" right="0.7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O117"/>
  <sheetViews>
    <sheetView showZeros="0" workbookViewId="0">
      <selection activeCell="A1" sqref="A1"/>
    </sheetView>
  </sheetViews>
  <sheetFormatPr defaultColWidth="8.88495575221239" defaultRowHeight="16.5" customHeight="1"/>
  <cols>
    <col min="1" max="1" width="4.10619469026549" style="152" customWidth="1"/>
    <col min="2" max="2" width="23.4424778761062" style="152" customWidth="1"/>
    <col min="3" max="3" width="5.88495575221239" style="153" customWidth="1"/>
    <col min="4" max="4" width="9.10619469026549" style="153" customWidth="1"/>
    <col min="5" max="5" width="7.66371681415929" style="154" customWidth="1"/>
    <col min="6" max="10" width="7.55752212389381" style="154" customWidth="1"/>
    <col min="11" max="16" width="7" style="41" customWidth="1"/>
    <col min="17" max="19" width="7" style="41" hidden="1" customWidth="1"/>
    <col min="20" max="20" width="8.88495575221239" style="41" hidden="1" customWidth="1"/>
    <col min="21" max="21" width="1" style="41" hidden="1" customWidth="1"/>
    <col min="22" max="26" width="8.88495575221239" style="41" hidden="1" customWidth="1"/>
    <col min="27" max="71" width="9.10619469026549" style="41" customWidth="1"/>
    <col min="72" max="16384" width="8.88495575221239" style="155"/>
  </cols>
  <sheetData>
    <row r="1" ht="21.75" customHeight="1" spans="1:12">
      <c r="A1" s="42"/>
      <c r="B1" s="41"/>
      <c r="D1" s="41"/>
      <c r="E1" s="156"/>
      <c r="J1" s="41"/>
      <c r="L1" s="167"/>
    </row>
    <row r="2" customHeight="1" spans="1:5">
      <c r="A2" s="42"/>
      <c r="D2" s="157"/>
      <c r="E2" s="158"/>
    </row>
    <row r="3" ht="15.75" customHeight="1" spans="1:15">
      <c r="A3" s="159"/>
      <c r="B3" s="159"/>
      <c r="C3" s="160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</row>
    <row r="4" ht="15.75" customHeight="1" spans="1:15">
      <c r="A4" s="163"/>
      <c r="B4" s="159"/>
      <c r="C4" s="120"/>
      <c r="D4" s="164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</row>
    <row r="5" ht="15.75" customHeight="1" spans="1:15">
      <c r="A5" s="166"/>
      <c r="B5" s="159"/>
      <c r="C5" s="160"/>
      <c r="D5" s="164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</row>
    <row r="6" ht="15.75" customHeight="1" spans="1:15">
      <c r="A6" s="166"/>
      <c r="B6" s="159"/>
      <c r="C6" s="160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</row>
    <row r="7" ht="15.75" customHeight="1" spans="1:15">
      <c r="A7" s="166"/>
      <c r="B7" s="159"/>
      <c r="C7" s="160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</row>
    <row r="8" ht="15.75" customHeight="1" spans="1:15">
      <c r="A8" s="166"/>
      <c r="B8" s="159"/>
      <c r="C8" s="160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</row>
    <row r="9" ht="15.75" customHeight="1" spans="1:15">
      <c r="A9" s="166"/>
      <c r="B9" s="159"/>
      <c r="C9" s="160"/>
      <c r="D9" s="164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</row>
    <row r="10" ht="15.75" customHeight="1" spans="1:15">
      <c r="A10" s="159"/>
      <c r="B10" s="159"/>
      <c r="C10" s="160"/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</row>
    <row r="11" ht="15.75" customHeight="1" spans="1:15">
      <c r="A11" s="159"/>
      <c r="B11" s="159"/>
      <c r="C11" s="160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</row>
    <row r="12" ht="15.75" customHeight="1" spans="1:15">
      <c r="A12" s="159"/>
      <c r="B12" s="159"/>
      <c r="C12" s="120"/>
      <c r="D12" s="164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</row>
    <row r="13" ht="15.75" customHeight="1" spans="1:15">
      <c r="A13" s="159"/>
      <c r="B13" s="159"/>
      <c r="C13" s="160"/>
      <c r="D13" s="164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</row>
    <row r="14" ht="15.75" customHeight="1" spans="1:15">
      <c r="A14" s="159"/>
      <c r="B14" s="159"/>
      <c r="C14" s="160"/>
      <c r="D14" s="164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</row>
    <row r="15" ht="15.75" customHeight="1" spans="1:15">
      <c r="A15" s="159"/>
      <c r="B15" s="159"/>
      <c r="C15" s="160"/>
      <c r="D15" s="164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</row>
    <row r="16" ht="15.75" customHeight="1" spans="1:15">
      <c r="A16" s="159"/>
      <c r="B16" s="159"/>
      <c r="C16" s="160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</row>
    <row r="17" ht="15.75" customHeight="1" spans="1:15">
      <c r="A17" s="159"/>
      <c r="B17" s="159"/>
      <c r="C17" s="160"/>
      <c r="D17" s="164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</row>
    <row r="18" ht="15.75" customHeight="1" spans="1:15">
      <c r="A18" s="159"/>
      <c r="B18" s="159"/>
      <c r="C18" s="160"/>
      <c r="D18" s="164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</row>
    <row r="19" ht="15.75" customHeight="1" spans="1:15">
      <c r="A19" s="159"/>
      <c r="B19" s="159"/>
      <c r="C19" s="160"/>
      <c r="D19" s="164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</row>
    <row r="20" ht="15.75" customHeight="1" spans="1:15">
      <c r="A20" s="159"/>
      <c r="B20" s="159"/>
      <c r="C20" s="160"/>
      <c r="D20" s="164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</row>
    <row r="21" ht="15.75" customHeight="1" spans="1:15">
      <c r="A21" s="166"/>
      <c r="B21" s="159"/>
      <c r="C21" s="160"/>
      <c r="D21" s="164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</row>
    <row r="22" ht="15.75" customHeight="1" spans="1:15">
      <c r="A22" s="166"/>
      <c r="B22" s="159"/>
      <c r="C22" s="160"/>
      <c r="D22" s="164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</row>
    <row r="23" ht="15.75" customHeight="1" spans="1:15">
      <c r="A23" s="166"/>
      <c r="B23" s="159"/>
      <c r="C23" s="160"/>
      <c r="D23" s="164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</row>
    <row r="24" ht="15.75" customHeight="1" spans="1:15">
      <c r="A24" s="166"/>
      <c r="B24" s="159"/>
      <c r="C24" s="160"/>
      <c r="D24" s="164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</row>
    <row r="25" ht="15.75" customHeight="1" spans="1:15">
      <c r="A25" s="166"/>
      <c r="B25" s="159"/>
      <c r="C25" s="160"/>
      <c r="D25" s="164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</row>
    <row r="26" ht="15.75" customHeight="1" spans="1:15">
      <c r="A26" s="159"/>
      <c r="B26" s="159"/>
      <c r="C26" s="160"/>
      <c r="D26" s="164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</row>
    <row r="27" ht="15.75" customHeight="1" spans="1:15">
      <c r="A27" s="159"/>
      <c r="B27" s="159"/>
      <c r="C27" s="160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</row>
    <row r="28" customHeight="1" spans="1:10">
      <c r="A28" s="41"/>
      <c r="B28" s="41"/>
      <c r="C28" s="41"/>
      <c r="D28" s="41"/>
      <c r="E28" s="41"/>
      <c r="F28" s="41"/>
      <c r="G28" s="41"/>
      <c r="H28" s="41"/>
      <c r="I28" s="41"/>
      <c r="J28" s="41"/>
    </row>
    <row r="29" customHeight="1" spans="1:10">
      <c r="A29" s="41"/>
      <c r="B29" s="41"/>
      <c r="C29" s="41"/>
      <c r="D29" s="41"/>
      <c r="E29" s="41"/>
      <c r="F29" s="41"/>
      <c r="G29" s="41"/>
      <c r="H29" s="41"/>
      <c r="I29" s="41"/>
      <c r="J29" s="41"/>
    </row>
    <row r="30" customHeight="1" spans="1:10">
      <c r="A30" s="41"/>
      <c r="B30" s="41"/>
      <c r="C30" s="41"/>
      <c r="D30" s="41"/>
      <c r="E30" s="41"/>
      <c r="F30" s="41"/>
      <c r="G30" s="41"/>
      <c r="H30" s="41"/>
      <c r="I30" s="41"/>
      <c r="J30" s="41"/>
    </row>
    <row r="31" customHeight="1" spans="1:10">
      <c r="A31" s="41"/>
      <c r="B31" s="41"/>
      <c r="C31" s="41"/>
      <c r="D31" s="41"/>
      <c r="E31" s="41"/>
      <c r="F31" s="41"/>
      <c r="G31" s="41"/>
      <c r="H31" s="41"/>
      <c r="I31" s="41"/>
      <c r="J31" s="41"/>
    </row>
    <row r="32" customHeight="1" spans="1:10">
      <c r="A32" s="41"/>
      <c r="B32" s="41"/>
      <c r="C32" s="41"/>
      <c r="D32" s="41"/>
      <c r="E32" s="41"/>
      <c r="F32" s="41"/>
      <c r="G32" s="41"/>
      <c r="H32" s="41"/>
      <c r="I32" s="41"/>
      <c r="J32" s="41"/>
    </row>
    <row r="33" s="41" customFormat="1" customHeight="1"/>
    <row r="34" s="41" customFormat="1" customHeight="1"/>
    <row r="35" s="41" customFormat="1" customHeight="1"/>
    <row r="36" s="41" customFormat="1" customHeight="1"/>
    <row r="37" s="41" customFormat="1" customHeight="1"/>
    <row r="38" s="41" customFormat="1" customHeight="1"/>
    <row r="39" s="41" customFormat="1" customHeight="1"/>
    <row r="40" s="41" customFormat="1" customHeight="1"/>
    <row r="41" s="41" customFormat="1" customHeight="1"/>
    <row r="42" s="41" customFormat="1" customHeight="1"/>
    <row r="43" s="41" customFormat="1" customHeight="1"/>
    <row r="44" s="41" customFormat="1" customHeight="1"/>
    <row r="45" s="41" customFormat="1" customHeight="1"/>
    <row r="46" s="41" customFormat="1" customHeight="1"/>
    <row r="47" s="41" customFormat="1" customHeight="1"/>
    <row r="48" s="41" customFormat="1" customHeight="1"/>
    <row r="49" s="41" customFormat="1" customHeight="1"/>
    <row r="50" s="41" customFormat="1" customHeight="1"/>
    <row r="51" s="41" customFormat="1" customHeight="1"/>
    <row r="52" s="41" customFormat="1" customHeight="1"/>
    <row r="53" s="41" customFormat="1" customHeight="1"/>
    <row r="54" s="41" customFormat="1" customHeight="1"/>
    <row r="55" s="41" customFormat="1" customHeight="1"/>
    <row r="56" s="41" customFormat="1" customHeight="1"/>
    <row r="57" s="41" customFormat="1" customHeight="1"/>
    <row r="58" s="41" customFormat="1" customHeight="1"/>
    <row r="59" s="41" customFormat="1" customHeight="1"/>
    <row r="60" s="41" customFormat="1" customHeight="1"/>
    <row r="61" s="41" customFormat="1" customHeight="1"/>
    <row r="62" s="41" customFormat="1" customHeight="1"/>
    <row r="63" s="41" customFormat="1" customHeight="1"/>
    <row r="64" s="41" customFormat="1" customHeight="1"/>
    <row r="65" s="41" customFormat="1" customHeight="1"/>
    <row r="66" s="41" customFormat="1" customHeight="1"/>
    <row r="67" s="41" customFormat="1" customHeight="1"/>
    <row r="68" s="41" customFormat="1" customHeight="1"/>
    <row r="69" s="41" customFormat="1" customHeight="1"/>
    <row r="70" s="41" customFormat="1" customHeight="1"/>
    <row r="71" s="41" customFormat="1" customHeight="1"/>
    <row r="72" s="41" customFormat="1" customHeight="1"/>
    <row r="73" s="41" customFormat="1" customHeight="1"/>
    <row r="74" s="41" customFormat="1" customHeight="1"/>
    <row r="75" s="41" customFormat="1" customHeight="1"/>
    <row r="76" s="41" customFormat="1" customHeight="1"/>
    <row r="77" s="41" customFormat="1" customHeight="1"/>
    <row r="78" s="41" customFormat="1" customHeight="1"/>
    <row r="79" s="41" customFormat="1" customHeight="1"/>
    <row r="80" s="41" customFormat="1" customHeight="1"/>
    <row r="81" s="41" customFormat="1" customHeight="1"/>
    <row r="82" s="41" customFormat="1" customHeight="1"/>
    <row r="83" s="41" customFormat="1" customHeight="1"/>
    <row r="84" s="41" customFormat="1" customHeight="1"/>
    <row r="85" s="41" customFormat="1" customHeight="1"/>
    <row r="86" s="41" customFormat="1" customHeight="1"/>
    <row r="87" s="41" customFormat="1" customHeight="1"/>
    <row r="88" s="41" customFormat="1" customHeight="1"/>
    <row r="89" s="41" customFormat="1" customHeight="1"/>
    <row r="90" s="41" customFormat="1" customHeight="1"/>
    <row r="91" s="41" customFormat="1" customHeight="1"/>
    <row r="92" s="41" customFormat="1" customHeight="1"/>
    <row r="93" s="41" customFormat="1" customHeight="1"/>
    <row r="94" s="41" customFormat="1" customHeight="1"/>
    <row r="95" s="41" customFormat="1" customHeight="1"/>
    <row r="96" s="41" customFormat="1" customHeight="1"/>
    <row r="97" s="41" customFormat="1" customHeight="1"/>
    <row r="98" s="41" customFormat="1" customHeight="1"/>
    <row r="99" s="41" customFormat="1" customHeight="1"/>
    <row r="100" s="41" customFormat="1" customHeight="1"/>
    <row r="101" s="41" customFormat="1" customHeight="1"/>
    <row r="102" s="41" customFormat="1" customHeight="1"/>
    <row r="103" s="41" customFormat="1" customHeight="1"/>
    <row r="104" s="41" customFormat="1" customHeight="1"/>
    <row r="105" s="41" customFormat="1" customHeight="1"/>
    <row r="106" s="41" customFormat="1" customHeight="1"/>
    <row r="107" s="41" customFormat="1" customHeight="1"/>
    <row r="108" s="41" customFormat="1" customHeight="1"/>
    <row r="109" s="41" customFormat="1" customHeight="1"/>
    <row r="110" s="41" customFormat="1" customHeight="1"/>
    <row r="111" s="41" customFormat="1" customHeight="1"/>
    <row r="112" s="41" customFormat="1" customHeight="1"/>
    <row r="113" s="41" customFormat="1" customHeight="1"/>
    <row r="114" s="41" customFormat="1" customHeight="1"/>
    <row r="115" s="41" customFormat="1" customHeight="1"/>
    <row r="116" s="41" customFormat="1" customHeight="1"/>
    <row r="117" s="41" customFormat="1" customHeight="1"/>
  </sheetData>
  <printOptions horizontalCentered="1" verticalCentered="1"/>
  <pageMargins left="0.590551181102362" right="0.511811023622047" top="0.49" bottom="0.53" header="0.77" footer="0.511811023622047"/>
  <pageSetup paperSize="9" scale="90" orientation="landscape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AD20"/>
  <sheetViews>
    <sheetView showZeros="0" workbookViewId="0">
      <selection activeCell="A1" sqref="A1"/>
    </sheetView>
  </sheetViews>
  <sheetFormatPr defaultColWidth="8.88495575221239" defaultRowHeight="12.75"/>
  <cols>
    <col min="1" max="1" width="3.88495575221239" style="95" customWidth="1"/>
    <col min="2" max="2" width="22.3362831858407" style="95" customWidth="1"/>
    <col min="3" max="3" width="4.88495575221239" style="95" customWidth="1"/>
    <col min="4" max="4" width="8.33628318584071" style="96" customWidth="1"/>
    <col min="5" max="5" width="8.10619469026549" style="96" customWidth="1"/>
    <col min="6" max="6" width="8.55752212389381" style="97" customWidth="1"/>
    <col min="7" max="7" width="8.33628318584071" style="97" customWidth="1"/>
    <col min="8" max="8" width="10" style="97" customWidth="1"/>
    <col min="9" max="14" width="8.66371681415929" style="96" customWidth="1"/>
    <col min="15" max="17" width="8.66371681415929" style="98" customWidth="1"/>
    <col min="18" max="18" width="8.88495575221239" style="98" customWidth="1"/>
    <col min="19" max="23" width="8.88495575221239" style="98" hidden="1" customWidth="1"/>
    <col min="24" max="27" width="8.88495575221239" style="41" hidden="1" customWidth="1"/>
    <col min="28" max="30" width="8.88495575221239" style="98" hidden="1" customWidth="1"/>
    <col min="31" max="31" width="8.88495575221239" style="41" customWidth="1"/>
    <col min="32" max="44" width="9.10619469026549" style="41" customWidth="1"/>
    <col min="45" max="16384" width="8.88495575221239" style="98"/>
  </cols>
  <sheetData>
    <row r="1" ht="29.25" customHeight="1" spans="1:19">
      <c r="A1" s="42"/>
      <c r="F1" s="41"/>
      <c r="G1" s="99"/>
      <c r="H1" s="100"/>
      <c r="I1" s="41"/>
      <c r="M1" s="41"/>
      <c r="P1" s="137"/>
      <c r="R1" s="41"/>
      <c r="S1" s="41"/>
    </row>
    <row r="2" ht="19.5" customHeight="1" spans="1:18">
      <c r="A2" s="42"/>
      <c r="E2" s="101"/>
      <c r="F2" s="102"/>
      <c r="G2" s="98"/>
      <c r="H2" s="98"/>
      <c r="I2" s="98"/>
      <c r="J2" s="98"/>
      <c r="K2" s="98"/>
      <c r="L2" s="98"/>
      <c r="M2" s="98"/>
      <c r="N2" s="98"/>
      <c r="R2" s="147"/>
    </row>
    <row r="3" ht="17.25" customHeight="1" spans="1:30">
      <c r="A3" s="103"/>
      <c r="B3" s="104"/>
      <c r="C3" s="103"/>
      <c r="D3" s="105"/>
      <c r="E3" s="106"/>
      <c r="F3" s="107"/>
      <c r="G3" s="107"/>
      <c r="H3" s="108"/>
      <c r="I3" s="138"/>
      <c r="J3" s="139"/>
      <c r="K3" s="140"/>
      <c r="L3" s="139"/>
      <c r="M3" s="138"/>
      <c r="N3" s="132"/>
      <c r="O3" s="141"/>
      <c r="P3" s="139"/>
      <c r="Q3" s="138"/>
      <c r="R3" s="148"/>
      <c r="S3" s="149"/>
      <c r="T3" s="139"/>
      <c r="U3" s="149"/>
      <c r="V3" s="139"/>
      <c r="W3" s="150"/>
      <c r="X3" s="150"/>
      <c r="Y3" s="150"/>
      <c r="Z3" s="150"/>
      <c r="AA3" s="150"/>
      <c r="AB3" s="150"/>
      <c r="AC3" s="150"/>
      <c r="AD3" s="150"/>
    </row>
    <row r="4" ht="17.25" customHeight="1" spans="1:30">
      <c r="A4" s="109"/>
      <c r="B4" s="110"/>
      <c r="C4" s="111"/>
      <c r="D4" s="112"/>
      <c r="E4" s="112"/>
      <c r="F4" s="113"/>
      <c r="G4" s="114"/>
      <c r="H4" s="114"/>
      <c r="I4" s="142"/>
      <c r="J4" s="143"/>
      <c r="K4" s="143"/>
      <c r="L4" s="143"/>
      <c r="M4" s="143"/>
      <c r="N4" s="142"/>
      <c r="O4" s="142"/>
      <c r="P4" s="142"/>
      <c r="Q4" s="142"/>
      <c r="R4" s="151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</row>
    <row r="5" ht="17.25" customHeight="1" spans="1:30">
      <c r="A5" s="115"/>
      <c r="B5" s="116"/>
      <c r="C5" s="116"/>
      <c r="D5" s="117"/>
      <c r="E5" s="117"/>
      <c r="F5" s="118"/>
      <c r="H5" s="108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</row>
    <row r="6" ht="17.25" customHeight="1" spans="1:30">
      <c r="A6" s="116"/>
      <c r="B6" s="116"/>
      <c r="C6" s="116"/>
      <c r="D6" s="117"/>
      <c r="E6" s="117"/>
      <c r="F6" s="119"/>
      <c r="G6" s="119"/>
      <c r="H6" s="117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</row>
    <row r="7" ht="17.25" customHeight="1" spans="1:30">
      <c r="A7" s="116"/>
      <c r="B7" s="105"/>
      <c r="C7" s="116"/>
      <c r="D7" s="117"/>
      <c r="E7" s="120"/>
      <c r="F7" s="119"/>
      <c r="G7" s="119"/>
      <c r="H7" s="117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</row>
    <row r="8" ht="17.25" customHeight="1" spans="1:30">
      <c r="A8" s="116"/>
      <c r="B8" s="116"/>
      <c r="C8" s="116"/>
      <c r="D8" s="117"/>
      <c r="E8" s="120"/>
      <c r="F8" s="116"/>
      <c r="G8" s="116"/>
      <c r="H8" s="117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</row>
    <row r="9" ht="17.25" customHeight="1" spans="1:30">
      <c r="A9" s="116"/>
      <c r="B9" s="116"/>
      <c r="C9" s="116"/>
      <c r="D9" s="117"/>
      <c r="E9" s="120"/>
      <c r="F9" s="116"/>
      <c r="G9" s="116"/>
      <c r="H9" s="117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</row>
    <row r="10" ht="17.25" customHeight="1" spans="1:30">
      <c r="A10" s="116"/>
      <c r="B10" s="116"/>
      <c r="C10" s="116"/>
      <c r="D10" s="117"/>
      <c r="E10" s="120"/>
      <c r="F10" s="116"/>
      <c r="G10" s="116"/>
      <c r="H10" s="117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</row>
    <row r="11" ht="17.25" customHeight="1" spans="1:30">
      <c r="A11" s="116"/>
      <c r="B11" s="116"/>
      <c r="C11" s="116"/>
      <c r="D11" s="117"/>
      <c r="E11" s="120"/>
      <c r="F11" s="116"/>
      <c r="G11" s="116"/>
      <c r="H11" s="117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</row>
    <row r="12" ht="17.25" customHeight="1" spans="1:30">
      <c r="A12" s="116"/>
      <c r="B12" s="116"/>
      <c r="C12" s="116"/>
      <c r="D12" s="117"/>
      <c r="E12" s="120"/>
      <c r="F12" s="116"/>
      <c r="G12" s="116"/>
      <c r="H12" s="117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</row>
    <row r="13" ht="17.25" customHeight="1" spans="1:30">
      <c r="A13" s="116"/>
      <c r="B13" s="116"/>
      <c r="C13" s="116"/>
      <c r="D13" s="117"/>
      <c r="E13" s="120"/>
      <c r="F13" s="116"/>
      <c r="G13" s="116"/>
      <c r="H13" s="117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</row>
    <row r="14" ht="17.25" customHeight="1" spans="1:30">
      <c r="A14" s="121"/>
      <c r="B14" s="121"/>
      <c r="C14" s="121"/>
      <c r="D14" s="122"/>
      <c r="E14" s="123"/>
      <c r="F14" s="121"/>
      <c r="G14" s="121"/>
      <c r="H14" s="122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</row>
    <row r="15" ht="17.25" customHeight="1" spans="1:30">
      <c r="A15" s="115"/>
      <c r="B15" s="115"/>
      <c r="C15" s="115"/>
      <c r="D15" s="124"/>
      <c r="E15" s="124"/>
      <c r="F15" s="124"/>
      <c r="G15" s="125"/>
      <c r="H15" s="125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</row>
    <row r="16" ht="17.25" customHeight="1" spans="1:30">
      <c r="A16" s="116"/>
      <c r="B16" s="126"/>
      <c r="C16" s="116"/>
      <c r="D16" s="127"/>
      <c r="E16" s="127"/>
      <c r="F16" s="127"/>
      <c r="G16" s="117"/>
      <c r="H16" s="117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</row>
    <row r="17" ht="17.25" customHeight="1" spans="1:30">
      <c r="A17" s="128"/>
      <c r="B17" s="126"/>
      <c r="C17" s="116"/>
      <c r="D17" s="129"/>
      <c r="E17" s="129"/>
      <c r="F17" s="129"/>
      <c r="G17" s="105"/>
      <c r="H17" s="117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</row>
    <row r="18" ht="17.25" customHeight="1" spans="1:30">
      <c r="A18" s="128"/>
      <c r="B18" s="116"/>
      <c r="C18" s="130"/>
      <c r="D18" s="131"/>
      <c r="E18" s="132"/>
      <c r="F18" s="132"/>
      <c r="G18" s="133"/>
      <c r="H18" s="133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</row>
    <row r="19" ht="17.25" customHeight="1" spans="1:30">
      <c r="A19" s="128"/>
      <c r="B19" s="116"/>
      <c r="C19" s="116"/>
      <c r="D19" s="134"/>
      <c r="E19" s="135"/>
      <c r="F19" s="125"/>
      <c r="G19" s="125"/>
      <c r="H19" s="117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</row>
    <row r="20" ht="17.25" customHeight="1" spans="1:30">
      <c r="A20" s="128"/>
      <c r="B20" s="116"/>
      <c r="C20" s="116"/>
      <c r="D20" s="127"/>
      <c r="E20" s="136"/>
      <c r="F20" s="117"/>
      <c r="G20" s="117"/>
      <c r="H20" s="117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</row>
  </sheetData>
  <printOptions horizontalCentered="1" verticalCentered="1"/>
  <pageMargins left="0.748031496062992" right="0.748031496062992" top="0.984251968503937" bottom="0.984251968503937" header="0.511811023622047" footer="0.511811023622047"/>
  <pageSetup paperSize="9" scale="80" orientation="landscape" horizontalDpi="300" verticalDpi="300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AN37"/>
  <sheetViews>
    <sheetView showZeros="0" workbookViewId="0">
      <selection activeCell="A1" sqref="A1"/>
    </sheetView>
  </sheetViews>
  <sheetFormatPr defaultColWidth="9.10619469026549" defaultRowHeight="12.75"/>
  <cols>
    <col min="1" max="1" width="4.66371681415929" style="41" customWidth="1"/>
    <col min="2" max="2" width="17.8849557522124" style="41" customWidth="1"/>
    <col min="3" max="3" width="4.66371681415929" style="41" customWidth="1"/>
    <col min="4" max="4" width="9.33628318584071" style="41" customWidth="1"/>
    <col min="5" max="5" width="8" style="41" customWidth="1"/>
    <col min="6" max="6" width="7.55752212389381" style="41" customWidth="1"/>
    <col min="7" max="7" width="6.66371681415929" style="41" customWidth="1"/>
    <col min="8" max="8" width="8.10619469026549" style="41" customWidth="1"/>
    <col min="9" max="10" width="7.88495575221239" style="41" customWidth="1"/>
    <col min="11" max="11" width="7" style="41" customWidth="1"/>
    <col min="12" max="12" width="7.66371681415929" style="41" customWidth="1"/>
    <col min="13" max="16" width="7" style="41" customWidth="1"/>
    <col min="17" max="17" width="6.55752212389381" style="41" customWidth="1"/>
    <col min="18" max="18" width="6.66371681415929" style="41" customWidth="1"/>
    <col min="19" max="20" width="7" style="41" customWidth="1"/>
    <col min="21" max="21" width="17.8849557522124" style="41" customWidth="1"/>
    <col min="22" max="22" width="4.66371681415929" style="41" customWidth="1"/>
    <col min="23" max="23" width="9.33628318584071" style="41" customWidth="1"/>
    <col min="24" max="24" width="8" style="41" customWidth="1"/>
    <col min="25" max="28" width="7" style="41" customWidth="1"/>
    <col min="29" max="29" width="6.55752212389381" style="41" customWidth="1"/>
    <col min="30" max="30" width="8.10619469026549" style="41" customWidth="1"/>
    <col min="31" max="31" width="7.55752212389381" style="41" customWidth="1"/>
    <col min="32" max="32" width="9.33628318584071" style="41" customWidth="1"/>
    <col min="33" max="33" width="6.44247787610619" style="41" customWidth="1"/>
    <col min="34" max="34" width="6.66371681415929" style="41" customWidth="1"/>
    <col min="35" max="36" width="7" style="41" customWidth="1"/>
    <col min="37" max="40" width="6.88495575221239" style="41" customWidth="1"/>
    <col min="41" max="16384" width="9.10619469026549" style="41"/>
  </cols>
  <sheetData>
    <row r="1" ht="25.1" spans="1:40">
      <c r="A1" s="42"/>
      <c r="B1" s="43"/>
      <c r="C1" s="43"/>
      <c r="F1" s="44"/>
      <c r="G1" s="45"/>
      <c r="H1" s="45"/>
      <c r="J1" s="79"/>
      <c r="K1" s="80"/>
      <c r="L1" s="45"/>
      <c r="N1" s="79"/>
      <c r="O1" s="80"/>
      <c r="P1" s="45"/>
      <c r="Q1" s="45"/>
      <c r="S1" s="45"/>
      <c r="T1" s="45"/>
      <c r="U1" s="42"/>
      <c r="V1" s="43"/>
      <c r="W1" s="43"/>
      <c r="Z1" s="44"/>
      <c r="AA1" s="45"/>
      <c r="AB1" s="45"/>
      <c r="AD1" s="79"/>
      <c r="AE1" s="80"/>
      <c r="AF1" s="45"/>
      <c r="AH1" s="79"/>
      <c r="AI1" s="80"/>
      <c r="AJ1" s="45"/>
      <c r="AK1" s="45"/>
      <c r="AM1" s="45"/>
      <c r="AN1" s="45"/>
    </row>
    <row r="2" spans="1:40">
      <c r="A2" s="46"/>
      <c r="B2" s="43"/>
      <c r="C2" s="43"/>
      <c r="D2" s="47"/>
      <c r="E2" s="47"/>
      <c r="F2" s="45"/>
      <c r="G2" s="45"/>
      <c r="H2" s="45"/>
      <c r="I2" s="45"/>
      <c r="J2" s="81"/>
      <c r="K2" s="45"/>
      <c r="L2" s="45"/>
      <c r="M2" s="45"/>
      <c r="N2" s="81"/>
      <c r="O2" s="45"/>
      <c r="P2" s="45"/>
      <c r="Q2" s="45"/>
      <c r="R2" s="91"/>
      <c r="S2" s="45"/>
      <c r="T2" s="45"/>
      <c r="U2" s="46"/>
      <c r="V2" s="43"/>
      <c r="W2" s="43"/>
      <c r="X2" s="47"/>
      <c r="Y2" s="47"/>
      <c r="Z2" s="45"/>
      <c r="AA2" s="45"/>
      <c r="AB2" s="45"/>
      <c r="AC2" s="45"/>
      <c r="AD2" s="81"/>
      <c r="AE2" s="45"/>
      <c r="AF2" s="45"/>
      <c r="AG2" s="45"/>
      <c r="AH2" s="81"/>
      <c r="AI2" s="45"/>
      <c r="AJ2" s="45"/>
      <c r="AK2" s="45"/>
      <c r="AL2" s="91"/>
      <c r="AM2" s="45"/>
      <c r="AN2" s="45"/>
    </row>
    <row r="3" spans="1:36">
      <c r="A3" s="42"/>
      <c r="E3" s="48"/>
      <c r="F3" s="49"/>
      <c r="G3" s="45"/>
      <c r="H3" s="45"/>
      <c r="I3" s="82"/>
      <c r="J3" s="82"/>
      <c r="K3" s="45"/>
      <c r="L3" s="45"/>
      <c r="M3" s="82"/>
      <c r="N3" s="82"/>
      <c r="O3" s="45"/>
      <c r="P3" s="45"/>
      <c r="Q3" s="45"/>
      <c r="R3" s="45"/>
      <c r="S3" s="45"/>
      <c r="T3" s="45"/>
      <c r="U3" s="42"/>
      <c r="W3" s="47"/>
      <c r="Y3" s="48"/>
      <c r="Z3" s="49"/>
      <c r="AA3" s="45"/>
      <c r="AB3" s="45"/>
      <c r="AC3" s="45"/>
      <c r="AD3" s="45"/>
      <c r="AE3" s="45"/>
      <c r="AF3" s="45"/>
      <c r="AG3" s="45"/>
      <c r="AH3" s="45"/>
      <c r="AI3" s="45"/>
      <c r="AJ3" s="45"/>
    </row>
    <row r="4" spans="1:40">
      <c r="A4" s="50"/>
      <c r="B4" s="51"/>
      <c r="C4" s="52"/>
      <c r="D4" s="53"/>
      <c r="E4" s="54"/>
      <c r="F4" s="55"/>
      <c r="G4" s="56"/>
      <c r="H4" s="57"/>
      <c r="I4" s="83"/>
      <c r="J4" s="84"/>
      <c r="K4" s="85"/>
      <c r="L4" s="86"/>
      <c r="M4" s="83"/>
      <c r="N4" s="62"/>
      <c r="O4" s="85"/>
      <c r="P4" s="86"/>
      <c r="Q4" s="83"/>
      <c r="R4" s="62"/>
      <c r="S4" s="85"/>
      <c r="T4" s="86"/>
      <c r="U4" s="51"/>
      <c r="V4" s="52"/>
      <c r="W4" s="53"/>
      <c r="X4" s="54"/>
      <c r="Y4" s="83"/>
      <c r="Z4" s="62"/>
      <c r="AA4" s="85"/>
      <c r="AB4" s="86"/>
      <c r="AC4" s="83"/>
      <c r="AD4" s="62"/>
      <c r="AE4" s="85"/>
      <c r="AF4" s="86"/>
      <c r="AG4" s="83"/>
      <c r="AH4" s="62"/>
      <c r="AI4" s="85"/>
      <c r="AJ4" s="86"/>
      <c r="AK4" s="83"/>
      <c r="AL4" s="62"/>
      <c r="AM4" s="85"/>
      <c r="AN4" s="86"/>
    </row>
    <row r="5" spans="1:40">
      <c r="A5" s="58"/>
      <c r="B5" s="59"/>
      <c r="C5" s="60"/>
      <c r="D5" s="61"/>
      <c r="E5" s="61"/>
      <c r="F5" s="53"/>
      <c r="G5" s="62"/>
      <c r="H5" s="63"/>
      <c r="I5" s="52"/>
      <c r="J5" s="87"/>
      <c r="K5" s="62"/>
      <c r="L5" s="63"/>
      <c r="M5" s="52"/>
      <c r="N5" s="87"/>
      <c r="O5" s="62"/>
      <c r="P5" s="63"/>
      <c r="Q5" s="52"/>
      <c r="R5" s="87"/>
      <c r="S5" s="62"/>
      <c r="T5" s="63"/>
      <c r="U5" s="92"/>
      <c r="V5" s="60"/>
      <c r="W5" s="61"/>
      <c r="X5" s="61"/>
      <c r="Y5" s="52"/>
      <c r="Z5" s="87"/>
      <c r="AA5" s="62"/>
      <c r="AB5" s="63"/>
      <c r="AC5" s="52"/>
      <c r="AD5" s="87"/>
      <c r="AE5" s="62"/>
      <c r="AF5" s="63"/>
      <c r="AG5" s="52"/>
      <c r="AH5" s="87"/>
      <c r="AI5" s="62"/>
      <c r="AJ5" s="63"/>
      <c r="AK5" s="52"/>
      <c r="AL5" s="87"/>
      <c r="AM5" s="62"/>
      <c r="AN5" s="63"/>
    </row>
    <row r="6" spans="1:40">
      <c r="A6" s="64"/>
      <c r="B6" s="65"/>
      <c r="C6" s="66"/>
      <c r="D6" s="67"/>
      <c r="E6" s="67"/>
      <c r="F6" s="61"/>
      <c r="G6" s="61"/>
      <c r="H6" s="61"/>
      <c r="I6" s="88"/>
      <c r="J6" s="61"/>
      <c r="K6" s="61"/>
      <c r="L6" s="78"/>
      <c r="M6" s="88"/>
      <c r="N6" s="61"/>
      <c r="O6" s="61"/>
      <c r="P6" s="78"/>
      <c r="Q6" s="88"/>
      <c r="R6" s="61"/>
      <c r="S6" s="61"/>
      <c r="T6" s="78"/>
      <c r="U6" s="93"/>
      <c r="V6" s="66"/>
      <c r="W6" s="67"/>
      <c r="X6" s="67"/>
      <c r="Y6" s="88"/>
      <c r="Z6" s="61"/>
      <c r="AA6" s="61"/>
      <c r="AB6" s="78"/>
      <c r="AC6" s="88"/>
      <c r="AD6" s="61"/>
      <c r="AE6" s="61"/>
      <c r="AF6" s="78"/>
      <c r="AG6" s="88"/>
      <c r="AH6" s="61"/>
      <c r="AI6" s="61"/>
      <c r="AJ6" s="78"/>
      <c r="AK6" s="88"/>
      <c r="AL6" s="61"/>
      <c r="AM6" s="61"/>
      <c r="AN6" s="78"/>
    </row>
    <row r="7" spans="1:40">
      <c r="A7" s="68"/>
      <c r="B7" s="69"/>
      <c r="C7" s="69"/>
      <c r="D7" s="70"/>
      <c r="E7" s="70"/>
      <c r="F7" s="71"/>
      <c r="G7" s="71"/>
      <c r="H7" s="71"/>
      <c r="I7" s="70"/>
      <c r="J7" s="89"/>
      <c r="K7" s="89"/>
      <c r="L7" s="89"/>
      <c r="M7" s="70"/>
      <c r="N7" s="89"/>
      <c r="O7" s="89"/>
      <c r="P7" s="89"/>
      <c r="Q7" s="70"/>
      <c r="R7" s="89"/>
      <c r="S7" s="89"/>
      <c r="T7" s="89"/>
      <c r="U7" s="69"/>
      <c r="V7" s="69"/>
      <c r="W7" s="70"/>
      <c r="X7" s="70"/>
      <c r="Y7" s="70"/>
      <c r="Z7" s="89"/>
      <c r="AA7" s="89"/>
      <c r="AB7" s="89"/>
      <c r="AC7" s="94"/>
      <c r="AD7" s="89"/>
      <c r="AE7" s="89"/>
      <c r="AF7" s="89"/>
      <c r="AG7" s="94"/>
      <c r="AH7" s="89"/>
      <c r="AI7" s="89"/>
      <c r="AJ7" s="89"/>
      <c r="AK7" s="94"/>
      <c r="AL7" s="89"/>
      <c r="AM7" s="89"/>
      <c r="AN7" s="89"/>
    </row>
    <row r="8" spans="1:40">
      <c r="A8" s="68"/>
      <c r="B8" s="69"/>
      <c r="C8" s="69"/>
      <c r="D8" s="72"/>
      <c r="E8" s="69"/>
      <c r="F8" s="71"/>
      <c r="G8" s="71"/>
      <c r="H8" s="71"/>
      <c r="I8" s="70"/>
      <c r="J8" s="71"/>
      <c r="K8" s="71"/>
      <c r="L8" s="71"/>
      <c r="M8" s="70"/>
      <c r="N8" s="71"/>
      <c r="O8" s="71"/>
      <c r="P8" s="71"/>
      <c r="Q8" s="70"/>
      <c r="R8" s="71"/>
      <c r="S8" s="71"/>
      <c r="T8" s="71"/>
      <c r="U8" s="78"/>
      <c r="V8" s="78"/>
      <c r="W8" s="72"/>
      <c r="X8" s="72"/>
      <c r="Y8" s="70"/>
      <c r="Z8" s="71"/>
      <c r="AA8" s="71"/>
      <c r="AB8" s="71"/>
      <c r="AC8" s="94"/>
      <c r="AD8" s="71"/>
      <c r="AE8" s="71"/>
      <c r="AF8" s="71"/>
      <c r="AG8" s="94"/>
      <c r="AH8" s="71"/>
      <c r="AI8" s="71"/>
      <c r="AJ8" s="71"/>
      <c r="AK8" s="94"/>
      <c r="AL8" s="71"/>
      <c r="AM8" s="71"/>
      <c r="AN8" s="71"/>
    </row>
    <row r="9" spans="1:40">
      <c r="A9" s="68"/>
      <c r="B9" s="69"/>
      <c r="C9" s="69"/>
      <c r="D9" s="72"/>
      <c r="E9" s="69"/>
      <c r="F9" s="71"/>
      <c r="G9" s="71"/>
      <c r="H9" s="71"/>
      <c r="I9" s="70"/>
      <c r="J9" s="71"/>
      <c r="K9" s="71"/>
      <c r="L9" s="71"/>
      <c r="M9" s="70"/>
      <c r="N9" s="71"/>
      <c r="O9" s="71"/>
      <c r="P9" s="71"/>
      <c r="Q9" s="70"/>
      <c r="R9" s="71"/>
      <c r="S9" s="71"/>
      <c r="T9" s="71"/>
      <c r="U9" s="78"/>
      <c r="V9" s="78"/>
      <c r="W9" s="72"/>
      <c r="X9" s="72"/>
      <c r="Y9" s="70"/>
      <c r="Z9" s="71"/>
      <c r="AA9" s="71"/>
      <c r="AB9" s="71"/>
      <c r="AC9" s="94"/>
      <c r="AD9" s="71"/>
      <c r="AE9" s="71"/>
      <c r="AF9" s="71"/>
      <c r="AG9" s="94"/>
      <c r="AH9" s="71"/>
      <c r="AI9" s="71"/>
      <c r="AJ9" s="71"/>
      <c r="AK9" s="94"/>
      <c r="AL9" s="71"/>
      <c r="AM9" s="71"/>
      <c r="AN9" s="71"/>
    </row>
    <row r="10" spans="1:40">
      <c r="A10" s="68"/>
      <c r="B10" s="69"/>
      <c r="C10" s="69"/>
      <c r="D10" s="72"/>
      <c r="E10" s="69"/>
      <c r="F10" s="71"/>
      <c r="G10" s="71"/>
      <c r="H10" s="71"/>
      <c r="I10" s="70"/>
      <c r="J10" s="71"/>
      <c r="K10" s="71"/>
      <c r="L10" s="71"/>
      <c r="M10" s="70"/>
      <c r="N10" s="71"/>
      <c r="O10" s="71"/>
      <c r="P10" s="71"/>
      <c r="Q10" s="70"/>
      <c r="R10" s="71"/>
      <c r="S10" s="71"/>
      <c r="T10" s="71"/>
      <c r="U10" s="78"/>
      <c r="V10" s="78"/>
      <c r="W10" s="72"/>
      <c r="X10" s="72"/>
      <c r="Y10" s="70"/>
      <c r="Z10" s="71"/>
      <c r="AA10" s="71"/>
      <c r="AB10" s="71"/>
      <c r="AC10" s="94"/>
      <c r="AD10" s="71"/>
      <c r="AE10" s="71"/>
      <c r="AF10" s="71"/>
      <c r="AG10" s="94"/>
      <c r="AH10" s="71"/>
      <c r="AI10" s="71"/>
      <c r="AJ10" s="71"/>
      <c r="AK10" s="94"/>
      <c r="AL10" s="71"/>
      <c r="AM10" s="71"/>
      <c r="AN10" s="71"/>
    </row>
    <row r="11" spans="1:40">
      <c r="A11" s="68"/>
      <c r="B11" s="69"/>
      <c r="C11" s="69"/>
      <c r="D11" s="72"/>
      <c r="E11" s="69"/>
      <c r="F11" s="71"/>
      <c r="G11" s="71"/>
      <c r="H11" s="71"/>
      <c r="I11" s="70"/>
      <c r="J11" s="71"/>
      <c r="K11" s="71"/>
      <c r="L11" s="71"/>
      <c r="M11" s="70"/>
      <c r="N11" s="71"/>
      <c r="O11" s="71"/>
      <c r="P11" s="71"/>
      <c r="Q11" s="70"/>
      <c r="R11" s="71"/>
      <c r="S11" s="71"/>
      <c r="T11" s="71"/>
      <c r="U11" s="78"/>
      <c r="V11" s="78"/>
      <c r="W11" s="72"/>
      <c r="X11" s="72"/>
      <c r="Y11" s="70"/>
      <c r="Z11" s="71"/>
      <c r="AA11" s="71"/>
      <c r="AB11" s="71"/>
      <c r="AC11" s="94"/>
      <c r="AD11" s="71"/>
      <c r="AE11" s="71"/>
      <c r="AF11" s="71"/>
      <c r="AG11" s="94"/>
      <c r="AH11" s="71"/>
      <c r="AI11" s="71"/>
      <c r="AJ11" s="71"/>
      <c r="AK11" s="94"/>
      <c r="AL11" s="71"/>
      <c r="AM11" s="71"/>
      <c r="AN11" s="71"/>
    </row>
    <row r="12" spans="1:40">
      <c r="A12" s="68"/>
      <c r="B12" s="69"/>
      <c r="C12" s="69"/>
      <c r="D12" s="72"/>
      <c r="E12" s="69"/>
      <c r="F12" s="71"/>
      <c r="G12" s="71"/>
      <c r="H12" s="71"/>
      <c r="I12" s="70"/>
      <c r="J12" s="71"/>
      <c r="K12" s="71"/>
      <c r="L12" s="71"/>
      <c r="M12" s="70"/>
      <c r="N12" s="71"/>
      <c r="O12" s="71"/>
      <c r="P12" s="71"/>
      <c r="Q12" s="70"/>
      <c r="R12" s="71"/>
      <c r="S12" s="71"/>
      <c r="T12" s="71"/>
      <c r="U12" s="78"/>
      <c r="V12" s="78"/>
      <c r="W12" s="72"/>
      <c r="X12" s="72"/>
      <c r="Y12" s="70"/>
      <c r="Z12" s="71"/>
      <c r="AA12" s="71"/>
      <c r="AB12" s="71"/>
      <c r="AC12" s="94"/>
      <c r="AD12" s="71"/>
      <c r="AE12" s="71"/>
      <c r="AF12" s="71"/>
      <c r="AG12" s="94"/>
      <c r="AH12" s="71"/>
      <c r="AI12" s="71"/>
      <c r="AJ12" s="71"/>
      <c r="AK12" s="94"/>
      <c r="AL12" s="71"/>
      <c r="AM12" s="71"/>
      <c r="AN12" s="71"/>
    </row>
    <row r="13" spans="1:40">
      <c r="A13" s="68"/>
      <c r="B13" s="69"/>
      <c r="C13" s="69"/>
      <c r="D13" s="72"/>
      <c r="E13" s="69"/>
      <c r="F13" s="71"/>
      <c r="G13" s="71"/>
      <c r="H13" s="71"/>
      <c r="I13" s="70"/>
      <c r="J13" s="71"/>
      <c r="K13" s="71"/>
      <c r="L13" s="71"/>
      <c r="M13" s="70"/>
      <c r="N13" s="71"/>
      <c r="O13" s="71"/>
      <c r="P13" s="71"/>
      <c r="Q13" s="70"/>
      <c r="R13" s="71"/>
      <c r="S13" s="71"/>
      <c r="T13" s="71"/>
      <c r="U13" s="78"/>
      <c r="V13" s="78"/>
      <c r="W13" s="72"/>
      <c r="X13" s="72"/>
      <c r="Y13" s="70"/>
      <c r="Z13" s="71"/>
      <c r="AA13" s="71"/>
      <c r="AB13" s="71"/>
      <c r="AC13" s="94"/>
      <c r="AD13" s="71"/>
      <c r="AE13" s="71"/>
      <c r="AF13" s="71"/>
      <c r="AG13" s="94"/>
      <c r="AH13" s="71"/>
      <c r="AI13" s="71"/>
      <c r="AJ13" s="71"/>
      <c r="AK13" s="94"/>
      <c r="AL13" s="71"/>
      <c r="AM13" s="71"/>
      <c r="AN13" s="71"/>
    </row>
    <row r="14" spans="1:40">
      <c r="A14" s="68"/>
      <c r="B14" s="69"/>
      <c r="C14" s="69"/>
      <c r="D14" s="72"/>
      <c r="E14" s="69"/>
      <c r="F14" s="71"/>
      <c r="G14" s="71"/>
      <c r="H14" s="71"/>
      <c r="I14" s="70"/>
      <c r="J14" s="71"/>
      <c r="K14" s="71"/>
      <c r="L14" s="71"/>
      <c r="M14" s="70"/>
      <c r="N14" s="71"/>
      <c r="O14" s="71"/>
      <c r="P14" s="71"/>
      <c r="Q14" s="70"/>
      <c r="R14" s="71"/>
      <c r="S14" s="71"/>
      <c r="T14" s="71"/>
      <c r="U14" s="78"/>
      <c r="V14" s="78"/>
      <c r="W14" s="72"/>
      <c r="X14" s="72"/>
      <c r="Y14" s="70"/>
      <c r="Z14" s="71"/>
      <c r="AA14" s="71"/>
      <c r="AB14" s="71"/>
      <c r="AC14" s="94"/>
      <c r="AD14" s="71"/>
      <c r="AE14" s="71"/>
      <c r="AF14" s="71"/>
      <c r="AG14" s="94"/>
      <c r="AH14" s="71"/>
      <c r="AI14" s="71"/>
      <c r="AJ14" s="71"/>
      <c r="AK14" s="94"/>
      <c r="AL14" s="71"/>
      <c r="AM14" s="71"/>
      <c r="AN14" s="71"/>
    </row>
    <row r="15" spans="1:40">
      <c r="A15" s="68"/>
      <c r="B15" s="69"/>
      <c r="C15" s="69"/>
      <c r="D15" s="72"/>
      <c r="E15" s="69"/>
      <c r="F15" s="71"/>
      <c r="G15" s="71"/>
      <c r="H15" s="71"/>
      <c r="I15" s="70"/>
      <c r="J15" s="71"/>
      <c r="K15" s="71"/>
      <c r="L15" s="71"/>
      <c r="M15" s="70"/>
      <c r="N15" s="71"/>
      <c r="O15" s="71"/>
      <c r="P15" s="71"/>
      <c r="Q15" s="70"/>
      <c r="R15" s="71"/>
      <c r="S15" s="71"/>
      <c r="T15" s="71"/>
      <c r="U15" s="78"/>
      <c r="V15" s="78"/>
      <c r="W15" s="72"/>
      <c r="X15" s="72"/>
      <c r="Y15" s="70"/>
      <c r="Z15" s="71"/>
      <c r="AA15" s="71"/>
      <c r="AB15" s="71"/>
      <c r="AC15" s="94"/>
      <c r="AD15" s="71"/>
      <c r="AE15" s="71"/>
      <c r="AF15" s="71"/>
      <c r="AG15" s="94"/>
      <c r="AH15" s="71"/>
      <c r="AI15" s="71"/>
      <c r="AJ15" s="71"/>
      <c r="AK15" s="94"/>
      <c r="AL15" s="71"/>
      <c r="AM15" s="71"/>
      <c r="AN15" s="71"/>
    </row>
    <row r="16" spans="1:40">
      <c r="A16" s="68"/>
      <c r="B16" s="69"/>
      <c r="C16" s="69"/>
      <c r="D16" s="72"/>
      <c r="E16" s="69"/>
      <c r="F16" s="71"/>
      <c r="G16" s="71"/>
      <c r="H16" s="71"/>
      <c r="I16" s="70"/>
      <c r="J16" s="71"/>
      <c r="K16" s="71"/>
      <c r="L16" s="71"/>
      <c r="M16" s="70"/>
      <c r="N16" s="71"/>
      <c r="O16" s="71"/>
      <c r="P16" s="71"/>
      <c r="Q16" s="70"/>
      <c r="R16" s="71"/>
      <c r="S16" s="71"/>
      <c r="T16" s="71"/>
      <c r="U16" s="78"/>
      <c r="V16" s="78"/>
      <c r="W16" s="72"/>
      <c r="X16" s="72"/>
      <c r="Y16" s="70"/>
      <c r="Z16" s="71"/>
      <c r="AA16" s="71"/>
      <c r="AB16" s="71"/>
      <c r="AC16" s="94"/>
      <c r="AD16" s="71"/>
      <c r="AE16" s="71"/>
      <c r="AF16" s="71"/>
      <c r="AG16" s="94"/>
      <c r="AH16" s="71"/>
      <c r="AI16" s="71"/>
      <c r="AJ16" s="71"/>
      <c r="AK16" s="94"/>
      <c r="AL16" s="71"/>
      <c r="AM16" s="71"/>
      <c r="AN16" s="71"/>
    </row>
    <row r="17" spans="1:40">
      <c r="A17" s="68"/>
      <c r="B17" s="69"/>
      <c r="C17" s="69"/>
      <c r="D17" s="72"/>
      <c r="E17" s="69"/>
      <c r="F17" s="71"/>
      <c r="G17" s="71"/>
      <c r="H17" s="71"/>
      <c r="I17" s="70"/>
      <c r="J17" s="71"/>
      <c r="K17" s="71"/>
      <c r="L17" s="71"/>
      <c r="M17" s="70"/>
      <c r="N17" s="71"/>
      <c r="O17" s="71"/>
      <c r="P17" s="71"/>
      <c r="Q17" s="70"/>
      <c r="R17" s="71"/>
      <c r="S17" s="71"/>
      <c r="T17" s="71"/>
      <c r="U17" s="78"/>
      <c r="V17" s="78"/>
      <c r="W17" s="72"/>
      <c r="X17" s="72"/>
      <c r="Y17" s="70"/>
      <c r="Z17" s="71"/>
      <c r="AA17" s="71"/>
      <c r="AB17" s="71"/>
      <c r="AC17" s="94"/>
      <c r="AD17" s="71"/>
      <c r="AE17" s="71"/>
      <c r="AF17" s="71"/>
      <c r="AG17" s="94"/>
      <c r="AH17" s="71"/>
      <c r="AI17" s="71"/>
      <c r="AJ17" s="71"/>
      <c r="AK17" s="94"/>
      <c r="AL17" s="71"/>
      <c r="AM17" s="71"/>
      <c r="AN17" s="71"/>
    </row>
    <row r="18" spans="1:40">
      <c r="A18" s="68"/>
      <c r="B18" s="69"/>
      <c r="C18" s="69"/>
      <c r="D18" s="72"/>
      <c r="E18" s="69"/>
      <c r="F18" s="71"/>
      <c r="G18" s="71"/>
      <c r="H18" s="71"/>
      <c r="I18" s="70"/>
      <c r="J18" s="71"/>
      <c r="K18" s="71"/>
      <c r="L18" s="71"/>
      <c r="M18" s="70"/>
      <c r="N18" s="71"/>
      <c r="O18" s="71"/>
      <c r="P18" s="71"/>
      <c r="Q18" s="70"/>
      <c r="R18" s="71"/>
      <c r="S18" s="71"/>
      <c r="T18" s="71"/>
      <c r="U18" s="78"/>
      <c r="V18" s="78"/>
      <c r="W18" s="72"/>
      <c r="X18" s="72"/>
      <c r="Y18" s="70"/>
      <c r="Z18" s="71"/>
      <c r="AA18" s="71"/>
      <c r="AB18" s="71"/>
      <c r="AC18" s="94"/>
      <c r="AD18" s="71"/>
      <c r="AE18" s="71"/>
      <c r="AF18" s="71"/>
      <c r="AG18" s="94"/>
      <c r="AH18" s="71"/>
      <c r="AI18" s="71"/>
      <c r="AJ18" s="71"/>
      <c r="AK18" s="94"/>
      <c r="AL18" s="71"/>
      <c r="AM18" s="71"/>
      <c r="AN18" s="71"/>
    </row>
    <row r="19" spans="1:40">
      <c r="A19" s="68"/>
      <c r="B19" s="69"/>
      <c r="C19" s="69"/>
      <c r="D19" s="69"/>
      <c r="E19" s="69"/>
      <c r="F19" s="71"/>
      <c r="G19" s="71"/>
      <c r="H19" s="71"/>
      <c r="I19" s="69"/>
      <c r="J19" s="69"/>
      <c r="K19" s="71"/>
      <c r="L19" s="71"/>
      <c r="M19" s="70"/>
      <c r="N19" s="71"/>
      <c r="O19" s="71"/>
      <c r="P19" s="71"/>
      <c r="Q19" s="70"/>
      <c r="R19" s="71"/>
      <c r="S19" s="71"/>
      <c r="T19" s="71"/>
      <c r="U19" s="78"/>
      <c r="V19" s="78"/>
      <c r="W19" s="72"/>
      <c r="X19" s="72"/>
      <c r="Y19" s="70"/>
      <c r="Z19" s="71"/>
      <c r="AA19" s="71"/>
      <c r="AB19" s="71"/>
      <c r="AC19" s="94"/>
      <c r="AD19" s="71"/>
      <c r="AE19" s="71"/>
      <c r="AF19" s="71"/>
      <c r="AG19" s="94"/>
      <c r="AH19" s="71"/>
      <c r="AI19" s="71"/>
      <c r="AJ19" s="71"/>
      <c r="AK19" s="94"/>
      <c r="AL19" s="71"/>
      <c r="AM19" s="71"/>
      <c r="AN19" s="71"/>
    </row>
    <row r="20" spans="1:40">
      <c r="A20" s="73"/>
      <c r="B20" s="69"/>
      <c r="C20" s="69"/>
      <c r="D20" s="69"/>
      <c r="E20" s="69"/>
      <c r="F20" s="71"/>
      <c r="G20" s="71"/>
      <c r="H20" s="71"/>
      <c r="I20" s="70"/>
      <c r="J20" s="71"/>
      <c r="K20" s="71"/>
      <c r="L20" s="71"/>
      <c r="M20" s="70"/>
      <c r="N20" s="71"/>
      <c r="O20" s="71"/>
      <c r="P20" s="71"/>
      <c r="Q20" s="70"/>
      <c r="R20" s="71"/>
      <c r="S20" s="71"/>
      <c r="T20" s="71"/>
      <c r="U20" s="78"/>
      <c r="V20" s="78"/>
      <c r="W20" s="72"/>
      <c r="X20" s="72"/>
      <c r="Y20" s="70"/>
      <c r="Z20" s="71"/>
      <c r="AA20" s="71"/>
      <c r="AB20" s="71"/>
      <c r="AC20" s="94"/>
      <c r="AD20" s="71"/>
      <c r="AE20" s="71"/>
      <c r="AF20" s="71"/>
      <c r="AG20" s="94"/>
      <c r="AH20" s="71"/>
      <c r="AI20" s="71"/>
      <c r="AJ20" s="71"/>
      <c r="AK20" s="94"/>
      <c r="AL20" s="71"/>
      <c r="AM20" s="71"/>
      <c r="AN20" s="71"/>
    </row>
    <row r="21" spans="1:40">
      <c r="A21" s="74"/>
      <c r="B21" s="69"/>
      <c r="C21" s="69"/>
      <c r="D21" s="72"/>
      <c r="E21" s="69"/>
      <c r="F21" s="71"/>
      <c r="G21" s="71"/>
      <c r="H21" s="71"/>
      <c r="I21" s="70"/>
      <c r="J21" s="71"/>
      <c r="K21" s="71"/>
      <c r="L21" s="71"/>
      <c r="M21" s="70"/>
      <c r="N21" s="71"/>
      <c r="O21" s="71"/>
      <c r="P21" s="71"/>
      <c r="Q21" s="70"/>
      <c r="R21" s="71"/>
      <c r="S21" s="71"/>
      <c r="T21" s="71"/>
      <c r="U21" s="78"/>
      <c r="V21" s="78"/>
      <c r="W21" s="72"/>
      <c r="X21" s="72"/>
      <c r="Y21" s="70"/>
      <c r="Z21" s="71"/>
      <c r="AA21" s="71"/>
      <c r="AB21" s="71"/>
      <c r="AC21" s="94"/>
      <c r="AD21" s="71"/>
      <c r="AE21" s="71"/>
      <c r="AF21" s="71"/>
      <c r="AG21" s="94"/>
      <c r="AH21" s="71"/>
      <c r="AI21" s="71"/>
      <c r="AJ21" s="71"/>
      <c r="AK21" s="94"/>
      <c r="AL21" s="71"/>
      <c r="AM21" s="71"/>
      <c r="AN21" s="71"/>
    </row>
    <row r="22" spans="1:40">
      <c r="A22" s="74"/>
      <c r="B22" s="69"/>
      <c r="C22" s="69"/>
      <c r="D22" s="69"/>
      <c r="E22" s="69"/>
      <c r="F22" s="71"/>
      <c r="G22" s="71"/>
      <c r="H22" s="71"/>
      <c r="I22" s="70"/>
      <c r="J22" s="71"/>
      <c r="K22" s="71"/>
      <c r="L22" s="71"/>
      <c r="M22" s="70"/>
      <c r="N22" s="71"/>
      <c r="O22" s="71"/>
      <c r="P22" s="71"/>
      <c r="Q22" s="70"/>
      <c r="R22" s="71"/>
      <c r="S22" s="71"/>
      <c r="T22" s="71"/>
      <c r="U22" s="78"/>
      <c r="V22" s="78"/>
      <c r="W22" s="72"/>
      <c r="X22" s="72"/>
      <c r="Y22" s="70"/>
      <c r="Z22" s="71"/>
      <c r="AA22" s="71"/>
      <c r="AB22" s="71"/>
      <c r="AC22" s="94"/>
      <c r="AD22" s="71"/>
      <c r="AE22" s="71"/>
      <c r="AF22" s="71"/>
      <c r="AG22" s="94"/>
      <c r="AH22" s="71"/>
      <c r="AI22" s="71"/>
      <c r="AJ22" s="71"/>
      <c r="AK22" s="94"/>
      <c r="AL22" s="71"/>
      <c r="AM22" s="71"/>
      <c r="AN22" s="71"/>
    </row>
    <row r="23" spans="1:40">
      <c r="A23" s="73"/>
      <c r="B23" s="69"/>
      <c r="C23" s="69"/>
      <c r="D23" s="69"/>
      <c r="E23" s="69"/>
      <c r="F23" s="71"/>
      <c r="G23" s="71"/>
      <c r="H23" s="71"/>
      <c r="I23" s="70"/>
      <c r="J23" s="71"/>
      <c r="K23" s="71"/>
      <c r="L23" s="71"/>
      <c r="M23" s="70"/>
      <c r="N23" s="71"/>
      <c r="O23" s="71"/>
      <c r="P23" s="71"/>
      <c r="Q23" s="70"/>
      <c r="R23" s="71"/>
      <c r="S23" s="71"/>
      <c r="T23" s="71"/>
      <c r="U23" s="69"/>
      <c r="V23" s="69"/>
      <c r="W23" s="70"/>
      <c r="X23" s="70"/>
      <c r="Y23" s="70"/>
      <c r="Z23" s="71"/>
      <c r="AA23" s="71"/>
      <c r="AB23" s="71"/>
      <c r="AC23" s="94"/>
      <c r="AD23" s="71"/>
      <c r="AE23" s="71"/>
      <c r="AF23" s="71"/>
      <c r="AG23" s="94"/>
      <c r="AH23" s="71"/>
      <c r="AI23" s="71"/>
      <c r="AJ23" s="71"/>
      <c r="AK23" s="94"/>
      <c r="AL23" s="71"/>
      <c r="AM23" s="71"/>
      <c r="AN23" s="71"/>
    </row>
    <row r="24" spans="1:40">
      <c r="A24" s="74"/>
      <c r="B24" s="69"/>
      <c r="C24" s="69"/>
      <c r="D24" s="72"/>
      <c r="E24" s="69"/>
      <c r="F24" s="71"/>
      <c r="G24" s="71"/>
      <c r="H24" s="71"/>
      <c r="I24" s="70"/>
      <c r="J24" s="71"/>
      <c r="K24" s="71"/>
      <c r="L24" s="71"/>
      <c r="M24" s="70"/>
      <c r="N24" s="71"/>
      <c r="O24" s="71"/>
      <c r="P24" s="71"/>
      <c r="Q24" s="70"/>
      <c r="R24" s="71"/>
      <c r="S24" s="71"/>
      <c r="T24" s="71"/>
      <c r="U24" s="78"/>
      <c r="V24" s="78"/>
      <c r="W24" s="72"/>
      <c r="X24" s="72"/>
      <c r="Y24" s="70"/>
      <c r="Z24" s="71"/>
      <c r="AA24" s="71"/>
      <c r="AB24" s="71"/>
      <c r="AC24" s="94"/>
      <c r="AD24" s="71"/>
      <c r="AE24" s="71"/>
      <c r="AF24" s="71"/>
      <c r="AG24" s="94"/>
      <c r="AH24" s="71"/>
      <c r="AI24" s="71"/>
      <c r="AJ24" s="71"/>
      <c r="AK24" s="94"/>
      <c r="AL24" s="71"/>
      <c r="AM24" s="71"/>
      <c r="AN24" s="71"/>
    </row>
    <row r="25" spans="1:40">
      <c r="A25" s="74"/>
      <c r="B25" s="69"/>
      <c r="C25" s="69"/>
      <c r="D25" s="72"/>
      <c r="E25" s="69"/>
      <c r="F25" s="71"/>
      <c r="G25" s="71"/>
      <c r="H25" s="71"/>
      <c r="I25" s="70"/>
      <c r="J25" s="71"/>
      <c r="K25" s="71"/>
      <c r="L25" s="71"/>
      <c r="M25" s="70"/>
      <c r="N25" s="71"/>
      <c r="O25" s="71"/>
      <c r="P25" s="71"/>
      <c r="Q25" s="70"/>
      <c r="R25" s="71"/>
      <c r="S25" s="71"/>
      <c r="T25" s="71"/>
      <c r="U25" s="78"/>
      <c r="V25" s="78"/>
      <c r="W25" s="72"/>
      <c r="X25" s="72"/>
      <c r="Y25" s="70"/>
      <c r="Z25" s="71"/>
      <c r="AA25" s="71"/>
      <c r="AB25" s="71"/>
      <c r="AC25" s="94"/>
      <c r="AD25" s="71"/>
      <c r="AE25" s="71"/>
      <c r="AF25" s="71"/>
      <c r="AG25" s="94"/>
      <c r="AH25" s="71"/>
      <c r="AI25" s="71"/>
      <c r="AJ25" s="71"/>
      <c r="AK25" s="94"/>
      <c r="AL25" s="71"/>
      <c r="AM25" s="71"/>
      <c r="AN25" s="71"/>
    </row>
    <row r="26" spans="1:40">
      <c r="A26" s="74"/>
      <c r="B26" s="69"/>
      <c r="C26" s="69"/>
      <c r="D26" s="72"/>
      <c r="E26" s="69"/>
      <c r="F26" s="71"/>
      <c r="G26" s="71"/>
      <c r="H26" s="71"/>
      <c r="I26" s="70"/>
      <c r="J26" s="71"/>
      <c r="K26" s="71"/>
      <c r="L26" s="71"/>
      <c r="M26" s="70"/>
      <c r="N26" s="71"/>
      <c r="O26" s="71"/>
      <c r="P26" s="71"/>
      <c r="Q26" s="70"/>
      <c r="R26" s="71"/>
      <c r="S26" s="71"/>
      <c r="T26" s="71"/>
      <c r="U26" s="78"/>
      <c r="V26" s="78"/>
      <c r="W26" s="72"/>
      <c r="X26" s="72"/>
      <c r="Y26" s="70"/>
      <c r="Z26" s="71"/>
      <c r="AA26" s="71"/>
      <c r="AB26" s="71"/>
      <c r="AC26" s="94"/>
      <c r="AD26" s="71"/>
      <c r="AE26" s="71"/>
      <c r="AF26" s="71"/>
      <c r="AG26" s="94"/>
      <c r="AH26" s="71"/>
      <c r="AI26" s="71"/>
      <c r="AJ26" s="71"/>
      <c r="AK26" s="94"/>
      <c r="AL26" s="71"/>
      <c r="AM26" s="71"/>
      <c r="AN26" s="71"/>
    </row>
    <row r="27" spans="1:40">
      <c r="A27" s="75"/>
      <c r="B27" s="69"/>
      <c r="C27" s="69"/>
      <c r="D27" s="72"/>
      <c r="E27" s="69"/>
      <c r="F27" s="71"/>
      <c r="G27" s="71"/>
      <c r="H27" s="71"/>
      <c r="I27" s="70"/>
      <c r="J27" s="71"/>
      <c r="K27" s="71"/>
      <c r="L27" s="71"/>
      <c r="M27" s="70"/>
      <c r="N27" s="71"/>
      <c r="O27" s="71"/>
      <c r="P27" s="71"/>
      <c r="Q27" s="70"/>
      <c r="R27" s="71"/>
      <c r="S27" s="71"/>
      <c r="T27" s="71"/>
      <c r="U27" s="69"/>
      <c r="V27" s="69"/>
      <c r="W27" s="70"/>
      <c r="X27" s="70"/>
      <c r="Y27" s="70"/>
      <c r="Z27" s="71"/>
      <c r="AA27" s="71"/>
      <c r="AB27" s="71"/>
      <c r="AC27" s="94"/>
      <c r="AD27" s="71"/>
      <c r="AE27" s="71"/>
      <c r="AF27" s="71"/>
      <c r="AG27" s="94"/>
      <c r="AH27" s="71"/>
      <c r="AI27" s="71"/>
      <c r="AJ27" s="71"/>
      <c r="AK27" s="94"/>
      <c r="AL27" s="71"/>
      <c r="AM27" s="71"/>
      <c r="AN27" s="71"/>
    </row>
    <row r="28" spans="1:40">
      <c r="A28" s="74"/>
      <c r="B28" s="69"/>
      <c r="C28" s="69"/>
      <c r="D28" s="72"/>
      <c r="E28" s="69"/>
      <c r="F28" s="71"/>
      <c r="G28" s="71"/>
      <c r="H28" s="71"/>
      <c r="I28" s="70"/>
      <c r="J28" s="71"/>
      <c r="K28" s="71"/>
      <c r="L28" s="71"/>
      <c r="M28" s="70"/>
      <c r="N28" s="71"/>
      <c r="O28" s="71"/>
      <c r="P28" s="71"/>
      <c r="Q28" s="70"/>
      <c r="R28" s="71"/>
      <c r="S28" s="71"/>
      <c r="T28" s="71"/>
      <c r="U28" s="78"/>
      <c r="V28" s="78"/>
      <c r="W28" s="72"/>
      <c r="X28" s="72"/>
      <c r="Y28" s="70"/>
      <c r="Z28" s="71"/>
      <c r="AA28" s="71"/>
      <c r="AB28" s="71"/>
      <c r="AC28" s="94"/>
      <c r="AD28" s="71"/>
      <c r="AE28" s="71"/>
      <c r="AF28" s="71"/>
      <c r="AG28" s="94"/>
      <c r="AH28" s="71"/>
      <c r="AI28" s="71"/>
      <c r="AJ28" s="71"/>
      <c r="AK28" s="94"/>
      <c r="AL28" s="71"/>
      <c r="AM28" s="71"/>
      <c r="AN28" s="71"/>
    </row>
    <row r="29" spans="1:40">
      <c r="A29" s="74"/>
      <c r="B29" s="69"/>
      <c r="C29" s="69"/>
      <c r="D29" s="72"/>
      <c r="E29" s="69"/>
      <c r="F29" s="71"/>
      <c r="G29" s="71"/>
      <c r="H29" s="71"/>
      <c r="I29" s="70"/>
      <c r="J29" s="71"/>
      <c r="K29" s="71"/>
      <c r="L29" s="71"/>
      <c r="M29" s="70"/>
      <c r="N29" s="71"/>
      <c r="O29" s="71"/>
      <c r="P29" s="71"/>
      <c r="Q29" s="70"/>
      <c r="R29" s="71"/>
      <c r="S29" s="71"/>
      <c r="T29" s="71"/>
      <c r="U29" s="78"/>
      <c r="V29" s="78"/>
      <c r="W29" s="72"/>
      <c r="X29" s="72"/>
      <c r="Y29" s="70"/>
      <c r="Z29" s="71"/>
      <c r="AA29" s="71"/>
      <c r="AB29" s="71"/>
      <c r="AC29" s="94"/>
      <c r="AD29" s="71"/>
      <c r="AE29" s="71"/>
      <c r="AF29" s="71"/>
      <c r="AG29" s="94"/>
      <c r="AH29" s="71"/>
      <c r="AI29" s="71"/>
      <c r="AJ29" s="71"/>
      <c r="AK29" s="94"/>
      <c r="AL29" s="71"/>
      <c r="AM29" s="71"/>
      <c r="AN29" s="71"/>
    </row>
    <row r="30" spans="1:40">
      <c r="A30" s="74"/>
      <c r="B30" s="69"/>
      <c r="C30" s="69"/>
      <c r="D30" s="72"/>
      <c r="E30" s="69"/>
      <c r="F30" s="71"/>
      <c r="G30" s="71"/>
      <c r="H30" s="71"/>
      <c r="I30" s="70"/>
      <c r="J30" s="71"/>
      <c r="K30" s="71"/>
      <c r="L30" s="71"/>
      <c r="M30" s="70"/>
      <c r="N30" s="71"/>
      <c r="O30" s="71"/>
      <c r="P30" s="71"/>
      <c r="Q30" s="70"/>
      <c r="R30" s="71"/>
      <c r="S30" s="71"/>
      <c r="T30" s="71"/>
      <c r="U30" s="78"/>
      <c r="V30" s="78"/>
      <c r="W30" s="72"/>
      <c r="X30" s="72"/>
      <c r="Y30" s="70"/>
      <c r="Z30" s="71"/>
      <c r="AA30" s="71"/>
      <c r="AB30" s="71"/>
      <c r="AC30" s="94"/>
      <c r="AD30" s="71"/>
      <c r="AE30" s="71"/>
      <c r="AF30" s="71"/>
      <c r="AG30" s="94"/>
      <c r="AH30" s="71"/>
      <c r="AI30" s="71"/>
      <c r="AJ30" s="71"/>
      <c r="AK30" s="94"/>
      <c r="AL30" s="71"/>
      <c r="AM30" s="71"/>
      <c r="AN30" s="71"/>
    </row>
    <row r="31" spans="1:40">
      <c r="A31" s="74"/>
      <c r="B31" s="69"/>
      <c r="C31" s="69"/>
      <c r="D31" s="72"/>
      <c r="E31" s="69"/>
      <c r="F31" s="71"/>
      <c r="G31" s="71"/>
      <c r="H31" s="71"/>
      <c r="I31" s="70"/>
      <c r="J31" s="71"/>
      <c r="K31" s="71"/>
      <c r="L31" s="71"/>
      <c r="M31" s="70"/>
      <c r="N31" s="71"/>
      <c r="O31" s="71"/>
      <c r="P31" s="71"/>
      <c r="Q31" s="70"/>
      <c r="R31" s="71"/>
      <c r="S31" s="71"/>
      <c r="T31" s="71"/>
      <c r="U31" s="78"/>
      <c r="V31" s="78"/>
      <c r="W31" s="72"/>
      <c r="X31" s="72"/>
      <c r="Y31" s="70"/>
      <c r="Z31" s="71"/>
      <c r="AA31" s="71"/>
      <c r="AB31" s="71"/>
      <c r="AC31" s="94"/>
      <c r="AD31" s="71"/>
      <c r="AE31" s="71"/>
      <c r="AF31" s="71"/>
      <c r="AG31" s="94"/>
      <c r="AH31" s="71"/>
      <c r="AI31" s="71"/>
      <c r="AJ31" s="71"/>
      <c r="AK31" s="94"/>
      <c r="AL31" s="71"/>
      <c r="AM31" s="71"/>
      <c r="AN31" s="71"/>
    </row>
    <row r="32" spans="1:40">
      <c r="A32" s="75"/>
      <c r="B32" s="69"/>
      <c r="C32" s="69"/>
      <c r="D32" s="72"/>
      <c r="E32" s="69"/>
      <c r="F32" s="71"/>
      <c r="G32" s="71"/>
      <c r="H32" s="71"/>
      <c r="I32" s="70"/>
      <c r="J32" s="71"/>
      <c r="K32" s="71"/>
      <c r="L32" s="71"/>
      <c r="M32" s="70"/>
      <c r="N32" s="71"/>
      <c r="O32" s="71"/>
      <c r="P32" s="71"/>
      <c r="Q32" s="70"/>
      <c r="R32" s="71"/>
      <c r="S32" s="71"/>
      <c r="T32" s="71"/>
      <c r="U32" s="78"/>
      <c r="V32" s="78"/>
      <c r="W32" s="72"/>
      <c r="X32" s="72"/>
      <c r="Y32" s="70"/>
      <c r="Z32" s="71"/>
      <c r="AA32" s="71"/>
      <c r="AB32" s="71"/>
      <c r="AC32" s="94"/>
      <c r="AD32" s="71"/>
      <c r="AE32" s="71"/>
      <c r="AF32" s="71"/>
      <c r="AG32" s="94"/>
      <c r="AH32" s="71"/>
      <c r="AI32" s="71"/>
      <c r="AJ32" s="71"/>
      <c r="AK32" s="94"/>
      <c r="AL32" s="71"/>
      <c r="AM32" s="71"/>
      <c r="AN32" s="71"/>
    </row>
    <row r="33" spans="1:40">
      <c r="A33" s="75"/>
      <c r="B33" s="69"/>
      <c r="C33" s="69"/>
      <c r="D33" s="72"/>
      <c r="E33" s="69"/>
      <c r="F33" s="71"/>
      <c r="G33" s="71"/>
      <c r="H33" s="71"/>
      <c r="I33" s="70"/>
      <c r="J33" s="71"/>
      <c r="K33" s="71"/>
      <c r="L33" s="71"/>
      <c r="M33" s="70"/>
      <c r="N33" s="71"/>
      <c r="O33" s="71"/>
      <c r="P33" s="71"/>
      <c r="Q33" s="70"/>
      <c r="R33" s="71"/>
      <c r="S33" s="71"/>
      <c r="T33" s="71"/>
      <c r="U33" s="78"/>
      <c r="V33" s="78"/>
      <c r="W33" s="72"/>
      <c r="X33" s="72"/>
      <c r="Y33" s="70"/>
      <c r="Z33" s="71"/>
      <c r="AA33" s="71"/>
      <c r="AB33" s="71"/>
      <c r="AC33" s="94"/>
      <c r="AD33" s="71"/>
      <c r="AE33" s="71"/>
      <c r="AF33" s="71"/>
      <c r="AG33" s="94"/>
      <c r="AH33" s="71"/>
      <c r="AI33" s="71"/>
      <c r="AJ33" s="71"/>
      <c r="AK33" s="94"/>
      <c r="AL33" s="71"/>
      <c r="AM33" s="71"/>
      <c r="AN33" s="71"/>
    </row>
    <row r="34" spans="1:40">
      <c r="A34" s="75"/>
      <c r="B34" s="69"/>
      <c r="C34" s="69"/>
      <c r="D34" s="72"/>
      <c r="E34" s="69"/>
      <c r="F34" s="71"/>
      <c r="G34" s="71"/>
      <c r="H34" s="71"/>
      <c r="I34" s="70"/>
      <c r="J34" s="71"/>
      <c r="K34" s="71"/>
      <c r="L34" s="71"/>
      <c r="M34" s="70"/>
      <c r="N34" s="71"/>
      <c r="O34" s="71"/>
      <c r="P34" s="71"/>
      <c r="Q34" s="70"/>
      <c r="R34" s="71"/>
      <c r="S34" s="71"/>
      <c r="T34" s="71"/>
      <c r="U34" s="78"/>
      <c r="V34" s="78"/>
      <c r="W34" s="72"/>
      <c r="X34" s="72"/>
      <c r="Y34" s="70"/>
      <c r="Z34" s="71"/>
      <c r="AA34" s="71"/>
      <c r="AB34" s="71"/>
      <c r="AC34" s="94"/>
      <c r="AD34" s="71"/>
      <c r="AE34" s="71"/>
      <c r="AF34" s="71"/>
      <c r="AG34" s="94"/>
      <c r="AH34" s="71"/>
      <c r="AI34" s="71"/>
      <c r="AJ34" s="71"/>
      <c r="AK34" s="94"/>
      <c r="AL34" s="71"/>
      <c r="AM34" s="71"/>
      <c r="AN34" s="71"/>
    </row>
    <row r="35" spans="1:40">
      <c r="A35" s="75"/>
      <c r="B35" s="69"/>
      <c r="C35" s="69"/>
      <c r="D35" s="72"/>
      <c r="E35" s="69"/>
      <c r="F35" s="71"/>
      <c r="G35" s="71"/>
      <c r="H35" s="71"/>
      <c r="I35" s="70"/>
      <c r="J35" s="71"/>
      <c r="K35" s="71"/>
      <c r="L35" s="71"/>
      <c r="M35" s="70"/>
      <c r="N35" s="71"/>
      <c r="O35" s="71"/>
      <c r="P35" s="71"/>
      <c r="Q35" s="70"/>
      <c r="R35" s="71"/>
      <c r="S35" s="71"/>
      <c r="T35" s="71"/>
      <c r="U35" s="78"/>
      <c r="V35" s="78"/>
      <c r="W35" s="72"/>
      <c r="X35" s="72"/>
      <c r="Y35" s="70"/>
      <c r="Z35" s="71"/>
      <c r="AA35" s="71"/>
      <c r="AB35" s="71"/>
      <c r="AC35" s="94"/>
      <c r="AD35" s="71"/>
      <c r="AE35" s="71"/>
      <c r="AF35" s="71"/>
      <c r="AG35" s="94"/>
      <c r="AH35" s="71"/>
      <c r="AI35" s="71"/>
      <c r="AJ35" s="71"/>
      <c r="AK35" s="94"/>
      <c r="AL35" s="71"/>
      <c r="AM35" s="71"/>
      <c r="AN35" s="71"/>
    </row>
    <row r="36" spans="1:40">
      <c r="A36" s="75"/>
      <c r="B36" s="69"/>
      <c r="C36" s="76"/>
      <c r="D36" s="70"/>
      <c r="E36" s="70"/>
      <c r="F36" s="71"/>
      <c r="G36" s="71"/>
      <c r="H36" s="71"/>
      <c r="I36" s="70"/>
      <c r="J36" s="71"/>
      <c r="K36" s="71"/>
      <c r="L36" s="71"/>
      <c r="M36" s="70"/>
      <c r="N36" s="71"/>
      <c r="O36" s="71"/>
      <c r="P36" s="71"/>
      <c r="Q36" s="70"/>
      <c r="R36" s="71"/>
      <c r="S36" s="71"/>
      <c r="T36" s="71"/>
      <c r="U36" s="78"/>
      <c r="V36" s="69"/>
      <c r="W36" s="72"/>
      <c r="X36" s="72"/>
      <c r="Y36" s="70"/>
      <c r="Z36" s="71"/>
      <c r="AA36" s="71"/>
      <c r="AB36" s="71"/>
      <c r="AC36" s="72"/>
      <c r="AD36" s="71"/>
      <c r="AE36" s="71"/>
      <c r="AF36" s="71"/>
      <c r="AG36" s="72"/>
      <c r="AH36" s="71"/>
      <c r="AI36" s="71"/>
      <c r="AJ36" s="71"/>
      <c r="AK36" s="72"/>
      <c r="AL36" s="71"/>
      <c r="AM36" s="71"/>
      <c r="AN36" s="71"/>
    </row>
    <row r="37" spans="1:40">
      <c r="A37" s="75"/>
      <c r="B37" s="77"/>
      <c r="C37" s="61"/>
      <c r="D37" s="70"/>
      <c r="E37" s="70"/>
      <c r="F37" s="78"/>
      <c r="G37" s="78"/>
      <c r="H37" s="78"/>
      <c r="I37" s="70"/>
      <c r="J37" s="90"/>
      <c r="K37" s="90"/>
      <c r="L37" s="90"/>
      <c r="M37" s="70"/>
      <c r="N37" s="90"/>
      <c r="O37" s="90"/>
      <c r="P37" s="90"/>
      <c r="Q37" s="70"/>
      <c r="R37" s="90"/>
      <c r="S37" s="90"/>
      <c r="T37" s="90"/>
      <c r="U37" s="61"/>
      <c r="V37" s="69"/>
      <c r="W37" s="72"/>
      <c r="X37" s="72"/>
      <c r="Y37" s="70"/>
      <c r="Z37" s="90"/>
      <c r="AA37" s="90"/>
      <c r="AB37" s="90"/>
      <c r="AC37" s="72"/>
      <c r="AD37" s="90"/>
      <c r="AE37" s="90"/>
      <c r="AF37" s="90"/>
      <c r="AG37" s="72"/>
      <c r="AH37" s="90"/>
      <c r="AI37" s="90"/>
      <c r="AJ37" s="90"/>
      <c r="AK37" s="72"/>
      <c r="AL37" s="90"/>
      <c r="AM37" s="90"/>
      <c r="AN37" s="90"/>
    </row>
  </sheetData>
  <printOptions horizontalCentered="1" verticalCentered="1"/>
  <pageMargins left="0.748031496062992" right="0.748031496062992" top="0.984251968503937" bottom="0.984251968503937" header="0.511811023622047" footer="0.511811023622047"/>
  <pageSetup paperSize="9" scale="85" orientation="landscape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workbookViewId="0">
      <selection activeCell="E8" sqref="E8"/>
    </sheetView>
  </sheetViews>
  <sheetFormatPr defaultColWidth="9.10619469026549" defaultRowHeight="11.6"/>
  <cols>
    <col min="1" max="1" width="8.55752212389381" style="4" customWidth="1"/>
    <col min="2" max="2" width="27.5575221238938" style="5" customWidth="1"/>
    <col min="3" max="12" width="11.4424778761062" style="5" customWidth="1"/>
    <col min="13" max="13" width="14" style="5" customWidth="1"/>
    <col min="14" max="16" width="9.10619469026549" style="5"/>
    <col min="17" max="17" width="9.44247787610619" style="5" customWidth="1"/>
    <col min="18" max="16384" width="9.10619469026549" style="5"/>
  </cols>
  <sheetData>
    <row r="1" s="1" customFormat="1" ht="11.65" spans="1:13">
      <c r="A1" s="6" t="s">
        <v>175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="2" customFormat="1" ht="12.75" customHeight="1" spans="1:13">
      <c r="A2" s="7" t="s">
        <v>1</v>
      </c>
      <c r="B2" s="7" t="s">
        <v>176</v>
      </c>
      <c r="C2" s="7" t="s">
        <v>134</v>
      </c>
      <c r="D2" s="7" t="s">
        <v>177</v>
      </c>
      <c r="E2" s="7"/>
      <c r="F2" s="7"/>
      <c r="G2" s="7"/>
      <c r="H2" s="7"/>
      <c r="I2" s="7"/>
      <c r="J2" s="7"/>
      <c r="K2" s="7"/>
      <c r="L2" s="7"/>
      <c r="M2" s="7"/>
    </row>
    <row r="3" s="3" customFormat="1" ht="13.1" spans="1:13">
      <c r="A3" s="7"/>
      <c r="B3" s="7"/>
      <c r="C3" s="7"/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>
        <v>10</v>
      </c>
    </row>
    <row r="4" ht="16.5" customHeight="1" spans="1:14">
      <c r="A4" s="9" t="s">
        <v>178</v>
      </c>
      <c r="B4" s="10" t="s">
        <v>179</v>
      </c>
      <c r="C4" s="11">
        <f>C5+C6+C7+C8</f>
        <v>556.97537377173</v>
      </c>
      <c r="D4" s="11">
        <f>D5+D6+D7+D8</f>
        <v>57.14122729308</v>
      </c>
      <c r="E4" s="11">
        <f t="shared" ref="E4:M4" si="0">E5+E6+E7+E8</f>
        <v>56.3344027472184</v>
      </c>
      <c r="F4" s="11">
        <f t="shared" si="0"/>
        <v>55.543714692274</v>
      </c>
      <c r="G4" s="11">
        <f t="shared" si="0"/>
        <v>54.7688403984286</v>
      </c>
      <c r="H4" s="11">
        <f t="shared" si="0"/>
        <v>54.00946359046</v>
      </c>
      <c r="I4" s="11">
        <f t="shared" si="0"/>
        <v>53.2652743186508</v>
      </c>
      <c r="J4" s="11">
        <f t="shared" si="0"/>
        <v>52.5359688322778</v>
      </c>
      <c r="K4" s="11">
        <f t="shared" si="0"/>
        <v>51.8212494556322</v>
      </c>
      <c r="L4" s="11">
        <f t="shared" si="0"/>
        <v>51.1208244665196</v>
      </c>
      <c r="M4" s="11">
        <f t="shared" si="0"/>
        <v>70.4344079771892</v>
      </c>
      <c r="N4" s="39"/>
    </row>
    <row r="5" ht="16.5" customHeight="1" spans="1:13">
      <c r="A5" s="12" t="s">
        <v>180</v>
      </c>
      <c r="B5" s="12" t="s">
        <v>181</v>
      </c>
      <c r="C5" s="11">
        <f t="shared" ref="C5:C15" si="1">D5+E5+F5+G5+H5+I5+J5+K5+L5+M5</f>
        <v>368.97537377173</v>
      </c>
      <c r="D5" s="11">
        <f>项目基本数据!B10</f>
        <v>40.34122729308</v>
      </c>
      <c r="E5" s="11">
        <f>D5*0.98</f>
        <v>39.5344027472184</v>
      </c>
      <c r="F5" s="11">
        <f t="shared" ref="F5:M5" si="2">E5*0.98</f>
        <v>38.743714692274</v>
      </c>
      <c r="G5" s="11">
        <f t="shared" si="2"/>
        <v>37.9688403984285</v>
      </c>
      <c r="H5" s="11">
        <f t="shared" si="2"/>
        <v>37.20946359046</v>
      </c>
      <c r="I5" s="11">
        <f t="shared" si="2"/>
        <v>36.4652743186508</v>
      </c>
      <c r="J5" s="11">
        <f t="shared" si="2"/>
        <v>35.7359688322778</v>
      </c>
      <c r="K5" s="11">
        <f t="shared" si="2"/>
        <v>35.0212494556322</v>
      </c>
      <c r="L5" s="11">
        <f t="shared" si="2"/>
        <v>34.3208244665196</v>
      </c>
      <c r="M5" s="11">
        <f t="shared" si="2"/>
        <v>33.6344079771892</v>
      </c>
    </row>
    <row r="6" ht="16.5" customHeight="1" spans="1:13">
      <c r="A6" s="12">
        <v>1.2</v>
      </c>
      <c r="B6" s="12" t="s">
        <v>182</v>
      </c>
      <c r="C6" s="11">
        <f t="shared" si="1"/>
        <v>168</v>
      </c>
      <c r="D6" s="11">
        <v>16.8</v>
      </c>
      <c r="E6" s="11">
        <v>16.8</v>
      </c>
      <c r="F6" s="11">
        <v>16.8</v>
      </c>
      <c r="G6" s="11">
        <v>16.8</v>
      </c>
      <c r="H6" s="11">
        <v>16.8</v>
      </c>
      <c r="I6" s="11">
        <v>16.8</v>
      </c>
      <c r="J6" s="11">
        <v>16.8</v>
      </c>
      <c r="K6" s="11">
        <v>16.8</v>
      </c>
      <c r="L6" s="11">
        <v>16.8</v>
      </c>
      <c r="M6" s="11">
        <v>16.8</v>
      </c>
    </row>
    <row r="7" ht="16.5" customHeight="1" spans="1:13">
      <c r="A7" s="12">
        <v>1.3</v>
      </c>
      <c r="B7" s="12" t="s">
        <v>183</v>
      </c>
      <c r="C7" s="11">
        <f t="shared" si="1"/>
        <v>20</v>
      </c>
      <c r="D7" s="11"/>
      <c r="E7" s="11"/>
      <c r="F7" s="11"/>
      <c r="G7" s="11"/>
      <c r="H7" s="11"/>
      <c r="I7" s="11">
        <v>0</v>
      </c>
      <c r="J7" s="11"/>
      <c r="K7" s="11"/>
      <c r="L7" s="11"/>
      <c r="M7" s="11">
        <v>20</v>
      </c>
    </row>
    <row r="8" ht="16.5" customHeight="1" spans="1:13">
      <c r="A8" s="12">
        <v>1.4</v>
      </c>
      <c r="B8" s="12" t="s">
        <v>184</v>
      </c>
      <c r="C8" s="11">
        <f t="shared" si="1"/>
        <v>0</v>
      </c>
      <c r="D8" s="11"/>
      <c r="E8" s="11"/>
      <c r="F8" s="11"/>
      <c r="G8" s="11"/>
      <c r="H8" s="11"/>
      <c r="I8" s="11">
        <v>0</v>
      </c>
      <c r="J8" s="11"/>
      <c r="K8" s="11"/>
      <c r="L8" s="11"/>
      <c r="M8" s="11">
        <v>0</v>
      </c>
    </row>
    <row r="9" ht="16.5" customHeight="1" spans="1:13">
      <c r="A9" s="9" t="s">
        <v>185</v>
      </c>
      <c r="B9" s="10" t="s">
        <v>186</v>
      </c>
      <c r="C9" s="11">
        <f t="shared" si="1"/>
        <v>216.986666666667</v>
      </c>
      <c r="D9" s="11">
        <f>储能系统配置表!G21</f>
        <v>189.986666666667</v>
      </c>
      <c r="E9" s="11">
        <v>3</v>
      </c>
      <c r="F9" s="11">
        <v>3</v>
      </c>
      <c r="G9" s="11">
        <v>3</v>
      </c>
      <c r="H9" s="11">
        <v>3</v>
      </c>
      <c r="I9" s="11">
        <v>3</v>
      </c>
      <c r="J9" s="11">
        <v>3</v>
      </c>
      <c r="K9" s="11">
        <v>3</v>
      </c>
      <c r="L9" s="11">
        <v>3</v>
      </c>
      <c r="M9" s="11">
        <v>3</v>
      </c>
    </row>
    <row r="10" ht="16.5" customHeight="1" spans="1:13">
      <c r="A10" s="12" t="s">
        <v>187</v>
      </c>
      <c r="B10" s="12" t="s">
        <v>188</v>
      </c>
      <c r="C10" s="11">
        <f t="shared" si="1"/>
        <v>189.986666666667</v>
      </c>
      <c r="D10" s="11">
        <f>D9</f>
        <v>189.986666666667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/>
      <c r="K10" s="11"/>
      <c r="L10" s="11"/>
      <c r="M10" s="11">
        <v>0</v>
      </c>
    </row>
    <row r="11" ht="16.5" customHeight="1" spans="1:13">
      <c r="A11" s="12" t="s">
        <v>189</v>
      </c>
      <c r="B11" s="12" t="s">
        <v>190</v>
      </c>
      <c r="C11" s="11">
        <f t="shared" si="1"/>
        <v>0</v>
      </c>
      <c r="D11" s="11">
        <v>0</v>
      </c>
      <c r="E11" s="11">
        <v>0</v>
      </c>
      <c r="F11" s="11">
        <v>0</v>
      </c>
      <c r="G11" s="11">
        <v>0</v>
      </c>
      <c r="H11" s="11"/>
      <c r="I11" s="11"/>
      <c r="J11" s="11"/>
      <c r="K11" s="11"/>
      <c r="L11" s="11"/>
      <c r="M11" s="11"/>
    </row>
    <row r="12" ht="16.5" customHeight="1" spans="1:13">
      <c r="A12" s="12" t="s">
        <v>191</v>
      </c>
      <c r="B12" s="12" t="s">
        <v>83</v>
      </c>
      <c r="C12" s="11">
        <f t="shared" si="1"/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</row>
    <row r="13" ht="16.5" customHeight="1" spans="1:13">
      <c r="A13" s="12" t="s">
        <v>192</v>
      </c>
      <c r="B13" s="12" t="s">
        <v>193</v>
      </c>
      <c r="C13" s="11">
        <f t="shared" si="1"/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</row>
    <row r="14" ht="16.5" customHeight="1" spans="1:13">
      <c r="A14" s="12" t="s">
        <v>194</v>
      </c>
      <c r="B14" s="12" t="s">
        <v>195</v>
      </c>
      <c r="C14" s="11">
        <f t="shared" si="1"/>
        <v>30</v>
      </c>
      <c r="D14" s="11">
        <v>3</v>
      </c>
      <c r="E14" s="11">
        <v>3</v>
      </c>
      <c r="F14" s="11">
        <v>3</v>
      </c>
      <c r="G14" s="11">
        <v>3</v>
      </c>
      <c r="H14" s="11">
        <v>3</v>
      </c>
      <c r="I14" s="11">
        <v>3</v>
      </c>
      <c r="J14" s="11">
        <v>3</v>
      </c>
      <c r="K14" s="11">
        <v>3</v>
      </c>
      <c r="L14" s="11">
        <v>3</v>
      </c>
      <c r="M14" s="11">
        <v>3</v>
      </c>
    </row>
    <row r="15" ht="16.5" customHeight="1" spans="1:13">
      <c r="A15" s="12" t="s">
        <v>196</v>
      </c>
      <c r="B15" s="13" t="s">
        <v>197</v>
      </c>
      <c r="C15" s="11">
        <f t="shared" si="1"/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  <row r="16" ht="16.5" customHeight="1" spans="1:13">
      <c r="A16" s="9">
        <v>3</v>
      </c>
      <c r="B16" s="14" t="s">
        <v>198</v>
      </c>
      <c r="C16" s="11">
        <f>C4-C9</f>
        <v>339.988707105064</v>
      </c>
      <c r="D16" s="11">
        <f>D4-D9</f>
        <v>-132.845439373587</v>
      </c>
      <c r="E16" s="11">
        <f t="shared" ref="E16:M16" si="3">E4-E9</f>
        <v>53.3344027472184</v>
      </c>
      <c r="F16" s="11">
        <f t="shared" si="3"/>
        <v>52.543714692274</v>
      </c>
      <c r="G16" s="11">
        <f t="shared" si="3"/>
        <v>51.7688403984286</v>
      </c>
      <c r="H16" s="11">
        <f t="shared" si="3"/>
        <v>51.00946359046</v>
      </c>
      <c r="I16" s="11">
        <f t="shared" si="3"/>
        <v>50.2652743186508</v>
      </c>
      <c r="J16" s="11">
        <f t="shared" si="3"/>
        <v>49.5359688322778</v>
      </c>
      <c r="K16" s="11">
        <f t="shared" si="3"/>
        <v>48.8212494556322</v>
      </c>
      <c r="L16" s="11">
        <f t="shared" si="3"/>
        <v>48.1208244665196</v>
      </c>
      <c r="M16" s="11">
        <f t="shared" si="3"/>
        <v>67.4344079771892</v>
      </c>
    </row>
    <row r="17" ht="16.5" customHeight="1" spans="1:13">
      <c r="A17" s="9">
        <v>4</v>
      </c>
      <c r="B17" s="14" t="s">
        <v>199</v>
      </c>
      <c r="C17" s="11">
        <f>C16</f>
        <v>339.988707105064</v>
      </c>
      <c r="D17" s="11">
        <f>D16</f>
        <v>-132.845439373587</v>
      </c>
      <c r="E17" s="11">
        <f>D17+E16</f>
        <v>-79.5110366263683</v>
      </c>
      <c r="F17" s="11">
        <f t="shared" ref="F17:M17" si="4">E17+F16</f>
        <v>-26.9673219340943</v>
      </c>
      <c r="G17" s="11">
        <f t="shared" si="4"/>
        <v>24.8015184643343</v>
      </c>
      <c r="H17" s="11">
        <f t="shared" si="4"/>
        <v>75.8109820547943</v>
      </c>
      <c r="I17" s="11">
        <f t="shared" si="4"/>
        <v>126.076256373445</v>
      </c>
      <c r="J17" s="11">
        <f t="shared" si="4"/>
        <v>175.612225205723</v>
      </c>
      <c r="K17" s="11">
        <f t="shared" si="4"/>
        <v>224.433474661355</v>
      </c>
      <c r="L17" s="11">
        <f t="shared" si="4"/>
        <v>272.554299127875</v>
      </c>
      <c r="M17" s="11">
        <f t="shared" si="4"/>
        <v>339.988707105064</v>
      </c>
    </row>
    <row r="18" ht="16.5" customHeight="1" spans="1:13">
      <c r="A18" s="9">
        <v>5</v>
      </c>
      <c r="B18" s="10" t="s">
        <v>200</v>
      </c>
      <c r="C18" s="11">
        <f>C15+C16</f>
        <v>339.988707105064</v>
      </c>
      <c r="D18" s="11">
        <f t="shared" ref="D18:M18" si="5">D15+D16</f>
        <v>-132.845439373587</v>
      </c>
      <c r="E18" s="11">
        <f t="shared" si="5"/>
        <v>53.3344027472184</v>
      </c>
      <c r="F18" s="11">
        <f t="shared" si="5"/>
        <v>52.543714692274</v>
      </c>
      <c r="G18" s="11">
        <f t="shared" si="5"/>
        <v>51.7688403984286</v>
      </c>
      <c r="H18" s="11">
        <f t="shared" si="5"/>
        <v>51.00946359046</v>
      </c>
      <c r="I18" s="11">
        <f t="shared" si="5"/>
        <v>50.2652743186508</v>
      </c>
      <c r="J18" s="11">
        <f t="shared" si="5"/>
        <v>49.5359688322778</v>
      </c>
      <c r="K18" s="11">
        <f t="shared" si="5"/>
        <v>48.8212494556322</v>
      </c>
      <c r="L18" s="11">
        <f t="shared" si="5"/>
        <v>48.1208244665196</v>
      </c>
      <c r="M18" s="11">
        <f t="shared" si="5"/>
        <v>67.4344079771892</v>
      </c>
    </row>
    <row r="19" ht="16.5" customHeight="1" spans="1:17">
      <c r="A19" s="15">
        <v>6</v>
      </c>
      <c r="B19" s="16" t="s">
        <v>201</v>
      </c>
      <c r="C19" s="17">
        <f>C18</f>
        <v>339.988707105064</v>
      </c>
      <c r="D19" s="17">
        <f>D18</f>
        <v>-132.845439373587</v>
      </c>
      <c r="E19" s="17">
        <f>D19+E18</f>
        <v>-79.5110366263683</v>
      </c>
      <c r="F19" s="17">
        <f t="shared" ref="F19:M19" si="6">E19+F18</f>
        <v>-26.9673219340943</v>
      </c>
      <c r="G19" s="17">
        <f t="shared" si="6"/>
        <v>24.8015184643343</v>
      </c>
      <c r="H19" s="17">
        <f t="shared" si="6"/>
        <v>75.8109820547943</v>
      </c>
      <c r="I19" s="17">
        <f t="shared" si="6"/>
        <v>126.076256373445</v>
      </c>
      <c r="J19" s="17">
        <f t="shared" si="6"/>
        <v>175.612225205723</v>
      </c>
      <c r="K19" s="17">
        <f t="shared" si="6"/>
        <v>224.433474661355</v>
      </c>
      <c r="L19" s="17">
        <f t="shared" si="6"/>
        <v>272.554299127875</v>
      </c>
      <c r="M19" s="17">
        <f t="shared" si="6"/>
        <v>339.988707105064</v>
      </c>
      <c r="Q19" s="40"/>
    </row>
    <row r="20" ht="16.5" customHeight="1" spans="1:13">
      <c r="A20" s="9"/>
      <c r="B20" s="10" t="s">
        <v>202</v>
      </c>
      <c r="C20" s="10"/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</row>
    <row r="21" ht="16.5" customHeight="1" spans="1:13">
      <c r="A21" s="18"/>
      <c r="B21" s="19" t="s">
        <v>203</v>
      </c>
      <c r="C21" s="20">
        <f>D21+E21+F21+G21+H21+I21+J21+K21+L21+M21</f>
        <v>339.988707105064</v>
      </c>
      <c r="D21" s="20">
        <f>D18*D20</f>
        <v>-132.845439373587</v>
      </c>
      <c r="E21" s="20">
        <f t="shared" ref="E21:M21" si="7">E18*E20</f>
        <v>53.3344027472184</v>
      </c>
      <c r="F21" s="20">
        <f t="shared" si="7"/>
        <v>52.543714692274</v>
      </c>
      <c r="G21" s="20">
        <f t="shared" si="7"/>
        <v>51.7688403984286</v>
      </c>
      <c r="H21" s="20">
        <f t="shared" si="7"/>
        <v>51.00946359046</v>
      </c>
      <c r="I21" s="20">
        <f t="shared" si="7"/>
        <v>50.2652743186508</v>
      </c>
      <c r="J21" s="20">
        <f t="shared" si="7"/>
        <v>49.5359688322778</v>
      </c>
      <c r="K21" s="20">
        <f t="shared" si="7"/>
        <v>48.8212494556322</v>
      </c>
      <c r="L21" s="20">
        <f t="shared" si="7"/>
        <v>48.1208244665196</v>
      </c>
      <c r="M21" s="20">
        <f t="shared" si="7"/>
        <v>67.4344079771892</v>
      </c>
    </row>
    <row r="22" ht="16.5" customHeight="1" spans="1:13">
      <c r="A22" s="21">
        <v>7</v>
      </c>
      <c r="B22" s="22" t="s">
        <v>204</v>
      </c>
      <c r="C22" s="23"/>
      <c r="D22" s="23">
        <f>D4-D10-D11-D12-D13-D14</f>
        <v>-135.845439373587</v>
      </c>
      <c r="E22" s="23">
        <f>D22+E21</f>
        <v>-82.5110366263683</v>
      </c>
      <c r="F22" s="23">
        <f t="shared" ref="F22:M22" si="8">E22+F21</f>
        <v>-29.9673219340943</v>
      </c>
      <c r="G22" s="23">
        <f t="shared" si="8"/>
        <v>21.8015184643343</v>
      </c>
      <c r="H22" s="23">
        <f t="shared" si="8"/>
        <v>72.8109820547943</v>
      </c>
      <c r="I22" s="23">
        <f t="shared" si="8"/>
        <v>123.076256373445</v>
      </c>
      <c r="J22" s="23">
        <f t="shared" si="8"/>
        <v>172.612225205723</v>
      </c>
      <c r="K22" s="23">
        <f t="shared" si="8"/>
        <v>221.433474661355</v>
      </c>
      <c r="L22" s="23">
        <f t="shared" si="8"/>
        <v>269.554299127875</v>
      </c>
      <c r="M22" s="23">
        <f t="shared" si="8"/>
        <v>336.988707105064</v>
      </c>
    </row>
    <row r="23" ht="16.5" customHeight="1" spans="1:13">
      <c r="A23" s="18">
        <v>8</v>
      </c>
      <c r="B23" s="19" t="s">
        <v>205</v>
      </c>
      <c r="C23" s="20">
        <f>D23+E23+F23+G23+H23+I23+J23+K23+L23+M23</f>
        <v>139.243843442933</v>
      </c>
      <c r="D23" s="20">
        <f>(D4-D12)*0.25</f>
        <v>14.28530682327</v>
      </c>
      <c r="E23" s="20">
        <f>(E4-E12)*0.25</f>
        <v>14.0836006868046</v>
      </c>
      <c r="F23" s="20">
        <f t="shared" ref="F23:M23" si="9">(F4-F12)*0.25</f>
        <v>13.8859286730685</v>
      </c>
      <c r="G23" s="20">
        <f t="shared" si="9"/>
        <v>13.6922100996071</v>
      </c>
      <c r="H23" s="20">
        <f t="shared" si="9"/>
        <v>13.502365897615</v>
      </c>
      <c r="I23" s="20">
        <f t="shared" si="9"/>
        <v>13.3163185796627</v>
      </c>
      <c r="J23" s="20">
        <f t="shared" si="9"/>
        <v>13.1339922080694</v>
      </c>
      <c r="K23" s="20">
        <f t="shared" si="9"/>
        <v>12.9553123639081</v>
      </c>
      <c r="L23" s="20">
        <f t="shared" si="9"/>
        <v>12.7802061166299</v>
      </c>
      <c r="M23" s="20">
        <f t="shared" si="9"/>
        <v>17.6086019942973</v>
      </c>
    </row>
    <row r="24" ht="16.5" customHeight="1" spans="1:13">
      <c r="A24" s="18"/>
      <c r="B24" s="24" t="s">
        <v>206</v>
      </c>
      <c r="C24" s="20">
        <f>C18-C23</f>
        <v>200.744863662131</v>
      </c>
      <c r="D24" s="20">
        <f t="shared" ref="D24:M24" si="10">D18-D23</f>
        <v>-147.130746196857</v>
      </c>
      <c r="E24" s="20">
        <f t="shared" si="10"/>
        <v>39.2508020604138</v>
      </c>
      <c r="F24" s="20">
        <f t="shared" si="10"/>
        <v>38.6577860192055</v>
      </c>
      <c r="G24" s="20">
        <f t="shared" si="10"/>
        <v>38.0766302988214</v>
      </c>
      <c r="H24" s="20">
        <f t="shared" si="10"/>
        <v>37.507097692845</v>
      </c>
      <c r="I24" s="20">
        <f t="shared" si="10"/>
        <v>36.9489557389881</v>
      </c>
      <c r="J24" s="20">
        <f t="shared" si="10"/>
        <v>36.4019766242083</v>
      </c>
      <c r="K24" s="20">
        <f t="shared" si="10"/>
        <v>35.8659370917242</v>
      </c>
      <c r="L24" s="20">
        <f t="shared" si="10"/>
        <v>35.3406183498897</v>
      </c>
      <c r="M24" s="20">
        <f t="shared" si="10"/>
        <v>49.8258059828919</v>
      </c>
    </row>
    <row r="25" ht="16.5" customHeight="1" spans="1:13">
      <c r="A25" s="15"/>
      <c r="B25" s="16" t="s">
        <v>207</v>
      </c>
      <c r="C25" s="17"/>
      <c r="D25" s="17">
        <f>D24</f>
        <v>-147.130746196857</v>
      </c>
      <c r="E25" s="17">
        <f>D25+E24</f>
        <v>-107.879944136443</v>
      </c>
      <c r="F25" s="17">
        <f t="shared" ref="F25:M25" si="11">E25+F24</f>
        <v>-69.2221581172374</v>
      </c>
      <c r="G25" s="17">
        <f t="shared" si="11"/>
        <v>-31.145527818416</v>
      </c>
      <c r="H25" s="17">
        <f t="shared" si="11"/>
        <v>6.36156987442902</v>
      </c>
      <c r="I25" s="17">
        <f t="shared" si="11"/>
        <v>43.3105256134171</v>
      </c>
      <c r="J25" s="17">
        <f t="shared" si="11"/>
        <v>79.7125022376254</v>
      </c>
      <c r="K25" s="17">
        <f t="shared" si="11"/>
        <v>115.57843932935</v>
      </c>
      <c r="L25" s="17">
        <f t="shared" si="11"/>
        <v>150.919057679239</v>
      </c>
      <c r="M25" s="17">
        <f t="shared" si="11"/>
        <v>200.744863662131</v>
      </c>
    </row>
    <row r="26" ht="16.5" customHeight="1" spans="1:13">
      <c r="A26" s="18"/>
      <c r="B26" s="19" t="s">
        <v>208</v>
      </c>
      <c r="C26" s="20">
        <f>D26+E26+F26+G26+H26+I26+J26+K26+L26+M26</f>
        <v>200.744863662131</v>
      </c>
      <c r="D26" s="20">
        <f>D24*D20</f>
        <v>-147.130746196857</v>
      </c>
      <c r="E26" s="20">
        <f t="shared" ref="E26:M26" si="12">E24*E20</f>
        <v>39.2508020604138</v>
      </c>
      <c r="F26" s="20">
        <f t="shared" si="12"/>
        <v>38.6577860192055</v>
      </c>
      <c r="G26" s="20">
        <f t="shared" si="12"/>
        <v>38.0766302988214</v>
      </c>
      <c r="H26" s="20">
        <f t="shared" si="12"/>
        <v>37.507097692845</v>
      </c>
      <c r="I26" s="20">
        <f t="shared" si="12"/>
        <v>36.9489557389881</v>
      </c>
      <c r="J26" s="20">
        <f t="shared" si="12"/>
        <v>36.4019766242083</v>
      </c>
      <c r="K26" s="20">
        <f t="shared" si="12"/>
        <v>35.8659370917242</v>
      </c>
      <c r="L26" s="20">
        <f t="shared" si="12"/>
        <v>35.3406183498897</v>
      </c>
      <c r="M26" s="20">
        <f t="shared" si="12"/>
        <v>49.8258059828919</v>
      </c>
    </row>
    <row r="27" ht="16.5" customHeight="1" spans="1:13">
      <c r="A27" s="21"/>
      <c r="B27" s="22" t="s">
        <v>209</v>
      </c>
      <c r="C27" s="23"/>
      <c r="D27" s="23">
        <f>D26</f>
        <v>-147.130746196857</v>
      </c>
      <c r="E27" s="23">
        <f>D27+E26</f>
        <v>-107.879944136443</v>
      </c>
      <c r="F27" s="23">
        <f t="shared" ref="F27:M27" si="13">E27+F26</f>
        <v>-69.2221581172374</v>
      </c>
      <c r="G27" s="23">
        <f t="shared" si="13"/>
        <v>-31.145527818416</v>
      </c>
      <c r="H27" s="23">
        <f t="shared" si="13"/>
        <v>6.36156987442902</v>
      </c>
      <c r="I27" s="23">
        <f t="shared" si="13"/>
        <v>43.3105256134171</v>
      </c>
      <c r="J27" s="23">
        <f t="shared" si="13"/>
        <v>79.7125022376254</v>
      </c>
      <c r="K27" s="23">
        <f t="shared" si="13"/>
        <v>115.57843932935</v>
      </c>
      <c r="L27" s="23">
        <f t="shared" si="13"/>
        <v>150.919057679239</v>
      </c>
      <c r="M27" s="23">
        <f t="shared" si="13"/>
        <v>200.744863662131</v>
      </c>
    </row>
    <row r="28" spans="1:13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>
      <c r="A29" s="25"/>
      <c r="B29" s="26" t="s">
        <v>210</v>
      </c>
      <c r="C29" s="26" t="s">
        <v>211</v>
      </c>
      <c r="D29" s="26"/>
      <c r="E29" s="26" t="s">
        <v>212</v>
      </c>
      <c r="F29" s="26"/>
      <c r="G29" s="26" t="s">
        <v>213</v>
      </c>
      <c r="H29" s="26"/>
      <c r="I29" s="26"/>
      <c r="J29" s="26"/>
      <c r="K29" s="26"/>
      <c r="L29" s="26"/>
      <c r="M29" s="26"/>
    </row>
    <row r="30" spans="1:13">
      <c r="A30" s="25"/>
      <c r="B30" s="26" t="s">
        <v>214</v>
      </c>
      <c r="C30" s="26"/>
      <c r="D30" s="26"/>
      <c r="E30" s="27">
        <f>IRR(现金流量税后)</f>
        <v>0.215709005642194</v>
      </c>
      <c r="F30" s="28"/>
      <c r="G30" s="27">
        <f>IRR(现金流量税前)</f>
        <v>0.369450692580368</v>
      </c>
      <c r="H30" s="26"/>
      <c r="I30" s="26"/>
      <c r="J30" s="26"/>
      <c r="K30" s="26"/>
      <c r="L30" s="26"/>
      <c r="M30" s="26"/>
    </row>
    <row r="31" spans="1:13">
      <c r="A31" s="25"/>
      <c r="B31" s="26" t="s">
        <v>215</v>
      </c>
      <c r="C31" s="29">
        <v>0.12</v>
      </c>
      <c r="D31" s="26"/>
      <c r="E31" s="28">
        <f>SUM(C26)</f>
        <v>200.744863662131</v>
      </c>
      <c r="F31" s="28" t="s">
        <v>45</v>
      </c>
      <c r="G31" s="28">
        <f>SUM(C21)</f>
        <v>339.988707105064</v>
      </c>
      <c r="H31" s="26" t="s">
        <v>45</v>
      </c>
      <c r="I31" s="26"/>
      <c r="J31" s="26"/>
      <c r="K31" s="26"/>
      <c r="L31" s="26"/>
      <c r="M31" s="26"/>
    </row>
    <row r="32" ht="22.1" spans="1:13">
      <c r="A32" s="25"/>
      <c r="B32" s="26" t="s">
        <v>216</v>
      </c>
      <c r="C32" s="26"/>
      <c r="D32" s="26"/>
      <c r="E32" s="30">
        <f>LOOKUP(0,累计现金流量税前,年份)+ABS(LOOKUP(LOOKUP(0,累计现金流量税前,年份),年份,累计现金流量税前))/LOOKUP(LOOKUP(0,累计现金流量税前,年份)+1,年份,现金流量税前)</f>
        <v>3.52091802185534</v>
      </c>
      <c r="F32" s="28" t="s">
        <v>217</v>
      </c>
      <c r="G32" s="30">
        <f>LOOKUP(0,累计现金流量税后,年份)+ABS(LOOKUP(LOOKUP(0,累计现金流量税后,年份),年份,累计现金流量税后))/LOOKUP(LOOKUP(0,累计现金流量税后,年份)+1,年份,现金流量税后)</f>
        <v>4.83039023902821</v>
      </c>
      <c r="H32" s="26" t="s">
        <v>217</v>
      </c>
      <c r="I32" s="26"/>
      <c r="J32" s="26"/>
      <c r="K32" s="26"/>
      <c r="L32" s="26"/>
      <c r="M32" s="26"/>
    </row>
    <row r="33" ht="22.1" spans="1:13">
      <c r="A33" s="25"/>
      <c r="B33" s="26" t="s">
        <v>218</v>
      </c>
      <c r="C33" s="26"/>
      <c r="D33" s="26"/>
      <c r="E33" s="31">
        <f>LOOKUP(0,累计净现值税前,年份)+ABS(LOOKUP(LOOKUP(0,累计净现值税前,年份),年份,累计净现值税前))/LOOKUP(LOOKUP(0,累计净现值税前,年份)+1,年份,净现值税前)</f>
        <v>3.57886793877276</v>
      </c>
      <c r="F33" s="28" t="s">
        <v>217</v>
      </c>
      <c r="G33" s="31">
        <f>LOOKUP(0,累计净现值税后,年份)+ABS(LOOKUP(LOOKUP(0,累计净现值税后,年份),年份,累计净现值税后))/LOOKUP(LOOKUP(0,累计净现值税后,年份)+1,年份,净现值税后)</f>
        <v>4.83039023902821</v>
      </c>
      <c r="H33" s="26" t="s">
        <v>217</v>
      </c>
      <c r="I33" s="26"/>
      <c r="J33" s="26"/>
      <c r="K33" s="26"/>
      <c r="L33" s="26"/>
      <c r="M33" s="26"/>
    </row>
    <row r="34" spans="1:13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ht="20.25" customHeight="1" spans="1:13">
      <c r="A35" s="32"/>
      <c r="B35" s="33" t="s">
        <v>102</v>
      </c>
      <c r="C35" s="34" t="s">
        <v>103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</row>
    <row r="36" ht="20.25" customHeight="1" spans="1:13">
      <c r="A36" s="35"/>
      <c r="B36" s="36" t="s">
        <v>104</v>
      </c>
      <c r="C36" s="37" t="s">
        <v>105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8" ht="12.75" spans="2:2">
      <c r="B38" s="38" t="s">
        <v>219</v>
      </c>
    </row>
  </sheetData>
  <mergeCells count="7">
    <mergeCell ref="A1:M1"/>
    <mergeCell ref="D2:M2"/>
    <mergeCell ref="C35:M35"/>
    <mergeCell ref="C36:M36"/>
    <mergeCell ref="A2:A3"/>
    <mergeCell ref="B2:B3"/>
    <mergeCell ref="C2:C3"/>
  </mergeCells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"/>
  <sheetViews>
    <sheetView topLeftCell="A19" workbookViewId="0">
      <selection activeCell="D20" sqref="D20"/>
    </sheetView>
  </sheetViews>
  <sheetFormatPr defaultColWidth="9" defaultRowHeight="12.75" outlineLevelCol="1"/>
  <cols>
    <col min="1" max="1" width="18.4424778761062" style="431" customWidth="1"/>
    <col min="2" max="2" width="66" style="432" customWidth="1"/>
  </cols>
  <sheetData>
    <row r="1" spans="1:2">
      <c r="A1" s="381" t="s">
        <v>80</v>
      </c>
      <c r="B1" s="432" t="s">
        <v>81</v>
      </c>
    </row>
    <row r="2" spans="1:2">
      <c r="A2" s="381"/>
      <c r="B2" s="432" t="s">
        <v>82</v>
      </c>
    </row>
    <row r="3" spans="1:1">
      <c r="A3" s="381"/>
    </row>
    <row r="4" spans="1:2">
      <c r="A4" s="381" t="s">
        <v>83</v>
      </c>
      <c r="B4" s="432" t="s">
        <v>84</v>
      </c>
    </row>
    <row r="5" spans="1:2">
      <c r="A5" s="381" t="s">
        <v>85</v>
      </c>
      <c r="B5" s="432" t="s">
        <v>86</v>
      </c>
    </row>
    <row r="6" spans="1:2">
      <c r="A6" s="381" t="s">
        <v>87</v>
      </c>
      <c r="B6" s="432" t="s">
        <v>88</v>
      </c>
    </row>
    <row r="7" spans="1:2">
      <c r="A7" s="381" t="s">
        <v>89</v>
      </c>
      <c r="B7" s="432" t="s">
        <v>90</v>
      </c>
    </row>
    <row r="8" spans="1:1">
      <c r="A8" s="381"/>
    </row>
    <row r="9" ht="38.25" spans="1:2">
      <c r="A9" s="381" t="s">
        <v>91</v>
      </c>
      <c r="B9" s="433" t="s">
        <v>92</v>
      </c>
    </row>
    <row r="10" spans="2:2">
      <c r="B10" s="433"/>
    </row>
    <row r="11" spans="1:2">
      <c r="A11" s="381" t="s">
        <v>93</v>
      </c>
      <c r="B11" s="432" t="s">
        <v>94</v>
      </c>
    </row>
    <row r="12" spans="1:2">
      <c r="A12" s="381"/>
      <c r="B12" s="432" t="s">
        <v>95</v>
      </c>
    </row>
    <row r="13" spans="1:1">
      <c r="A13" s="381"/>
    </row>
    <row r="15" spans="1:2">
      <c r="A15" s="381" t="s">
        <v>96</v>
      </c>
      <c r="B15" s="433" t="s">
        <v>97</v>
      </c>
    </row>
    <row r="17" spans="1:2">
      <c r="A17" s="431" t="s">
        <v>98</v>
      </c>
      <c r="B17" s="434" t="s">
        <v>99</v>
      </c>
    </row>
    <row r="19" spans="1:2">
      <c r="A19" s="431" t="s">
        <v>100</v>
      </c>
      <c r="B19" s="433" t="s">
        <v>101</v>
      </c>
    </row>
    <row r="21" ht="25.5" spans="1:2">
      <c r="A21" s="431" t="s">
        <v>102</v>
      </c>
      <c r="B21" s="432" t="s">
        <v>103</v>
      </c>
    </row>
    <row r="23" ht="25.5" spans="1:2">
      <c r="A23" s="381" t="s">
        <v>104</v>
      </c>
      <c r="B23" s="433" t="s">
        <v>105</v>
      </c>
    </row>
    <row r="25" spans="1:2">
      <c r="A25" s="431" t="s">
        <v>106</v>
      </c>
      <c r="B25" s="432" t="s">
        <v>107</v>
      </c>
    </row>
    <row r="28" spans="1:2">
      <c r="A28" s="381" t="s">
        <v>108</v>
      </c>
      <c r="B28" s="432" t="s">
        <v>109</v>
      </c>
    </row>
    <row r="30" spans="1:2">
      <c r="A30" s="381" t="s">
        <v>110</v>
      </c>
      <c r="B30" s="432" t="s">
        <v>111</v>
      </c>
    </row>
    <row r="32" spans="1:2">
      <c r="A32" s="381" t="s">
        <v>112</v>
      </c>
      <c r="B32" s="432" t="s">
        <v>113</v>
      </c>
    </row>
    <row r="34" spans="1:2">
      <c r="A34" s="381" t="s">
        <v>114</v>
      </c>
      <c r="B34" s="432" t="s">
        <v>115</v>
      </c>
    </row>
    <row r="36" spans="1:2">
      <c r="A36" s="381" t="s">
        <v>116</v>
      </c>
      <c r="B36" s="432" t="s">
        <v>117</v>
      </c>
    </row>
    <row r="38" spans="1:2">
      <c r="A38" s="381" t="s">
        <v>118</v>
      </c>
      <c r="B38" s="432" t="s">
        <v>119</v>
      </c>
    </row>
    <row r="40" spans="1:2">
      <c r="A40" s="381" t="s">
        <v>120</v>
      </c>
      <c r="B40" s="432" t="s">
        <v>121</v>
      </c>
    </row>
    <row r="41" spans="2:2">
      <c r="B41" s="432" t="s">
        <v>122</v>
      </c>
    </row>
    <row r="43" ht="38.25" spans="1:2">
      <c r="A43" s="381" t="s">
        <v>123</v>
      </c>
      <c r="B43" s="432" t="s">
        <v>124</v>
      </c>
    </row>
    <row r="45" spans="1:2">
      <c r="A45" s="381" t="s">
        <v>125</v>
      </c>
      <c r="B45" s="433" t="s">
        <v>126</v>
      </c>
    </row>
    <row r="46" ht="89.25" spans="2:2">
      <c r="B46" s="432" t="s">
        <v>127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T96"/>
  <sheetViews>
    <sheetView showZeros="0" workbookViewId="0">
      <selection activeCell="A1" sqref="A1"/>
    </sheetView>
  </sheetViews>
  <sheetFormatPr defaultColWidth="8.88495575221239" defaultRowHeight="12.75"/>
  <cols>
    <col min="1" max="1" width="5.66371681415929" style="382" customWidth="1"/>
    <col min="2" max="2" width="29.1061946902655" style="382" customWidth="1"/>
    <col min="3" max="3" width="6" style="383" customWidth="1"/>
    <col min="4" max="4" width="12.5575221238938" style="383" customWidth="1"/>
    <col min="5" max="10" width="12.5575221238938" style="384" customWidth="1"/>
    <col min="11" max="12" width="10.3362831858407" style="384" hidden="1" customWidth="1"/>
    <col min="13" max="14" width="10.4424778761062" style="384" hidden="1" customWidth="1"/>
    <col min="15" max="26" width="10.4424778761062" style="385" hidden="1" customWidth="1"/>
    <col min="27" max="45" width="10.4424778761062" style="381" hidden="1" customWidth="1"/>
    <col min="46" max="46" width="10.4424778761062" style="381" customWidth="1"/>
    <col min="47" max="64" width="9.10619469026549" style="381" customWidth="1"/>
    <col min="65" max="16384" width="8.88495575221239" style="385"/>
  </cols>
  <sheetData>
    <row r="1" ht="29.25" customHeight="1" spans="1:14">
      <c r="A1" s="386" t="s">
        <v>128</v>
      </c>
      <c r="D1" s="387" t="s">
        <v>129</v>
      </c>
      <c r="J1" s="425" t="s">
        <v>130</v>
      </c>
      <c r="M1" s="385"/>
      <c r="N1" s="381"/>
    </row>
    <row r="2" ht="18.75" customHeight="1" spans="1:4">
      <c r="A2" s="388" t="s">
        <v>131</v>
      </c>
      <c r="C2" s="389"/>
      <c r="D2" s="390"/>
    </row>
    <row r="3" ht="18.75" customHeight="1" spans="1:45">
      <c r="A3" s="391" t="s">
        <v>1</v>
      </c>
      <c r="B3" s="392" t="s">
        <v>132</v>
      </c>
      <c r="C3" s="393" t="s">
        <v>133</v>
      </c>
      <c r="D3" s="393" t="s">
        <v>134</v>
      </c>
      <c r="E3" s="394">
        <v>1</v>
      </c>
      <c r="F3" s="394">
        <v>2</v>
      </c>
      <c r="G3" s="394">
        <v>3</v>
      </c>
      <c r="H3" s="394">
        <v>4</v>
      </c>
      <c r="I3" s="394">
        <v>5</v>
      </c>
      <c r="J3" s="394">
        <v>6</v>
      </c>
      <c r="K3" s="394">
        <v>7</v>
      </c>
      <c r="L3" s="394">
        <v>8</v>
      </c>
      <c r="M3" s="394">
        <v>9</v>
      </c>
      <c r="N3" s="394">
        <v>10</v>
      </c>
      <c r="O3" s="394">
        <v>11</v>
      </c>
      <c r="P3" s="394">
        <v>12</v>
      </c>
      <c r="Q3" s="394">
        <v>13</v>
      </c>
      <c r="R3" s="394">
        <v>14</v>
      </c>
      <c r="S3" s="394">
        <v>15</v>
      </c>
      <c r="T3" s="394">
        <v>16</v>
      </c>
      <c r="U3" s="394">
        <v>17</v>
      </c>
      <c r="V3" s="394">
        <v>18</v>
      </c>
      <c r="W3" s="394">
        <v>19</v>
      </c>
      <c r="X3" s="394">
        <v>20</v>
      </c>
      <c r="Y3" s="394">
        <v>21</v>
      </c>
      <c r="Z3" s="394">
        <v>22</v>
      </c>
      <c r="AA3" s="394">
        <v>23</v>
      </c>
      <c r="AB3" s="394">
        <v>24</v>
      </c>
      <c r="AC3" s="394">
        <v>25</v>
      </c>
      <c r="AD3" s="394">
        <v>26</v>
      </c>
      <c r="AE3" s="394">
        <v>27</v>
      </c>
      <c r="AF3" s="394">
        <v>28</v>
      </c>
      <c r="AG3" s="394">
        <v>29</v>
      </c>
      <c r="AH3" s="394">
        <v>30</v>
      </c>
      <c r="AI3" s="394">
        <v>31</v>
      </c>
      <c r="AJ3" s="394">
        <v>32</v>
      </c>
      <c r="AK3" s="394">
        <v>33</v>
      </c>
      <c r="AL3" s="394">
        <v>34</v>
      </c>
      <c r="AM3" s="394">
        <v>35</v>
      </c>
      <c r="AN3" s="394">
        <v>36</v>
      </c>
      <c r="AO3" s="394">
        <v>37</v>
      </c>
      <c r="AP3" s="394">
        <v>38</v>
      </c>
      <c r="AQ3" s="394">
        <v>39</v>
      </c>
      <c r="AR3" s="394">
        <v>40</v>
      </c>
      <c r="AS3" s="394">
        <v>41</v>
      </c>
    </row>
    <row r="4" ht="18.75" customHeight="1" spans="1:45">
      <c r="A4" s="395">
        <v>1</v>
      </c>
      <c r="B4" s="396" t="s">
        <v>135</v>
      </c>
      <c r="C4" s="397">
        <v>0.0576</v>
      </c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398"/>
      <c r="AG4" s="398"/>
      <c r="AH4" s="398"/>
      <c r="AI4" s="398"/>
      <c r="AJ4" s="398"/>
      <c r="AK4" s="398"/>
      <c r="AL4" s="398"/>
      <c r="AM4" s="398"/>
      <c r="AN4" s="398"/>
      <c r="AO4" s="398"/>
      <c r="AP4" s="398"/>
      <c r="AQ4" s="398"/>
      <c r="AR4" s="398"/>
      <c r="AS4" s="398"/>
    </row>
    <row r="5" ht="18.75" customHeight="1" spans="1:46">
      <c r="A5" s="399">
        <v>1.1</v>
      </c>
      <c r="B5" s="392" t="s">
        <v>136</v>
      </c>
      <c r="C5" s="393"/>
      <c r="D5" s="400">
        <v>0</v>
      </c>
      <c r="E5" s="400">
        <v>0</v>
      </c>
      <c r="F5" s="400">
        <v>0</v>
      </c>
      <c r="G5" s="400">
        <v>0</v>
      </c>
      <c r="H5" s="400">
        <v>0</v>
      </c>
      <c r="I5" s="400">
        <v>0</v>
      </c>
      <c r="J5" s="399">
        <v>0</v>
      </c>
      <c r="K5" s="400">
        <v>0</v>
      </c>
      <c r="L5" s="400">
        <v>0</v>
      </c>
      <c r="M5" s="400">
        <v>0</v>
      </c>
      <c r="N5" s="400">
        <v>0</v>
      </c>
      <c r="O5" s="400">
        <v>0</v>
      </c>
      <c r="P5" s="400">
        <v>0</v>
      </c>
      <c r="Q5" s="400">
        <v>0</v>
      </c>
      <c r="R5" s="400">
        <v>0</v>
      </c>
      <c r="S5" s="400">
        <v>0</v>
      </c>
      <c r="T5" s="400">
        <v>0</v>
      </c>
      <c r="U5" s="400">
        <v>0</v>
      </c>
      <c r="V5" s="400">
        <v>0</v>
      </c>
      <c r="W5" s="400">
        <v>0</v>
      </c>
      <c r="X5" s="400">
        <v>0</v>
      </c>
      <c r="Y5" s="400">
        <v>0</v>
      </c>
      <c r="Z5" s="400">
        <v>0</v>
      </c>
      <c r="AA5" s="400">
        <v>0</v>
      </c>
      <c r="AB5" s="400">
        <v>0</v>
      </c>
      <c r="AC5" s="400">
        <v>0</v>
      </c>
      <c r="AD5" s="400">
        <v>0</v>
      </c>
      <c r="AE5" s="400">
        <v>0</v>
      </c>
      <c r="AF5" s="400">
        <v>0</v>
      </c>
      <c r="AG5" s="400">
        <v>0</v>
      </c>
      <c r="AH5" s="400">
        <v>0</v>
      </c>
      <c r="AI5" s="400">
        <v>0</v>
      </c>
      <c r="AJ5" s="400">
        <v>0</v>
      </c>
      <c r="AK5" s="400">
        <v>0</v>
      </c>
      <c r="AL5" s="400">
        <v>0</v>
      </c>
      <c r="AM5" s="400">
        <v>0</v>
      </c>
      <c r="AN5" s="400">
        <v>0</v>
      </c>
      <c r="AO5" s="400">
        <v>0</v>
      </c>
      <c r="AP5" s="400">
        <v>0</v>
      </c>
      <c r="AQ5" s="400">
        <v>0</v>
      </c>
      <c r="AR5" s="400">
        <v>0</v>
      </c>
      <c r="AS5" s="400">
        <v>0</v>
      </c>
      <c r="AT5" s="430"/>
    </row>
    <row r="6" ht="18.75" customHeight="1" spans="1:46">
      <c r="A6" s="400" t="s">
        <v>137</v>
      </c>
      <c r="B6" s="392" t="s">
        <v>138</v>
      </c>
      <c r="C6" s="393"/>
      <c r="D6" s="400">
        <v>0</v>
      </c>
      <c r="E6" s="400">
        <v>0</v>
      </c>
      <c r="F6" s="400">
        <v>0</v>
      </c>
      <c r="G6" s="400">
        <v>0</v>
      </c>
      <c r="H6" s="400">
        <v>0</v>
      </c>
      <c r="I6" s="400">
        <v>0</v>
      </c>
      <c r="J6" s="399">
        <v>0</v>
      </c>
      <c r="K6" s="400">
        <v>0</v>
      </c>
      <c r="L6" s="400">
        <v>0</v>
      </c>
      <c r="M6" s="400">
        <v>0</v>
      </c>
      <c r="N6" s="400">
        <v>0</v>
      </c>
      <c r="O6" s="400">
        <v>0</v>
      </c>
      <c r="P6" s="400">
        <v>0</v>
      </c>
      <c r="Q6" s="400">
        <v>0</v>
      </c>
      <c r="R6" s="400">
        <v>0</v>
      </c>
      <c r="S6" s="400">
        <v>0</v>
      </c>
      <c r="T6" s="400">
        <v>0</v>
      </c>
      <c r="U6" s="400">
        <v>0</v>
      </c>
      <c r="V6" s="400">
        <v>0</v>
      </c>
      <c r="W6" s="400">
        <v>0</v>
      </c>
      <c r="X6" s="400">
        <v>0</v>
      </c>
      <c r="Y6" s="400">
        <v>0</v>
      </c>
      <c r="Z6" s="400">
        <v>0</v>
      </c>
      <c r="AA6" s="400">
        <v>0</v>
      </c>
      <c r="AB6" s="400">
        <v>0</v>
      </c>
      <c r="AC6" s="400">
        <v>0</v>
      </c>
      <c r="AD6" s="400">
        <v>0</v>
      </c>
      <c r="AE6" s="400">
        <v>0</v>
      </c>
      <c r="AF6" s="400">
        <v>0</v>
      </c>
      <c r="AG6" s="400">
        <v>0</v>
      </c>
      <c r="AH6" s="400">
        <v>0</v>
      </c>
      <c r="AI6" s="400">
        <v>0</v>
      </c>
      <c r="AJ6" s="400">
        <v>0</v>
      </c>
      <c r="AK6" s="400">
        <v>0</v>
      </c>
      <c r="AL6" s="400">
        <v>0</v>
      </c>
      <c r="AM6" s="400">
        <v>0</v>
      </c>
      <c r="AN6" s="400">
        <v>0</v>
      </c>
      <c r="AO6" s="400">
        <v>0</v>
      </c>
      <c r="AP6" s="400">
        <v>0</v>
      </c>
      <c r="AQ6" s="400">
        <v>0</v>
      </c>
      <c r="AR6" s="400">
        <v>0</v>
      </c>
      <c r="AS6" s="400">
        <v>0</v>
      </c>
      <c r="AT6" s="430"/>
    </row>
    <row r="7" ht="18.75" customHeight="1" spans="1:46">
      <c r="A7" s="400" t="s">
        <v>139</v>
      </c>
      <c r="B7" s="392" t="s">
        <v>140</v>
      </c>
      <c r="C7" s="393"/>
      <c r="D7" s="400">
        <v>0</v>
      </c>
      <c r="E7" s="400">
        <v>0</v>
      </c>
      <c r="F7" s="400">
        <v>0</v>
      </c>
      <c r="G7" s="400">
        <v>0</v>
      </c>
      <c r="H7" s="400">
        <v>0</v>
      </c>
      <c r="I7" s="400">
        <v>0</v>
      </c>
      <c r="J7" s="399">
        <v>0</v>
      </c>
      <c r="K7" s="400">
        <v>0</v>
      </c>
      <c r="L7" s="400">
        <v>0</v>
      </c>
      <c r="M7" s="400">
        <v>0</v>
      </c>
      <c r="N7" s="400">
        <v>0</v>
      </c>
      <c r="O7" s="400">
        <v>0</v>
      </c>
      <c r="P7" s="400">
        <v>0</v>
      </c>
      <c r="Q7" s="400">
        <v>0</v>
      </c>
      <c r="R7" s="400">
        <v>0</v>
      </c>
      <c r="S7" s="400">
        <v>0</v>
      </c>
      <c r="T7" s="400">
        <v>0</v>
      </c>
      <c r="U7" s="400">
        <v>0</v>
      </c>
      <c r="V7" s="400">
        <v>0</v>
      </c>
      <c r="W7" s="400">
        <v>0</v>
      </c>
      <c r="X7" s="400">
        <v>0</v>
      </c>
      <c r="Y7" s="400">
        <v>0</v>
      </c>
      <c r="Z7" s="400">
        <v>0</v>
      </c>
      <c r="AA7" s="400">
        <v>0</v>
      </c>
      <c r="AB7" s="400">
        <v>0</v>
      </c>
      <c r="AC7" s="400">
        <v>0</v>
      </c>
      <c r="AD7" s="400">
        <v>0</v>
      </c>
      <c r="AE7" s="400">
        <v>0</v>
      </c>
      <c r="AF7" s="400">
        <v>0</v>
      </c>
      <c r="AG7" s="400">
        <v>0</v>
      </c>
      <c r="AH7" s="400">
        <v>0</v>
      </c>
      <c r="AI7" s="400">
        <v>0</v>
      </c>
      <c r="AJ7" s="400">
        <v>0</v>
      </c>
      <c r="AK7" s="400">
        <v>0</v>
      </c>
      <c r="AL7" s="400">
        <v>0</v>
      </c>
      <c r="AM7" s="400">
        <v>0</v>
      </c>
      <c r="AN7" s="400">
        <v>0</v>
      </c>
      <c r="AO7" s="400">
        <v>0</v>
      </c>
      <c r="AP7" s="400">
        <v>0</v>
      </c>
      <c r="AQ7" s="400">
        <v>0</v>
      </c>
      <c r="AR7" s="400">
        <v>0</v>
      </c>
      <c r="AS7" s="400">
        <v>0</v>
      </c>
      <c r="AT7" s="430"/>
    </row>
    <row r="8" ht="18.75" customHeight="1" spans="1:46">
      <c r="A8" s="399">
        <v>1.2</v>
      </c>
      <c r="B8" s="392" t="s">
        <v>141</v>
      </c>
      <c r="C8" s="393"/>
      <c r="D8" s="400">
        <v>0</v>
      </c>
      <c r="E8" s="400">
        <v>0</v>
      </c>
      <c r="F8" s="400">
        <v>0</v>
      </c>
      <c r="G8" s="400">
        <v>0</v>
      </c>
      <c r="H8" s="400">
        <v>0</v>
      </c>
      <c r="I8" s="400">
        <v>0</v>
      </c>
      <c r="J8" s="399">
        <v>0</v>
      </c>
      <c r="K8" s="400">
        <v>0</v>
      </c>
      <c r="L8" s="400">
        <v>0</v>
      </c>
      <c r="M8" s="400">
        <v>0</v>
      </c>
      <c r="N8" s="400">
        <v>0</v>
      </c>
      <c r="O8" s="400">
        <v>0</v>
      </c>
      <c r="P8" s="400">
        <v>0</v>
      </c>
      <c r="Q8" s="400">
        <v>0</v>
      </c>
      <c r="R8" s="400">
        <v>0</v>
      </c>
      <c r="S8" s="400">
        <v>0</v>
      </c>
      <c r="T8" s="400">
        <v>0</v>
      </c>
      <c r="U8" s="400">
        <v>0</v>
      </c>
      <c r="V8" s="400">
        <v>0</v>
      </c>
      <c r="W8" s="400">
        <v>0</v>
      </c>
      <c r="X8" s="400">
        <v>0</v>
      </c>
      <c r="Y8" s="400">
        <v>0</v>
      </c>
      <c r="Z8" s="400">
        <v>0</v>
      </c>
      <c r="AA8" s="400">
        <v>0</v>
      </c>
      <c r="AB8" s="400">
        <v>0</v>
      </c>
      <c r="AC8" s="400">
        <v>0</v>
      </c>
      <c r="AD8" s="400">
        <v>0</v>
      </c>
      <c r="AE8" s="400">
        <v>0</v>
      </c>
      <c r="AF8" s="400">
        <v>0</v>
      </c>
      <c r="AG8" s="400">
        <v>0</v>
      </c>
      <c r="AH8" s="400">
        <v>0</v>
      </c>
      <c r="AI8" s="400">
        <v>0</v>
      </c>
      <c r="AJ8" s="400">
        <v>0</v>
      </c>
      <c r="AK8" s="400">
        <v>0</v>
      </c>
      <c r="AL8" s="400">
        <v>0</v>
      </c>
      <c r="AM8" s="400">
        <v>0</v>
      </c>
      <c r="AN8" s="400">
        <v>0</v>
      </c>
      <c r="AO8" s="400">
        <v>0</v>
      </c>
      <c r="AP8" s="400">
        <v>0</v>
      </c>
      <c r="AQ8" s="400">
        <v>0</v>
      </c>
      <c r="AR8" s="400">
        <v>0</v>
      </c>
      <c r="AS8" s="400">
        <v>0</v>
      </c>
      <c r="AT8" s="430"/>
    </row>
    <row r="9" ht="18.75" customHeight="1" spans="1:46">
      <c r="A9" s="399">
        <v>1.3</v>
      </c>
      <c r="B9" s="392" t="s">
        <v>142</v>
      </c>
      <c r="C9" s="393"/>
      <c r="D9" s="400">
        <v>0</v>
      </c>
      <c r="E9" s="400">
        <v>0</v>
      </c>
      <c r="F9" s="400">
        <v>0</v>
      </c>
      <c r="G9" s="400">
        <v>0</v>
      </c>
      <c r="H9" s="400">
        <v>0</v>
      </c>
      <c r="I9" s="400">
        <v>0</v>
      </c>
      <c r="J9" s="399">
        <v>0</v>
      </c>
      <c r="K9" s="400">
        <v>0</v>
      </c>
      <c r="L9" s="400">
        <v>0</v>
      </c>
      <c r="M9" s="400">
        <v>0</v>
      </c>
      <c r="N9" s="400">
        <v>0</v>
      </c>
      <c r="O9" s="400">
        <v>0</v>
      </c>
      <c r="P9" s="400">
        <v>0</v>
      </c>
      <c r="Q9" s="400">
        <v>0</v>
      </c>
      <c r="R9" s="400">
        <v>0</v>
      </c>
      <c r="S9" s="400">
        <v>0</v>
      </c>
      <c r="T9" s="400">
        <v>0</v>
      </c>
      <c r="U9" s="400">
        <v>0</v>
      </c>
      <c r="V9" s="400">
        <v>0</v>
      </c>
      <c r="W9" s="400">
        <v>0</v>
      </c>
      <c r="X9" s="400">
        <v>0</v>
      </c>
      <c r="Y9" s="400">
        <v>0</v>
      </c>
      <c r="Z9" s="400">
        <v>0</v>
      </c>
      <c r="AA9" s="400">
        <v>0</v>
      </c>
      <c r="AB9" s="400">
        <v>0</v>
      </c>
      <c r="AC9" s="400">
        <v>0</v>
      </c>
      <c r="AD9" s="400">
        <v>0</v>
      </c>
      <c r="AE9" s="400">
        <v>0</v>
      </c>
      <c r="AF9" s="400">
        <v>0</v>
      </c>
      <c r="AG9" s="400">
        <v>0</v>
      </c>
      <c r="AH9" s="400">
        <v>0</v>
      </c>
      <c r="AI9" s="400">
        <v>0</v>
      </c>
      <c r="AJ9" s="400">
        <v>0</v>
      </c>
      <c r="AK9" s="400">
        <v>0</v>
      </c>
      <c r="AL9" s="400">
        <v>0</v>
      </c>
      <c r="AM9" s="400">
        <v>0</v>
      </c>
      <c r="AN9" s="400">
        <v>0</v>
      </c>
      <c r="AO9" s="400">
        <v>0</v>
      </c>
      <c r="AP9" s="400">
        <v>0</v>
      </c>
      <c r="AQ9" s="400">
        <v>0</v>
      </c>
      <c r="AR9" s="400">
        <v>0</v>
      </c>
      <c r="AS9" s="400">
        <v>0</v>
      </c>
      <c r="AT9" s="430"/>
    </row>
    <row r="10" ht="18.75" customHeight="1" spans="1:46">
      <c r="A10" s="399">
        <v>1.4</v>
      </c>
      <c r="B10" s="392" t="s">
        <v>143</v>
      </c>
      <c r="C10" s="393"/>
      <c r="D10" s="400">
        <v>0</v>
      </c>
      <c r="E10" s="400">
        <v>0</v>
      </c>
      <c r="F10" s="400">
        <v>0</v>
      </c>
      <c r="G10" s="400">
        <v>0</v>
      </c>
      <c r="H10" s="400">
        <v>0</v>
      </c>
      <c r="I10" s="400">
        <v>0</v>
      </c>
      <c r="J10" s="399">
        <v>0</v>
      </c>
      <c r="K10" s="400">
        <v>0</v>
      </c>
      <c r="L10" s="400">
        <v>0</v>
      </c>
      <c r="M10" s="400">
        <v>0</v>
      </c>
      <c r="N10" s="400">
        <v>0</v>
      </c>
      <c r="O10" s="400">
        <v>0</v>
      </c>
      <c r="P10" s="400">
        <v>0</v>
      </c>
      <c r="Q10" s="400">
        <v>0</v>
      </c>
      <c r="R10" s="400">
        <v>0</v>
      </c>
      <c r="S10" s="400">
        <v>0</v>
      </c>
      <c r="T10" s="400">
        <v>0</v>
      </c>
      <c r="U10" s="400">
        <v>0</v>
      </c>
      <c r="V10" s="400">
        <v>0</v>
      </c>
      <c r="W10" s="400">
        <v>0</v>
      </c>
      <c r="X10" s="400">
        <v>0</v>
      </c>
      <c r="Y10" s="400">
        <v>0</v>
      </c>
      <c r="Z10" s="400">
        <v>0</v>
      </c>
      <c r="AA10" s="400">
        <v>0</v>
      </c>
      <c r="AB10" s="400">
        <v>0</v>
      </c>
      <c r="AC10" s="400">
        <v>0</v>
      </c>
      <c r="AD10" s="400">
        <v>0</v>
      </c>
      <c r="AE10" s="400">
        <v>0</v>
      </c>
      <c r="AF10" s="400">
        <v>0</v>
      </c>
      <c r="AG10" s="400">
        <v>0</v>
      </c>
      <c r="AH10" s="400">
        <v>0</v>
      </c>
      <c r="AI10" s="400">
        <v>0</v>
      </c>
      <c r="AJ10" s="400">
        <v>0</v>
      </c>
      <c r="AK10" s="400">
        <v>0</v>
      </c>
      <c r="AL10" s="400">
        <v>0</v>
      </c>
      <c r="AM10" s="400">
        <v>0</v>
      </c>
      <c r="AN10" s="400">
        <v>0</v>
      </c>
      <c r="AO10" s="400">
        <v>0</v>
      </c>
      <c r="AP10" s="400">
        <v>0</v>
      </c>
      <c r="AQ10" s="400">
        <v>0</v>
      </c>
      <c r="AR10" s="400">
        <v>0</v>
      </c>
      <c r="AS10" s="400">
        <v>0</v>
      </c>
      <c r="AT10" s="430"/>
    </row>
    <row r="11" ht="18.75" customHeight="1" spans="1:46">
      <c r="A11" s="399">
        <v>1.5</v>
      </c>
      <c r="B11" s="392" t="s">
        <v>144</v>
      </c>
      <c r="C11" s="393"/>
      <c r="D11" s="400">
        <v>0</v>
      </c>
      <c r="E11" s="400">
        <v>0</v>
      </c>
      <c r="F11" s="400">
        <v>0</v>
      </c>
      <c r="G11" s="400">
        <v>0</v>
      </c>
      <c r="H11" s="400">
        <v>0</v>
      </c>
      <c r="I11" s="400">
        <v>0</v>
      </c>
      <c r="J11" s="399">
        <v>0</v>
      </c>
      <c r="K11" s="400">
        <v>0</v>
      </c>
      <c r="L11" s="400">
        <v>0</v>
      </c>
      <c r="M11" s="400">
        <v>0</v>
      </c>
      <c r="N11" s="400">
        <v>0</v>
      </c>
      <c r="O11" s="400">
        <v>0</v>
      </c>
      <c r="P11" s="400">
        <v>0</v>
      </c>
      <c r="Q11" s="400">
        <v>0</v>
      </c>
      <c r="R11" s="400">
        <v>0</v>
      </c>
      <c r="S11" s="400">
        <v>0</v>
      </c>
      <c r="T11" s="400">
        <v>0</v>
      </c>
      <c r="U11" s="400">
        <v>0</v>
      </c>
      <c r="V11" s="400">
        <v>0</v>
      </c>
      <c r="W11" s="400">
        <v>0</v>
      </c>
      <c r="X11" s="400">
        <v>0</v>
      </c>
      <c r="Y11" s="400">
        <v>0</v>
      </c>
      <c r="Z11" s="400">
        <v>0</v>
      </c>
      <c r="AA11" s="400">
        <v>0</v>
      </c>
      <c r="AB11" s="400">
        <v>0</v>
      </c>
      <c r="AC11" s="400">
        <v>0</v>
      </c>
      <c r="AD11" s="400">
        <v>0</v>
      </c>
      <c r="AE11" s="400">
        <v>0</v>
      </c>
      <c r="AF11" s="400">
        <v>0</v>
      </c>
      <c r="AG11" s="400">
        <v>0</v>
      </c>
      <c r="AH11" s="400">
        <v>0</v>
      </c>
      <c r="AI11" s="400">
        <v>0</v>
      </c>
      <c r="AJ11" s="400">
        <v>0</v>
      </c>
      <c r="AK11" s="400">
        <v>0</v>
      </c>
      <c r="AL11" s="400">
        <v>0</v>
      </c>
      <c r="AM11" s="400">
        <v>0</v>
      </c>
      <c r="AN11" s="400">
        <v>0</v>
      </c>
      <c r="AO11" s="400">
        <v>0</v>
      </c>
      <c r="AP11" s="400">
        <v>0</v>
      </c>
      <c r="AQ11" s="400">
        <v>0</v>
      </c>
      <c r="AR11" s="400">
        <v>0</v>
      </c>
      <c r="AS11" s="400">
        <v>0</v>
      </c>
      <c r="AT11" s="430"/>
    </row>
    <row r="12" ht="18.75" customHeight="1" spans="1:46">
      <c r="A12" s="399"/>
      <c r="B12" s="392" t="s">
        <v>145</v>
      </c>
      <c r="C12" s="393"/>
      <c r="D12" s="400">
        <v>0</v>
      </c>
      <c r="E12" s="400">
        <v>0</v>
      </c>
      <c r="F12" s="400">
        <v>0</v>
      </c>
      <c r="G12" s="399">
        <v>0</v>
      </c>
      <c r="H12" s="399">
        <v>0</v>
      </c>
      <c r="I12" s="399">
        <v>0</v>
      </c>
      <c r="J12" s="399">
        <v>0</v>
      </c>
      <c r="K12" s="400">
        <v>0</v>
      </c>
      <c r="L12" s="400">
        <v>0</v>
      </c>
      <c r="M12" s="400">
        <v>0</v>
      </c>
      <c r="N12" s="400">
        <v>0</v>
      </c>
      <c r="O12" s="400">
        <v>0</v>
      </c>
      <c r="P12" s="400">
        <v>0</v>
      </c>
      <c r="Q12" s="400">
        <v>0</v>
      </c>
      <c r="R12" s="400">
        <v>0</v>
      </c>
      <c r="S12" s="400">
        <v>0</v>
      </c>
      <c r="T12" s="400">
        <v>0</v>
      </c>
      <c r="U12" s="400">
        <v>0</v>
      </c>
      <c r="V12" s="400">
        <v>0</v>
      </c>
      <c r="W12" s="400">
        <v>0</v>
      </c>
      <c r="X12" s="400">
        <v>0</v>
      </c>
      <c r="Y12" s="400">
        <v>0</v>
      </c>
      <c r="Z12" s="400">
        <v>0</v>
      </c>
      <c r="AA12" s="400">
        <v>0</v>
      </c>
      <c r="AB12" s="400">
        <v>0</v>
      </c>
      <c r="AC12" s="400">
        <v>0</v>
      </c>
      <c r="AD12" s="400">
        <v>0</v>
      </c>
      <c r="AE12" s="400">
        <v>0</v>
      </c>
      <c r="AF12" s="400">
        <v>0</v>
      </c>
      <c r="AG12" s="400">
        <v>0</v>
      </c>
      <c r="AH12" s="400">
        <v>0</v>
      </c>
      <c r="AI12" s="400">
        <v>0</v>
      </c>
      <c r="AJ12" s="400">
        <v>0</v>
      </c>
      <c r="AK12" s="400">
        <v>0</v>
      </c>
      <c r="AL12" s="400">
        <v>0</v>
      </c>
      <c r="AM12" s="400">
        <v>0</v>
      </c>
      <c r="AN12" s="400">
        <v>0</v>
      </c>
      <c r="AO12" s="400">
        <v>0</v>
      </c>
      <c r="AP12" s="400">
        <v>0</v>
      </c>
      <c r="AQ12" s="400">
        <v>0</v>
      </c>
      <c r="AR12" s="400">
        <v>0</v>
      </c>
      <c r="AS12" s="400">
        <v>0</v>
      </c>
      <c r="AT12" s="430"/>
    </row>
    <row r="13" ht="18.75" customHeight="1" spans="1:46">
      <c r="A13" s="401"/>
      <c r="B13" s="402" t="s">
        <v>146</v>
      </c>
      <c r="C13" s="403"/>
      <c r="D13" s="404">
        <v>0</v>
      </c>
      <c r="E13" s="404">
        <v>0</v>
      </c>
      <c r="F13" s="404">
        <v>0</v>
      </c>
      <c r="G13" s="401">
        <v>0</v>
      </c>
      <c r="H13" s="401">
        <v>0</v>
      </c>
      <c r="I13" s="401">
        <v>0</v>
      </c>
      <c r="J13" s="401">
        <v>0</v>
      </c>
      <c r="K13" s="404">
        <v>0</v>
      </c>
      <c r="L13" s="404">
        <v>0</v>
      </c>
      <c r="M13" s="404">
        <v>0</v>
      </c>
      <c r="N13" s="404">
        <v>0</v>
      </c>
      <c r="O13" s="404">
        <v>0</v>
      </c>
      <c r="P13" s="404">
        <v>0</v>
      </c>
      <c r="Q13" s="404">
        <v>0</v>
      </c>
      <c r="R13" s="404">
        <v>0</v>
      </c>
      <c r="S13" s="404">
        <v>0</v>
      </c>
      <c r="T13" s="404">
        <v>0</v>
      </c>
      <c r="U13" s="404">
        <v>0</v>
      </c>
      <c r="V13" s="404">
        <v>0</v>
      </c>
      <c r="W13" s="404">
        <v>0</v>
      </c>
      <c r="X13" s="404">
        <v>0</v>
      </c>
      <c r="Y13" s="404">
        <v>0</v>
      </c>
      <c r="Z13" s="404">
        <v>0</v>
      </c>
      <c r="AA13" s="404">
        <v>0</v>
      </c>
      <c r="AB13" s="404">
        <v>0</v>
      </c>
      <c r="AC13" s="404">
        <v>0</v>
      </c>
      <c r="AD13" s="404">
        <v>0</v>
      </c>
      <c r="AE13" s="404">
        <v>0</v>
      </c>
      <c r="AF13" s="404">
        <v>0</v>
      </c>
      <c r="AG13" s="404">
        <v>0</v>
      </c>
      <c r="AH13" s="404">
        <v>0</v>
      </c>
      <c r="AI13" s="404">
        <v>0</v>
      </c>
      <c r="AJ13" s="404">
        <v>0</v>
      </c>
      <c r="AK13" s="404">
        <v>0</v>
      </c>
      <c r="AL13" s="404">
        <v>0</v>
      </c>
      <c r="AM13" s="404">
        <v>0</v>
      </c>
      <c r="AN13" s="404">
        <v>0</v>
      </c>
      <c r="AO13" s="404">
        <v>0</v>
      </c>
      <c r="AP13" s="404">
        <v>0</v>
      </c>
      <c r="AQ13" s="404">
        <v>0</v>
      </c>
      <c r="AR13" s="404">
        <v>0</v>
      </c>
      <c r="AS13" s="404">
        <v>0</v>
      </c>
      <c r="AT13" s="430"/>
    </row>
    <row r="14" ht="18.75" customHeight="1" spans="1:46">
      <c r="A14" s="395">
        <v>2</v>
      </c>
      <c r="B14" s="396" t="s">
        <v>147</v>
      </c>
      <c r="C14" s="405"/>
      <c r="D14" s="406"/>
      <c r="E14" s="406"/>
      <c r="F14" s="406"/>
      <c r="G14" s="407"/>
      <c r="H14" s="407"/>
      <c r="I14" s="407"/>
      <c r="J14" s="407"/>
      <c r="K14" s="406"/>
      <c r="L14" s="406"/>
      <c r="M14" s="406"/>
      <c r="N14" s="406"/>
      <c r="O14" s="406"/>
      <c r="P14" s="406"/>
      <c r="Q14" s="406"/>
      <c r="R14" s="406"/>
      <c r="S14" s="406"/>
      <c r="T14" s="406"/>
      <c r="U14" s="406"/>
      <c r="V14" s="406"/>
      <c r="W14" s="406"/>
      <c r="X14" s="406"/>
      <c r="Y14" s="406"/>
      <c r="Z14" s="406"/>
      <c r="AA14" s="406"/>
      <c r="AB14" s="406"/>
      <c r="AC14" s="406"/>
      <c r="AD14" s="406"/>
      <c r="AE14" s="406"/>
      <c r="AF14" s="406"/>
      <c r="AG14" s="406"/>
      <c r="AH14" s="406"/>
      <c r="AI14" s="406"/>
      <c r="AJ14" s="406"/>
      <c r="AK14" s="406"/>
      <c r="AL14" s="406"/>
      <c r="AM14" s="406"/>
      <c r="AN14" s="406"/>
      <c r="AO14" s="406"/>
      <c r="AP14" s="406"/>
      <c r="AQ14" s="406"/>
      <c r="AR14" s="406"/>
      <c r="AS14" s="406"/>
      <c r="AT14" s="430"/>
    </row>
    <row r="15" ht="18.75" customHeight="1" spans="1:46">
      <c r="A15" s="399">
        <v>2.1</v>
      </c>
      <c r="B15" s="392" t="s">
        <v>148</v>
      </c>
      <c r="C15" s="393"/>
      <c r="D15" s="399">
        <v>7176.77028692308</v>
      </c>
      <c r="E15" s="400">
        <v>0</v>
      </c>
      <c r="F15" s="400">
        <v>382.274731730769</v>
      </c>
      <c r="G15" s="400">
        <v>875.497581346155</v>
      </c>
      <c r="H15" s="400">
        <v>1423.61649346154</v>
      </c>
      <c r="I15" s="426">
        <v>1423.61649346154</v>
      </c>
      <c r="J15" s="426">
        <v>1423.61649346154</v>
      </c>
      <c r="K15" s="399">
        <v>1648.14849346154</v>
      </c>
      <c r="L15" s="399">
        <v>0</v>
      </c>
      <c r="M15" s="399">
        <v>0</v>
      </c>
      <c r="N15" s="399">
        <v>0</v>
      </c>
      <c r="O15" s="400">
        <v>0</v>
      </c>
      <c r="P15" s="400">
        <v>0</v>
      </c>
      <c r="Q15" s="400">
        <v>0</v>
      </c>
      <c r="R15" s="400">
        <v>0</v>
      </c>
      <c r="S15" s="400">
        <v>0</v>
      </c>
      <c r="T15" s="400">
        <v>0</v>
      </c>
      <c r="U15" s="400">
        <v>0</v>
      </c>
      <c r="V15" s="400">
        <v>0</v>
      </c>
      <c r="W15" s="400">
        <v>0</v>
      </c>
      <c r="X15" s="400">
        <v>0</v>
      </c>
      <c r="Y15" s="400">
        <v>0</v>
      </c>
      <c r="Z15" s="400">
        <v>0</v>
      </c>
      <c r="AA15" s="400">
        <v>0</v>
      </c>
      <c r="AB15" s="400">
        <v>0</v>
      </c>
      <c r="AC15" s="400">
        <v>0</v>
      </c>
      <c r="AD15" s="400">
        <v>0</v>
      </c>
      <c r="AE15" s="400">
        <v>0</v>
      </c>
      <c r="AF15" s="400">
        <v>0</v>
      </c>
      <c r="AG15" s="400">
        <v>0</v>
      </c>
      <c r="AH15" s="400">
        <v>0</v>
      </c>
      <c r="AI15" s="400">
        <v>0</v>
      </c>
      <c r="AJ15" s="400">
        <v>0</v>
      </c>
      <c r="AK15" s="400">
        <v>0</v>
      </c>
      <c r="AL15" s="400">
        <v>0</v>
      </c>
      <c r="AM15" s="400">
        <v>0</v>
      </c>
      <c r="AN15" s="400">
        <v>0</v>
      </c>
      <c r="AO15" s="400">
        <v>0</v>
      </c>
      <c r="AP15" s="400">
        <v>0</v>
      </c>
      <c r="AQ15" s="400">
        <v>0</v>
      </c>
      <c r="AR15" s="400">
        <v>0</v>
      </c>
      <c r="AS15" s="400">
        <v>0</v>
      </c>
      <c r="AT15" s="430"/>
    </row>
    <row r="16" ht="18.75" customHeight="1" spans="1:46">
      <c r="A16" s="399">
        <v>2.2</v>
      </c>
      <c r="B16" s="392" t="s">
        <v>149</v>
      </c>
      <c r="C16" s="393"/>
      <c r="D16" s="400">
        <v>1839.96</v>
      </c>
      <c r="E16" s="400">
        <v>0</v>
      </c>
      <c r="F16" s="400">
        <v>306.66</v>
      </c>
      <c r="G16" s="400">
        <v>306.66</v>
      </c>
      <c r="H16" s="400">
        <v>306.66</v>
      </c>
      <c r="I16" s="426">
        <v>306.66</v>
      </c>
      <c r="J16" s="426">
        <v>306.66</v>
      </c>
      <c r="K16" s="399">
        <v>306.66</v>
      </c>
      <c r="L16" s="399">
        <v>0</v>
      </c>
      <c r="M16" s="399">
        <v>0</v>
      </c>
      <c r="N16" s="399">
        <v>0</v>
      </c>
      <c r="O16" s="400">
        <v>0</v>
      </c>
      <c r="P16" s="400">
        <v>0</v>
      </c>
      <c r="Q16" s="400">
        <v>0</v>
      </c>
      <c r="R16" s="400">
        <v>0</v>
      </c>
      <c r="S16" s="400">
        <v>0</v>
      </c>
      <c r="T16" s="400">
        <v>0</v>
      </c>
      <c r="U16" s="400">
        <v>0</v>
      </c>
      <c r="V16" s="400">
        <v>0</v>
      </c>
      <c r="W16" s="400">
        <v>0</v>
      </c>
      <c r="X16" s="400">
        <v>0</v>
      </c>
      <c r="Y16" s="400">
        <v>0</v>
      </c>
      <c r="Z16" s="400">
        <v>0</v>
      </c>
      <c r="AA16" s="400">
        <v>0</v>
      </c>
      <c r="AB16" s="400">
        <v>0</v>
      </c>
      <c r="AC16" s="400">
        <v>0</v>
      </c>
      <c r="AD16" s="400">
        <v>0</v>
      </c>
      <c r="AE16" s="400">
        <v>0</v>
      </c>
      <c r="AF16" s="400">
        <v>0</v>
      </c>
      <c r="AG16" s="400">
        <v>0</v>
      </c>
      <c r="AH16" s="400">
        <v>0</v>
      </c>
      <c r="AI16" s="400">
        <v>0</v>
      </c>
      <c r="AJ16" s="400">
        <v>0</v>
      </c>
      <c r="AK16" s="400">
        <v>0</v>
      </c>
      <c r="AL16" s="400">
        <v>0</v>
      </c>
      <c r="AM16" s="400">
        <v>0</v>
      </c>
      <c r="AN16" s="400">
        <v>0</v>
      </c>
      <c r="AO16" s="400">
        <v>0</v>
      </c>
      <c r="AP16" s="400">
        <v>0</v>
      </c>
      <c r="AQ16" s="400">
        <v>0</v>
      </c>
      <c r="AR16" s="400">
        <v>0</v>
      </c>
      <c r="AS16" s="400">
        <v>0</v>
      </c>
      <c r="AT16" s="430"/>
    </row>
    <row r="17" ht="18.75" customHeight="1" spans="1:46">
      <c r="A17" s="399">
        <v>2.3</v>
      </c>
      <c r="B17" s="392" t="s">
        <v>150</v>
      </c>
      <c r="C17" s="393"/>
      <c r="D17" s="400">
        <v>1663.2</v>
      </c>
      <c r="E17" s="400">
        <v>0</v>
      </c>
      <c r="F17" s="400">
        <v>332.64</v>
      </c>
      <c r="G17" s="400">
        <v>332.64</v>
      </c>
      <c r="H17" s="400">
        <v>332.64</v>
      </c>
      <c r="I17" s="426">
        <v>332.64</v>
      </c>
      <c r="J17" s="426">
        <v>332.64</v>
      </c>
      <c r="K17" s="399">
        <v>0</v>
      </c>
      <c r="L17" s="399">
        <v>0</v>
      </c>
      <c r="M17" s="399">
        <v>0</v>
      </c>
      <c r="N17" s="399">
        <v>0</v>
      </c>
      <c r="O17" s="400">
        <v>0</v>
      </c>
      <c r="P17" s="400">
        <v>0</v>
      </c>
      <c r="Q17" s="400">
        <v>0</v>
      </c>
      <c r="R17" s="400">
        <v>0</v>
      </c>
      <c r="S17" s="400">
        <v>0</v>
      </c>
      <c r="T17" s="400">
        <v>0</v>
      </c>
      <c r="U17" s="400">
        <v>0</v>
      </c>
      <c r="V17" s="400">
        <v>0</v>
      </c>
      <c r="W17" s="400">
        <v>0</v>
      </c>
      <c r="X17" s="400">
        <v>0</v>
      </c>
      <c r="Y17" s="400">
        <v>0</v>
      </c>
      <c r="Z17" s="400">
        <v>0</v>
      </c>
      <c r="AA17" s="400">
        <v>0</v>
      </c>
      <c r="AB17" s="400">
        <v>0</v>
      </c>
      <c r="AC17" s="400">
        <v>0</v>
      </c>
      <c r="AD17" s="400">
        <v>0</v>
      </c>
      <c r="AE17" s="400">
        <v>0</v>
      </c>
      <c r="AF17" s="400">
        <v>0</v>
      </c>
      <c r="AG17" s="400">
        <v>0</v>
      </c>
      <c r="AH17" s="400">
        <v>0</v>
      </c>
      <c r="AI17" s="400">
        <v>0</v>
      </c>
      <c r="AJ17" s="400">
        <v>0</v>
      </c>
      <c r="AK17" s="400">
        <v>0</v>
      </c>
      <c r="AL17" s="400">
        <v>0</v>
      </c>
      <c r="AM17" s="400">
        <v>0</v>
      </c>
      <c r="AN17" s="400">
        <v>0</v>
      </c>
      <c r="AO17" s="400">
        <v>0</v>
      </c>
      <c r="AP17" s="400">
        <v>0</v>
      </c>
      <c r="AQ17" s="400">
        <v>0</v>
      </c>
      <c r="AR17" s="400">
        <v>0</v>
      </c>
      <c r="AS17" s="400">
        <v>0</v>
      </c>
      <c r="AT17" s="430"/>
    </row>
    <row r="18" ht="18.75" customHeight="1" spans="1:46">
      <c r="A18" s="399">
        <v>2.4</v>
      </c>
      <c r="B18" s="392" t="s">
        <v>151</v>
      </c>
      <c r="C18" s="393"/>
      <c r="D18" s="400">
        <v>0</v>
      </c>
      <c r="E18" s="400">
        <v>0</v>
      </c>
      <c r="F18" s="400">
        <v>0</v>
      </c>
      <c r="G18" s="400">
        <v>0</v>
      </c>
      <c r="H18" s="400">
        <v>0</v>
      </c>
      <c r="I18" s="426">
        <v>0</v>
      </c>
      <c r="J18" s="426">
        <v>0</v>
      </c>
      <c r="K18" s="399">
        <v>0</v>
      </c>
      <c r="L18" s="399">
        <v>0</v>
      </c>
      <c r="M18" s="399">
        <v>0</v>
      </c>
      <c r="N18" s="399">
        <v>0</v>
      </c>
      <c r="O18" s="400">
        <v>0</v>
      </c>
      <c r="P18" s="400">
        <v>0</v>
      </c>
      <c r="Q18" s="400">
        <v>0</v>
      </c>
      <c r="R18" s="400">
        <v>0</v>
      </c>
      <c r="S18" s="400">
        <v>0</v>
      </c>
      <c r="T18" s="400">
        <v>0</v>
      </c>
      <c r="U18" s="400">
        <v>0</v>
      </c>
      <c r="V18" s="400">
        <v>0</v>
      </c>
      <c r="W18" s="400">
        <v>0</v>
      </c>
      <c r="X18" s="400">
        <v>0</v>
      </c>
      <c r="Y18" s="400">
        <v>0</v>
      </c>
      <c r="Z18" s="400">
        <v>0</v>
      </c>
      <c r="AA18" s="400">
        <v>0</v>
      </c>
      <c r="AB18" s="400">
        <v>0</v>
      </c>
      <c r="AC18" s="400">
        <v>0</v>
      </c>
      <c r="AD18" s="400">
        <v>0</v>
      </c>
      <c r="AE18" s="400">
        <v>0</v>
      </c>
      <c r="AF18" s="400">
        <v>0</v>
      </c>
      <c r="AG18" s="400">
        <v>0</v>
      </c>
      <c r="AH18" s="400">
        <v>0</v>
      </c>
      <c r="AI18" s="400">
        <v>0</v>
      </c>
      <c r="AJ18" s="400">
        <v>0</v>
      </c>
      <c r="AK18" s="400">
        <v>0</v>
      </c>
      <c r="AL18" s="400">
        <v>0</v>
      </c>
      <c r="AM18" s="400">
        <v>0</v>
      </c>
      <c r="AN18" s="400">
        <v>0</v>
      </c>
      <c r="AO18" s="400">
        <v>0</v>
      </c>
      <c r="AP18" s="400">
        <v>0</v>
      </c>
      <c r="AQ18" s="400">
        <v>0</v>
      </c>
      <c r="AR18" s="400">
        <v>0</v>
      </c>
      <c r="AS18" s="400">
        <v>0</v>
      </c>
      <c r="AT18" s="430"/>
    </row>
    <row r="19" ht="18.75" customHeight="1" spans="1:46">
      <c r="A19" s="408"/>
      <c r="B19" s="402" t="s">
        <v>152</v>
      </c>
      <c r="C19" s="403"/>
      <c r="D19" s="401">
        <v>10679.9302869231</v>
      </c>
      <c r="E19" s="404">
        <v>0</v>
      </c>
      <c r="F19" s="404">
        <v>1021.57473173077</v>
      </c>
      <c r="G19" s="404">
        <v>1514.79758134616</v>
      </c>
      <c r="H19" s="404">
        <v>2062.91649346154</v>
      </c>
      <c r="I19" s="427">
        <v>2062.91649346154</v>
      </c>
      <c r="J19" s="427">
        <v>2062.91649346154</v>
      </c>
      <c r="K19" s="401">
        <v>1954.80849346154</v>
      </c>
      <c r="L19" s="401">
        <v>0</v>
      </c>
      <c r="M19" s="401">
        <v>0</v>
      </c>
      <c r="N19" s="401">
        <v>0</v>
      </c>
      <c r="O19" s="401">
        <v>0</v>
      </c>
      <c r="P19" s="401">
        <v>0</v>
      </c>
      <c r="Q19" s="401">
        <v>0</v>
      </c>
      <c r="R19" s="401">
        <v>0</v>
      </c>
      <c r="S19" s="401">
        <v>0</v>
      </c>
      <c r="T19" s="401">
        <v>0</v>
      </c>
      <c r="U19" s="401">
        <v>0</v>
      </c>
      <c r="V19" s="401">
        <v>0</v>
      </c>
      <c r="W19" s="401">
        <v>0</v>
      </c>
      <c r="X19" s="401">
        <v>0</v>
      </c>
      <c r="Y19" s="401">
        <v>0</v>
      </c>
      <c r="Z19" s="401">
        <v>0</v>
      </c>
      <c r="AA19" s="401">
        <v>0</v>
      </c>
      <c r="AB19" s="401">
        <v>0</v>
      </c>
      <c r="AC19" s="401">
        <v>0</v>
      </c>
      <c r="AD19" s="401">
        <v>0</v>
      </c>
      <c r="AE19" s="401">
        <v>0</v>
      </c>
      <c r="AF19" s="401">
        <v>0</v>
      </c>
      <c r="AG19" s="401">
        <v>0</v>
      </c>
      <c r="AH19" s="401">
        <v>0</v>
      </c>
      <c r="AI19" s="401">
        <v>0</v>
      </c>
      <c r="AJ19" s="401">
        <v>0</v>
      </c>
      <c r="AK19" s="401">
        <v>0</v>
      </c>
      <c r="AL19" s="401">
        <v>0</v>
      </c>
      <c r="AM19" s="401">
        <v>0</v>
      </c>
      <c r="AN19" s="401">
        <v>0</v>
      </c>
      <c r="AO19" s="401">
        <v>0</v>
      </c>
      <c r="AP19" s="401">
        <v>0</v>
      </c>
      <c r="AQ19" s="401">
        <v>0</v>
      </c>
      <c r="AR19" s="401">
        <v>0</v>
      </c>
      <c r="AS19" s="401">
        <v>0</v>
      </c>
      <c r="AT19" s="430"/>
    </row>
    <row r="20" ht="18" customHeight="1" spans="1:45">
      <c r="A20" s="396"/>
      <c r="B20" s="409" t="s">
        <v>153</v>
      </c>
      <c r="C20" s="410"/>
      <c r="D20" s="411"/>
      <c r="E20" s="411"/>
      <c r="F20" s="398"/>
      <c r="G20" s="398"/>
      <c r="H20" s="398"/>
      <c r="I20" s="428"/>
      <c r="J20" s="42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  <c r="AH20" s="398"/>
      <c r="AI20" s="398"/>
      <c r="AJ20" s="398"/>
      <c r="AK20" s="398"/>
      <c r="AL20" s="398"/>
      <c r="AM20" s="398"/>
      <c r="AN20" s="398"/>
      <c r="AO20" s="398"/>
      <c r="AP20" s="398"/>
      <c r="AQ20" s="398"/>
      <c r="AR20" s="398"/>
      <c r="AS20" s="398"/>
    </row>
    <row r="21" ht="18" customHeight="1" spans="1:45">
      <c r="A21" s="412"/>
      <c r="B21" s="413" t="s">
        <v>154</v>
      </c>
      <c r="C21" s="414"/>
      <c r="D21" s="414"/>
      <c r="E21" s="415" t="e">
        <v>#DIV/0!</v>
      </c>
      <c r="F21" s="415">
        <v>9.77811003227757</v>
      </c>
      <c r="G21" s="416">
        <v>14.6688539835847</v>
      </c>
      <c r="H21" s="416">
        <v>18.0174257862957</v>
      </c>
      <c r="I21" s="415">
        <v>18.0174257862957</v>
      </c>
      <c r="J21" s="415">
        <v>18.0174257862957</v>
      </c>
      <c r="K21" s="416">
        <v>20.70140469789</v>
      </c>
      <c r="L21" s="416" t="e">
        <v>#DIV/0!</v>
      </c>
      <c r="M21" s="429" t="e">
        <v>#DIV/0!</v>
      </c>
      <c r="N21" s="429" t="e">
        <v>#DIV/0!</v>
      </c>
      <c r="O21" s="429" t="e">
        <v>#DIV/0!</v>
      </c>
      <c r="P21" s="429" t="e">
        <v>#DIV/0!</v>
      </c>
      <c r="Q21" s="429" t="e">
        <v>#DIV/0!</v>
      </c>
      <c r="R21" s="429" t="e">
        <v>#DIV/0!</v>
      </c>
      <c r="S21" s="429" t="e">
        <v>#DIV/0!</v>
      </c>
      <c r="T21" s="429" t="e">
        <v>#DIV/0!</v>
      </c>
      <c r="U21" s="429" t="e">
        <v>#DIV/0!</v>
      </c>
      <c r="V21" s="429" t="e">
        <v>#DIV/0!</v>
      </c>
      <c r="W21" s="429" t="e">
        <v>#DIV/0!</v>
      </c>
      <c r="X21" s="429" t="e">
        <v>#DIV/0!</v>
      </c>
      <c r="Y21" s="429" t="e">
        <v>#DIV/0!</v>
      </c>
      <c r="Z21" s="429" t="e">
        <v>#DIV/0!</v>
      </c>
      <c r="AA21" s="429" t="e">
        <v>#DIV/0!</v>
      </c>
      <c r="AB21" s="429" t="e">
        <v>#DIV/0!</v>
      </c>
      <c r="AC21" s="429" t="e">
        <v>#DIV/0!</v>
      </c>
      <c r="AD21" s="429" t="e">
        <v>#DIV/0!</v>
      </c>
      <c r="AE21" s="429" t="e">
        <v>#DIV/0!</v>
      </c>
      <c r="AF21" s="429" t="e">
        <v>#DIV/0!</v>
      </c>
      <c r="AG21" s="429" t="e">
        <v>#DIV/0!</v>
      </c>
      <c r="AH21" s="429" t="e">
        <v>#DIV/0!</v>
      </c>
      <c r="AI21" s="429" t="e">
        <v>#DIV/0!</v>
      </c>
      <c r="AJ21" s="429" t="e">
        <v>#DIV/0!</v>
      </c>
      <c r="AK21" s="429" t="e">
        <v>#DIV/0!</v>
      </c>
      <c r="AL21" s="429" t="e">
        <v>#DIV/0!</v>
      </c>
      <c r="AM21" s="429" t="e">
        <v>#DIV/0!</v>
      </c>
      <c r="AN21" s="429" t="e">
        <v>#DIV/0!</v>
      </c>
      <c r="AO21" s="429" t="e">
        <v>#DIV/0!</v>
      </c>
      <c r="AP21" s="429" t="e">
        <v>#DIV/0!</v>
      </c>
      <c r="AQ21" s="429" t="e">
        <v>#DIV/0!</v>
      </c>
      <c r="AR21" s="429" t="e">
        <v>#DIV/0!</v>
      </c>
      <c r="AS21" s="429" t="e">
        <v>#DIV/0!</v>
      </c>
    </row>
    <row r="22" ht="18" customHeight="1" spans="1:46">
      <c r="A22" s="417"/>
      <c r="B22" s="418" t="s">
        <v>155</v>
      </c>
      <c r="C22" s="417"/>
      <c r="D22" s="417"/>
      <c r="E22" s="419" t="e">
        <v>#DIV/0!</v>
      </c>
      <c r="F22" s="419">
        <v>17.4926755469233</v>
      </c>
      <c r="G22" s="400">
        <v>17.9889365271954</v>
      </c>
      <c r="H22" s="400">
        <v>18.9214018258395</v>
      </c>
      <c r="I22" s="419">
        <v>18.9214018258395</v>
      </c>
      <c r="J22" s="419">
        <v>18.9214018258395</v>
      </c>
      <c r="K22" s="400">
        <v>0.920232282689835</v>
      </c>
      <c r="L22" s="400" t="e">
        <v>#DIV/0!</v>
      </c>
      <c r="M22" s="422" t="e">
        <v>#DIV/0!</v>
      </c>
      <c r="N22" s="422" t="e">
        <v>#DIV/0!</v>
      </c>
      <c r="O22" s="422" t="e">
        <v>#DIV/0!</v>
      </c>
      <c r="P22" s="422" t="e">
        <v>#DIV/0!</v>
      </c>
      <c r="Q22" s="422" t="e">
        <v>#DIV/0!</v>
      </c>
      <c r="R22" s="422" t="e">
        <v>#DIV/0!</v>
      </c>
      <c r="S22" s="422" t="e">
        <v>#DIV/0!</v>
      </c>
      <c r="T22" s="422" t="e">
        <v>#DIV/0!</v>
      </c>
      <c r="U22" s="422" t="e">
        <v>#DIV/0!</v>
      </c>
      <c r="V22" s="422" t="e">
        <v>#DIV/0!</v>
      </c>
      <c r="W22" s="422" t="e">
        <v>#DIV/0!</v>
      </c>
      <c r="X22" s="422" t="e">
        <v>#DIV/0!</v>
      </c>
      <c r="Y22" s="422" t="e">
        <v>#DIV/0!</v>
      </c>
      <c r="Z22" s="422" t="e">
        <v>#DIV/0!</v>
      </c>
      <c r="AA22" s="422" t="e">
        <v>#DIV/0!</v>
      </c>
      <c r="AB22" s="422" t="e">
        <v>#DIV/0!</v>
      </c>
      <c r="AC22" s="422" t="e">
        <v>#DIV/0!</v>
      </c>
      <c r="AD22" s="422" t="e">
        <v>#DIV/0!</v>
      </c>
      <c r="AE22" s="422" t="e">
        <v>#DIV/0!</v>
      </c>
      <c r="AF22" s="422" t="e">
        <v>#DIV/0!</v>
      </c>
      <c r="AG22" s="422" t="e">
        <v>#DIV/0!</v>
      </c>
      <c r="AH22" s="422" t="e">
        <v>#DIV/0!</v>
      </c>
      <c r="AI22" s="422" t="e">
        <v>#DIV/0!</v>
      </c>
      <c r="AJ22" s="422" t="e">
        <v>#DIV/0!</v>
      </c>
      <c r="AK22" s="422" t="e">
        <v>#DIV/0!</v>
      </c>
      <c r="AL22" s="422" t="e">
        <v>#DIV/0!</v>
      </c>
      <c r="AM22" s="422" t="e">
        <v>#DIV/0!</v>
      </c>
      <c r="AN22" s="422" t="e">
        <v>#DIV/0!</v>
      </c>
      <c r="AO22" s="422" t="e">
        <v>#DIV/0!</v>
      </c>
      <c r="AP22" s="422" t="e">
        <v>#DIV/0!</v>
      </c>
      <c r="AQ22" s="422" t="e">
        <v>#DIV/0!</v>
      </c>
      <c r="AR22" s="422" t="e">
        <v>#DIV/0!</v>
      </c>
      <c r="AS22" s="422" t="e">
        <v>#DIV/0!</v>
      </c>
      <c r="AT22"/>
    </row>
    <row r="23" ht="18" hidden="1" customHeight="1" spans="1:46">
      <c r="A23" s="417"/>
      <c r="B23" s="420" t="s">
        <v>156</v>
      </c>
      <c r="C23" s="400" t="e">
        <v>#VALUE!</v>
      </c>
      <c r="D23" s="421" t="s">
        <v>157</v>
      </c>
      <c r="E23" s="422"/>
      <c r="F23" s="422"/>
      <c r="G23" s="423"/>
      <c r="H23" s="417"/>
      <c r="I23" s="417"/>
      <c r="J23" s="417"/>
      <c r="K23" s="417"/>
      <c r="L23" s="417"/>
      <c r="M23" s="417"/>
      <c r="N23" s="417"/>
      <c r="O23" s="417"/>
      <c r="P23" s="417"/>
      <c r="Q23" s="417"/>
      <c r="R23" s="417"/>
      <c r="S23" s="417"/>
      <c r="T23" s="417"/>
      <c r="U23" s="417"/>
      <c r="V23" s="417"/>
      <c r="W23" s="417"/>
      <c r="X23" s="417"/>
      <c r="Y23" s="417"/>
      <c r="Z23" s="417"/>
      <c r="AA23" s="417"/>
      <c r="AB23" s="417"/>
      <c r="AC23" s="417"/>
      <c r="AD23" s="417"/>
      <c r="AE23" s="417"/>
      <c r="AF23" s="417"/>
      <c r="AG23" s="417"/>
      <c r="AH23" s="417"/>
      <c r="AI23" s="417"/>
      <c r="AJ23" s="417"/>
      <c r="AK23" s="417"/>
      <c r="AL23" s="417"/>
      <c r="AM23" s="417"/>
      <c r="AN23" s="417"/>
      <c r="AO23" s="417"/>
      <c r="AP23" s="417"/>
      <c r="AQ23" s="417"/>
      <c r="AR23" s="417"/>
      <c r="AS23" s="417"/>
      <c r="AT23"/>
    </row>
    <row r="24" ht="18" customHeight="1" spans="1:46">
      <c r="A24" s="417"/>
      <c r="B24" s="424" t="e">
        <v>#VALUE!</v>
      </c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417"/>
      <c r="R24" s="417"/>
      <c r="S24" s="417"/>
      <c r="T24" s="417"/>
      <c r="U24" s="417"/>
      <c r="V24" s="417"/>
      <c r="W24" s="417"/>
      <c r="X24" s="417"/>
      <c r="Y24" s="417"/>
      <c r="Z24" s="417"/>
      <c r="AA24" s="417"/>
      <c r="AB24" s="417"/>
      <c r="AC24" s="417"/>
      <c r="AD24" s="417"/>
      <c r="AE24" s="417"/>
      <c r="AF24" s="417"/>
      <c r="AG24" s="417"/>
      <c r="AH24" s="417"/>
      <c r="AI24" s="417"/>
      <c r="AJ24" s="417"/>
      <c r="AK24" s="417"/>
      <c r="AL24" s="417"/>
      <c r="AM24" s="417"/>
      <c r="AN24" s="417"/>
      <c r="AO24" s="417"/>
      <c r="AP24" s="417"/>
      <c r="AQ24" s="417"/>
      <c r="AR24" s="417"/>
      <c r="AS24" s="417"/>
      <c r="AT24"/>
    </row>
    <row r="25" spans="1:26">
      <c r="A25" s="381"/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</row>
    <row r="26" spans="1:26">
      <c r="A26" s="381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</row>
    <row r="27" spans="1:26">
      <c r="A27" s="381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1"/>
    </row>
    <row r="28" spans="1:26">
      <c r="A28" s="381"/>
      <c r="B28" s="381"/>
      <c r="C28" s="381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1"/>
    </row>
    <row r="29" spans="1:26">
      <c r="A29" s="381"/>
      <c r="B29" s="381"/>
      <c r="C29" s="381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1"/>
    </row>
    <row r="30" spans="1:26">
      <c r="A30" s="381"/>
      <c r="B30" s="381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1"/>
    </row>
    <row r="31" spans="1:26">
      <c r="A31" s="381"/>
      <c r="B31" s="381"/>
      <c r="C31" s="381"/>
      <c r="D31" s="381"/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1"/>
    </row>
    <row r="32" spans="1:26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1"/>
    </row>
    <row r="33" s="381" customFormat="1"/>
    <row r="34" s="381" customFormat="1"/>
    <row r="35" s="381" customFormat="1"/>
    <row r="36" s="381" customFormat="1"/>
    <row r="37" s="381" customFormat="1"/>
    <row r="38" s="381" customFormat="1"/>
    <row r="39" s="381" customFormat="1"/>
    <row r="40" s="381" customFormat="1"/>
    <row r="41" s="381" customFormat="1"/>
    <row r="42" s="381" customFormat="1"/>
    <row r="43" s="381" customFormat="1"/>
    <row r="44" s="381" customFormat="1"/>
    <row r="45" s="381" customFormat="1"/>
    <row r="46" s="381" customFormat="1"/>
    <row r="47" s="381" customFormat="1"/>
    <row r="48" s="381" customFormat="1"/>
    <row r="49" s="381" customFormat="1"/>
    <row r="50" s="381" customFormat="1"/>
    <row r="51" s="381" customFormat="1"/>
    <row r="52" s="381" customFormat="1"/>
    <row r="53" s="381" customFormat="1"/>
    <row r="54" s="381" customFormat="1"/>
    <row r="55" s="381" customFormat="1"/>
    <row r="56" s="381" customFormat="1"/>
    <row r="57" s="381" customFormat="1"/>
    <row r="58" s="381" customFormat="1"/>
    <row r="59" s="381" customFormat="1"/>
    <row r="60" s="381" customFormat="1"/>
    <row r="61" s="381" customFormat="1"/>
    <row r="62" s="381" customFormat="1"/>
    <row r="63" s="381" customFormat="1"/>
    <row r="64" s="381" customFormat="1"/>
    <row r="65" s="381" customFormat="1"/>
    <row r="66" s="381" customFormat="1"/>
    <row r="67" s="381" customFormat="1"/>
    <row r="68" s="381" customFormat="1"/>
    <row r="69" s="381" customFormat="1"/>
    <row r="70" s="381" customFormat="1"/>
    <row r="71" s="381" customFormat="1"/>
    <row r="72" s="381" customFormat="1"/>
    <row r="73" s="381" customFormat="1"/>
    <row r="74" s="381" customFormat="1"/>
    <row r="75" s="381" customFormat="1"/>
    <row r="76" s="381" customFormat="1"/>
    <row r="77" s="381" customFormat="1"/>
    <row r="78" s="381" customFormat="1"/>
    <row r="79" s="381" customFormat="1"/>
    <row r="80" s="381" customFormat="1"/>
    <row r="81" s="381" customFormat="1"/>
    <row r="82" s="381" customFormat="1"/>
    <row r="83" s="381" customFormat="1"/>
    <row r="84" s="381" customFormat="1"/>
    <row r="85" s="381" customFormat="1"/>
    <row r="86" s="381" customFormat="1"/>
    <row r="87" s="381" customFormat="1"/>
    <row r="88" s="381" customFormat="1"/>
    <row r="89" s="381" customFormat="1"/>
    <row r="90" s="381" customFormat="1"/>
    <row r="91" s="381" customFormat="1"/>
    <row r="92" s="381" customFormat="1"/>
    <row r="93" s="381" customFormat="1"/>
    <row r="94" s="381" customFormat="1"/>
    <row r="95" s="381" customFormat="1"/>
    <row r="96" s="381" customFormat="1"/>
  </sheetData>
  <customSheetViews>
    <customSheetView guid="{6A322E20-BB8E-11D3-9003-2CC505C10000}" zeroValues="0" hiddenColumns="1" showRuler="0">
      <selection activeCell="C21" sqref="C21"/>
      <pageMargins left="0.78740157480315" right="0.708661417322835" top="1.06299212598425" bottom="0.905511811023622" header="0.78740157480315" footer="0.708661417322835"/>
      <printOptions horizontalCentered="1" verticalCentered="1"/>
      <pageSetup paperSize="9" orientation="landscape"/>
      <headerFooter alignWithMargins="0"/>
    </customSheetView>
  </customSheetViews>
  <printOptions horizontalCentered="1" verticalCentered="1"/>
  <pageMargins left="0.78740157480315" right="0.708661417322835" top="0.96" bottom="0.81" header="0.78740157480315" footer="0.6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A140"/>
  <sheetViews>
    <sheetView showZeros="0" workbookViewId="0">
      <selection activeCell="A1" sqref="A1"/>
    </sheetView>
  </sheetViews>
  <sheetFormatPr defaultColWidth="9" defaultRowHeight="12.75"/>
  <cols>
    <col min="1" max="1" width="4.33628318584071" customWidth="1"/>
    <col min="2" max="2" width="15.6637168141593" customWidth="1"/>
    <col min="3" max="3" width="6.10619469026549" customWidth="1"/>
    <col min="4" max="9" width="10.6637168141593" customWidth="1"/>
    <col min="10" max="10" width="5.33628318584071" customWidth="1"/>
  </cols>
  <sheetData>
    <row r="1" ht="20.25" customHeight="1"/>
    <row r="2" ht="20.25" customHeight="1"/>
    <row r="3" ht="20.25" customHeight="1"/>
    <row r="4" ht="20.25" customHeight="1"/>
    <row r="5" ht="20.25" customHeight="1"/>
    <row r="6" ht="20.25" customHeight="1"/>
    <row r="7" ht="20.25" customHeight="1"/>
    <row r="8" ht="20.25" customHeight="1"/>
    <row r="9" ht="20.25" customHeight="1"/>
    <row r="10" ht="20.25" customHeight="1"/>
    <row r="11" ht="30" customHeight="1"/>
    <row r="12" ht="30" customHeight="1"/>
    <row r="13" ht="20.25" customHeight="1"/>
    <row r="14" ht="20.25" customHeight="1"/>
    <row r="15" ht="20.25" customHeight="1"/>
    <row r="16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  <row r="27" ht="20.25" customHeight="1"/>
    <row r="28" ht="20.25" customHeight="1"/>
    <row r="29" ht="20.25" customHeight="1"/>
    <row r="30" ht="20.25" customHeight="1"/>
    <row r="31" ht="20.25" customHeight="1"/>
    <row r="32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9.25" customHeight="1"/>
    <row r="48" ht="42.7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4.75" customHeight="1"/>
    <row r="84" ht="42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19.5" customHeight="1"/>
    <row r="109" ht="19.5" customHeight="1"/>
    <row r="110" ht="15.75" customHeight="1"/>
    <row r="136" ht="9.75" customHeight="1"/>
    <row r="137" ht="9.75" customHeight="1"/>
    <row r="138" ht="9.75" customHeight="1"/>
    <row r="139" ht="19.5" customHeight="1"/>
    <row r="140" ht="19.5" customHeight="1"/>
  </sheetData>
  <printOptions horizontalCentered="1"/>
  <pageMargins left="1.1" right="0.511811023622047" top="0.984251968503937" bottom="0.984251968503937" header="0.511811023622047" footer="0.511811023622047"/>
  <pageSetup paperSize="9" scale="90" orientation="portrait" verticalDpi="300"/>
  <headerFooter alignWithMargins="0"/>
  <rowBreaks count="3" manualBreakCount="3">
    <brk id="36" max="16383" man="1"/>
    <brk id="71" max="16383" man="1"/>
    <brk id="107" max="16383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"/>
  <sheetViews>
    <sheetView workbookViewId="0">
      <selection activeCell="A1" sqref="A1"/>
    </sheetView>
  </sheetViews>
  <sheetFormatPr defaultColWidth="9" defaultRowHeight="12.75"/>
  <sheetData/>
  <customSheetViews>
    <customSheetView guid="{6A322E20-BB8E-11D3-9003-2CC505C10000}" showRuler="0">
      <pageMargins left="0.75" right="0.75" top="1" bottom="1" header="0.5" footer="0.5"/>
      <printOptions gridLines="1"/>
      <headerFooter alignWithMargins="0">
        <oddHeader>&amp;C&amp;A</oddHeader>
        <oddFooter>&amp;CPage &amp;P</oddFooter>
      </headerFooter>
    </customSheetView>
  </customSheetViews>
  <printOptions gridLines="1"/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B229"/>
  <sheetViews>
    <sheetView showZeros="0" workbookViewId="0">
      <selection activeCell="A1" sqref="A1:IV65536"/>
    </sheetView>
  </sheetViews>
  <sheetFormatPr defaultColWidth="9" defaultRowHeight="12.75" outlineLevelCol="1"/>
  <cols>
    <col min="1" max="1" width="11.6637168141593" customWidth="1"/>
    <col min="2" max="2" width="24.5575221238938" customWidth="1"/>
    <col min="3" max="3" width="13.1061946902655" customWidth="1"/>
    <col min="4" max="4" width="11.6637168141593" customWidth="1"/>
    <col min="5" max="5" width="13.1061946902655" customWidth="1"/>
    <col min="6" max="6" width="12.1061946902655" customWidth="1"/>
    <col min="7" max="7" width="13" customWidth="1"/>
  </cols>
  <sheetData>
    <row r="1" spans="1:1">
      <c r="A1" s="376" t="s">
        <v>158</v>
      </c>
    </row>
    <row r="2" ht="13.1" spans="1:1">
      <c r="A2" s="377"/>
    </row>
    <row r="3" spans="1:1">
      <c r="A3" s="376" t="s">
        <v>159</v>
      </c>
    </row>
    <row r="4" ht="13.1" spans="1:1">
      <c r="A4" s="377"/>
    </row>
    <row r="5" spans="1:1">
      <c r="A5" s="376" t="s">
        <v>160</v>
      </c>
    </row>
    <row r="6" spans="1:1">
      <c r="A6" s="376" t="s">
        <v>161</v>
      </c>
    </row>
    <row r="7" ht="13.1" spans="1:1">
      <c r="A7" s="377" t="s">
        <v>162</v>
      </c>
    </row>
    <row r="8" spans="1:1">
      <c r="A8" s="376" t="s">
        <v>163</v>
      </c>
    </row>
    <row r="9" ht="13.1" spans="1:1">
      <c r="A9" s="377" t="s">
        <v>164</v>
      </c>
    </row>
    <row r="10" spans="1:1">
      <c r="A10" s="376" t="s">
        <v>165</v>
      </c>
    </row>
    <row r="11" ht="13.1" spans="1:1">
      <c r="A11" s="377" t="s">
        <v>166</v>
      </c>
    </row>
    <row r="12" spans="1:1">
      <c r="A12" s="376" t="s">
        <v>167</v>
      </c>
    </row>
    <row r="13" spans="1:1">
      <c r="A13" s="376" t="s">
        <v>168</v>
      </c>
    </row>
    <row r="14" spans="1:1">
      <c r="A14" s="376" t="s">
        <v>169</v>
      </c>
    </row>
    <row r="15" ht="13.1" spans="1:1">
      <c r="A15" s="377"/>
    </row>
    <row r="16" spans="1:1">
      <c r="A16" s="376" t="s">
        <v>170</v>
      </c>
    </row>
    <row r="17" spans="1:1">
      <c r="A17" s="378" t="s">
        <v>171</v>
      </c>
    </row>
    <row r="18" ht="13.1" spans="1:1">
      <c r="A18" s="377"/>
    </row>
    <row r="19" spans="1:1">
      <c r="A19" s="376" t="s">
        <v>172</v>
      </c>
    </row>
    <row r="20" ht="13.1" spans="1:1">
      <c r="A20" s="377"/>
    </row>
    <row r="21" spans="1:1">
      <c r="A21" s="376" t="s">
        <v>173</v>
      </c>
    </row>
    <row r="22" ht="13.1" spans="1:1">
      <c r="A22" s="377"/>
    </row>
    <row r="23" ht="25.1" spans="1:2">
      <c r="A23" s="379" t="s">
        <v>174</v>
      </c>
      <c r="B23" s="380"/>
    </row>
    <row r="24" ht="13.1" spans="1:1">
      <c r="A24" s="377">
        <v>13701234187</v>
      </c>
    </row>
    <row r="229" ht="38.25" customHeight="1"/>
  </sheetData>
  <printOptions horizontalCentered="1"/>
  <pageMargins left="0.748031496062992" right="0.748031496062992" top="0.78740157480315" bottom="0.590551181102362" header="0.511811023622047" footer="0.511811023622047"/>
  <pageSetup paperSize="9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K90"/>
  <sheetViews>
    <sheetView showZeros="0" workbookViewId="0">
      <selection activeCell="A1" sqref="A1"/>
    </sheetView>
  </sheetViews>
  <sheetFormatPr defaultColWidth="9.10619469026549" defaultRowHeight="12.75"/>
  <cols>
    <col min="1" max="1" width="5.10619469026549" style="271" customWidth="1"/>
    <col min="2" max="2" width="23.5575221238938" style="271" customWidth="1"/>
    <col min="3" max="3" width="9.66371681415929" style="137" customWidth="1"/>
    <col min="4" max="4" width="10.1061946902655" style="137" customWidth="1"/>
    <col min="5" max="5" width="11" style="137" customWidth="1"/>
    <col min="6" max="6" width="4.88495575221239" style="137" customWidth="1"/>
    <col min="7" max="7" width="9.66371681415929" style="137" customWidth="1"/>
    <col min="8" max="8" width="6.88495575221239" style="137" customWidth="1"/>
    <col min="9" max="9" width="10.1061946902655" style="41" customWidth="1"/>
    <col min="10" max="10" width="11.4424778761062" style="41" customWidth="1"/>
    <col min="11" max="11" width="8.66371681415929" style="41" customWidth="1"/>
    <col min="12" max="16384" width="9.10619469026549" style="41"/>
  </cols>
  <sheetData>
    <row r="1" ht="24.75" customHeight="1" spans="1:6">
      <c r="A1" s="42"/>
      <c r="B1" s="137"/>
      <c r="C1" s="336"/>
      <c r="D1" s="41"/>
      <c r="E1" s="41"/>
      <c r="F1" s="41"/>
    </row>
    <row r="2" ht="13.5" customHeight="1" spans="1:8">
      <c r="A2" s="42"/>
      <c r="B2" s="41"/>
      <c r="C2" s="41"/>
      <c r="D2" s="301"/>
      <c r="E2" s="303"/>
      <c r="G2" s="41"/>
      <c r="H2" s="41"/>
    </row>
    <row r="3" ht="13.5" customHeight="1" spans="1:8">
      <c r="A3" s="142"/>
      <c r="B3" s="142"/>
      <c r="C3" s="285"/>
      <c r="D3" s="285"/>
      <c r="E3" s="337"/>
      <c r="F3" s="338"/>
      <c r="G3" s="140"/>
      <c r="H3" s="148"/>
    </row>
    <row r="4" ht="13.5" customHeight="1" spans="1:8">
      <c r="A4" s="339"/>
      <c r="B4" s="340"/>
      <c r="C4" s="118"/>
      <c r="D4" s="118"/>
      <c r="E4" s="341"/>
      <c r="F4" s="341"/>
      <c r="G4" s="141"/>
      <c r="H4" s="148"/>
    </row>
    <row r="5" ht="13.5" customHeight="1" spans="1:8">
      <c r="A5" s="342"/>
      <c r="B5" s="118"/>
      <c r="C5" s="118"/>
      <c r="D5" s="118"/>
      <c r="E5" s="118"/>
      <c r="F5" s="341"/>
      <c r="G5" s="141"/>
      <c r="H5" s="148"/>
    </row>
    <row r="6" ht="13.5" customHeight="1" spans="1:11">
      <c r="A6" s="342"/>
      <c r="B6" s="118"/>
      <c r="C6" s="144"/>
      <c r="D6" s="144"/>
      <c r="E6" s="144"/>
      <c r="F6" s="341"/>
      <c r="G6" s="141"/>
      <c r="H6" s="148"/>
      <c r="K6" s="326"/>
    </row>
    <row r="7" ht="13.5" customHeight="1" spans="1:8">
      <c r="A7" s="342"/>
      <c r="B7" s="118"/>
      <c r="C7" s="144"/>
      <c r="D7" s="144"/>
      <c r="E7" s="144"/>
      <c r="F7" s="341"/>
      <c r="G7" s="141"/>
      <c r="H7" s="148"/>
    </row>
    <row r="8" ht="13.5" customHeight="1" spans="1:8">
      <c r="A8" s="342"/>
      <c r="B8" s="118"/>
      <c r="C8" s="144"/>
      <c r="D8" s="144"/>
      <c r="E8" s="144"/>
      <c r="F8" s="341"/>
      <c r="G8" s="141"/>
      <c r="H8" s="148"/>
    </row>
    <row r="9" ht="13.5" customHeight="1" spans="1:8">
      <c r="A9" s="342"/>
      <c r="B9" s="118"/>
      <c r="C9" s="144"/>
      <c r="D9" s="144"/>
      <c r="E9" s="144"/>
      <c r="F9" s="341"/>
      <c r="G9" s="141"/>
      <c r="H9" s="148"/>
    </row>
    <row r="10" ht="13.5" customHeight="1" spans="1:8">
      <c r="A10" s="342"/>
      <c r="B10" s="118"/>
      <c r="C10" s="144"/>
      <c r="D10" s="144"/>
      <c r="E10" s="144"/>
      <c r="F10" s="341"/>
      <c r="G10" s="141"/>
      <c r="H10" s="148"/>
    </row>
    <row r="11" ht="13.5" customHeight="1" spans="1:8">
      <c r="A11" s="342"/>
      <c r="B11" s="118"/>
      <c r="C11" s="144"/>
      <c r="D11" s="144"/>
      <c r="E11" s="144"/>
      <c r="F11" s="341"/>
      <c r="G11" s="141"/>
      <c r="H11" s="148"/>
    </row>
    <row r="12" ht="13.5" customHeight="1" spans="1:8">
      <c r="A12" s="118"/>
      <c r="B12" s="118"/>
      <c r="C12" s="144"/>
      <c r="D12" s="144"/>
      <c r="E12" s="144"/>
      <c r="F12" s="341"/>
      <c r="G12" s="141"/>
      <c r="H12" s="148"/>
    </row>
    <row r="13" ht="13.5" customHeight="1" spans="1:8">
      <c r="A13" s="342"/>
      <c r="B13" s="118"/>
      <c r="C13" s="118"/>
      <c r="D13" s="118"/>
      <c r="E13" s="118"/>
      <c r="F13" s="341"/>
      <c r="G13" s="141"/>
      <c r="H13" s="148"/>
    </row>
    <row r="14" ht="13.5" customHeight="1" spans="1:8">
      <c r="A14" s="342"/>
      <c r="B14" s="118"/>
      <c r="C14" s="144"/>
      <c r="D14" s="144"/>
      <c r="E14" s="144"/>
      <c r="F14" s="341"/>
      <c r="G14" s="141"/>
      <c r="H14" s="148"/>
    </row>
    <row r="15" ht="13.5" customHeight="1" spans="1:8">
      <c r="A15" s="342"/>
      <c r="B15" s="118"/>
      <c r="C15" s="144"/>
      <c r="D15" s="144"/>
      <c r="E15" s="144"/>
      <c r="F15" s="341"/>
      <c r="G15" s="141"/>
      <c r="H15" s="148"/>
    </row>
    <row r="16" ht="13.5" customHeight="1" spans="1:8">
      <c r="A16" s="342"/>
      <c r="B16" s="118"/>
      <c r="C16" s="144"/>
      <c r="D16" s="144"/>
      <c r="E16" s="144"/>
      <c r="F16" s="341"/>
      <c r="G16" s="141"/>
      <c r="H16" s="148"/>
    </row>
    <row r="17" ht="13.5" customHeight="1" spans="1:8">
      <c r="A17" s="342"/>
      <c r="B17" s="118"/>
      <c r="C17" s="144"/>
      <c r="D17" s="144"/>
      <c r="E17" s="144"/>
      <c r="F17" s="341"/>
      <c r="G17" s="141"/>
      <c r="H17" s="148"/>
    </row>
    <row r="18" ht="13.5" customHeight="1" spans="1:8">
      <c r="A18" s="342"/>
      <c r="B18" s="118"/>
      <c r="C18" s="144"/>
      <c r="D18" s="144"/>
      <c r="E18" s="144"/>
      <c r="F18" s="341"/>
      <c r="G18" s="141"/>
      <c r="H18" s="148"/>
    </row>
    <row r="19" ht="13.5" customHeight="1" spans="1:8">
      <c r="A19" s="342"/>
      <c r="B19" s="118"/>
      <c r="C19" s="144"/>
      <c r="D19" s="144"/>
      <c r="E19" s="144"/>
      <c r="F19" s="341"/>
      <c r="G19" s="141"/>
      <c r="H19" s="148"/>
    </row>
    <row r="20" ht="13.5" customHeight="1" spans="1:8">
      <c r="A20" s="339"/>
      <c r="B20" s="340"/>
      <c r="C20" s="343"/>
      <c r="D20" s="343"/>
      <c r="E20" s="343"/>
      <c r="F20" s="341"/>
      <c r="G20" s="141"/>
      <c r="H20" s="148"/>
    </row>
    <row r="21" ht="13.5" customHeight="1" spans="1:8">
      <c r="A21" s="339"/>
      <c r="B21" s="340"/>
      <c r="C21" s="340"/>
      <c r="D21" s="340"/>
      <c r="E21" s="340"/>
      <c r="F21" s="341"/>
      <c r="G21" s="141"/>
      <c r="H21" s="148"/>
    </row>
    <row r="22" ht="13.5" customHeight="1" spans="1:8">
      <c r="A22" s="339"/>
      <c r="B22" s="340"/>
      <c r="C22" s="340"/>
      <c r="D22" s="340"/>
      <c r="E22" s="340"/>
      <c r="F22" s="341"/>
      <c r="G22" s="141"/>
      <c r="H22" s="148"/>
    </row>
    <row r="23" ht="13.5" customHeight="1" spans="1:8">
      <c r="A23" s="342"/>
      <c r="B23" s="118"/>
      <c r="C23" s="118"/>
      <c r="D23" s="118"/>
      <c r="E23" s="118"/>
      <c r="F23" s="341"/>
      <c r="G23" s="141"/>
      <c r="H23" s="148"/>
    </row>
    <row r="24" ht="13.5" customHeight="1" spans="1:8">
      <c r="A24" s="342"/>
      <c r="B24" s="118"/>
      <c r="C24" s="144"/>
      <c r="D24" s="144"/>
      <c r="E24" s="144"/>
      <c r="F24" s="341"/>
      <c r="G24" s="141"/>
      <c r="H24" s="148"/>
    </row>
    <row r="25" ht="13.5" customHeight="1" spans="1:8">
      <c r="A25" s="342"/>
      <c r="B25" s="118"/>
      <c r="C25" s="144"/>
      <c r="D25" s="144"/>
      <c r="E25" s="144"/>
      <c r="F25" s="341"/>
      <c r="G25" s="141"/>
      <c r="H25" s="148"/>
    </row>
    <row r="26" ht="13.5" customHeight="1" spans="1:8">
      <c r="A26" s="342"/>
      <c r="B26" s="118"/>
      <c r="C26" s="144"/>
      <c r="D26" s="144"/>
      <c r="E26" s="144"/>
      <c r="F26" s="341"/>
      <c r="G26" s="141"/>
      <c r="H26" s="148"/>
    </row>
    <row r="27" ht="13.5" customHeight="1" spans="1:8">
      <c r="A27" s="342"/>
      <c r="B27" s="118"/>
      <c r="C27" s="144"/>
      <c r="D27" s="144"/>
      <c r="E27" s="144"/>
      <c r="F27" s="341"/>
      <c r="G27" s="141"/>
      <c r="H27" s="148"/>
    </row>
    <row r="28" ht="13.5" customHeight="1" spans="1:8">
      <c r="A28" s="342"/>
      <c r="B28" s="118"/>
      <c r="C28" s="144"/>
      <c r="D28" s="144"/>
      <c r="E28" s="144"/>
      <c r="F28" s="341"/>
      <c r="G28" s="141"/>
      <c r="H28" s="148"/>
    </row>
    <row r="29" ht="13.5" customHeight="1" spans="1:8">
      <c r="A29" s="342"/>
      <c r="B29" s="118"/>
      <c r="C29" s="144"/>
      <c r="D29" s="144"/>
      <c r="E29" s="144"/>
      <c r="F29" s="341"/>
      <c r="G29" s="141"/>
      <c r="H29" s="148"/>
    </row>
    <row r="30" ht="13.5" customHeight="1" spans="1:8">
      <c r="A30" s="342"/>
      <c r="B30" s="118"/>
      <c r="C30" s="144"/>
      <c r="D30" s="144"/>
      <c r="E30" s="144"/>
      <c r="F30" s="341"/>
      <c r="G30" s="141"/>
      <c r="H30" s="148"/>
    </row>
    <row r="31" ht="13.5" customHeight="1" spans="1:8">
      <c r="A31" s="342"/>
      <c r="B31" s="118"/>
      <c r="C31" s="144"/>
      <c r="D31" s="144"/>
      <c r="E31" s="144"/>
      <c r="F31" s="341"/>
      <c r="G31" s="141"/>
      <c r="H31" s="148"/>
    </row>
    <row r="32" ht="13.5" customHeight="1" spans="1:8">
      <c r="A32" s="342"/>
      <c r="B32" s="118"/>
      <c r="C32" s="118"/>
      <c r="D32" s="118"/>
      <c r="E32" s="171"/>
      <c r="F32" s="341"/>
      <c r="G32" s="141"/>
      <c r="H32" s="148"/>
    </row>
    <row r="33" spans="1:8">
      <c r="A33" s="342"/>
      <c r="B33" s="118"/>
      <c r="C33" s="144"/>
      <c r="D33" s="144"/>
      <c r="E33" s="144"/>
      <c r="F33" s="341"/>
      <c r="G33" s="141"/>
      <c r="H33" s="148"/>
    </row>
    <row r="34" spans="1:8">
      <c r="A34" s="342"/>
      <c r="B34" s="118"/>
      <c r="C34" s="144"/>
      <c r="D34" s="144"/>
      <c r="E34" s="144"/>
      <c r="F34" s="341"/>
      <c r="G34" s="141"/>
      <c r="H34" s="148"/>
    </row>
    <row r="35" spans="1:8">
      <c r="A35" s="342"/>
      <c r="B35" s="118"/>
      <c r="C35" s="144"/>
      <c r="D35" s="144"/>
      <c r="E35" s="144"/>
      <c r="F35" s="341"/>
      <c r="G35" s="141"/>
      <c r="H35" s="148"/>
    </row>
    <row r="36" spans="1:8">
      <c r="A36" s="342"/>
      <c r="B36" s="118"/>
      <c r="C36" s="144"/>
      <c r="D36" s="144"/>
      <c r="E36" s="144"/>
      <c r="F36" s="341"/>
      <c r="G36" s="141"/>
      <c r="H36" s="148"/>
    </row>
    <row r="37" spans="1:8">
      <c r="A37" s="342"/>
      <c r="B37" s="118"/>
      <c r="C37" s="144"/>
      <c r="D37" s="144"/>
      <c r="E37" s="144"/>
      <c r="F37" s="341"/>
      <c r="G37" s="141"/>
      <c r="H37" s="148"/>
    </row>
    <row r="38" spans="1:8">
      <c r="A38" s="342"/>
      <c r="B38" s="118"/>
      <c r="C38" s="144"/>
      <c r="D38" s="144"/>
      <c r="E38" s="144"/>
      <c r="F38" s="341"/>
      <c r="G38" s="141"/>
      <c r="H38" s="148"/>
    </row>
    <row r="39" spans="1:8">
      <c r="A39" s="342"/>
      <c r="B39" s="118"/>
      <c r="C39" s="144"/>
      <c r="D39" s="144"/>
      <c r="E39" s="144"/>
      <c r="F39" s="341"/>
      <c r="G39" s="141"/>
      <c r="H39" s="148"/>
    </row>
    <row r="40" spans="1:8">
      <c r="A40" s="342"/>
      <c r="B40" s="118"/>
      <c r="C40" s="144"/>
      <c r="D40" s="144"/>
      <c r="E40" s="144"/>
      <c r="F40" s="341"/>
      <c r="G40" s="141"/>
      <c r="H40" s="148"/>
    </row>
    <row r="41" spans="1:8">
      <c r="A41" s="342"/>
      <c r="B41" s="118"/>
      <c r="C41" s="144"/>
      <c r="D41" s="144"/>
      <c r="E41" s="144"/>
      <c r="F41" s="341"/>
      <c r="G41" s="141"/>
      <c r="H41" s="148"/>
    </row>
    <row r="42" spans="1:8">
      <c r="A42" s="342"/>
      <c r="B42" s="118"/>
      <c r="C42" s="144"/>
      <c r="D42" s="144"/>
      <c r="E42" s="144"/>
      <c r="F42" s="341"/>
      <c r="G42" s="141"/>
      <c r="H42" s="148"/>
    </row>
    <row r="43" spans="1:8">
      <c r="A43" s="342"/>
      <c r="B43" s="118"/>
      <c r="C43" s="144"/>
      <c r="D43" s="144"/>
      <c r="E43" s="144"/>
      <c r="F43" s="341"/>
      <c r="G43" s="141"/>
      <c r="H43" s="148"/>
    </row>
    <row r="44" spans="1:8">
      <c r="A44" s="41"/>
      <c r="B44" s="41"/>
      <c r="C44" s="41"/>
      <c r="D44" s="41"/>
      <c r="E44" s="41"/>
      <c r="F44" s="41"/>
      <c r="G44" s="41"/>
      <c r="H44" s="41"/>
    </row>
    <row r="45" ht="20.25" spans="1:8">
      <c r="A45" s="42"/>
      <c r="B45" s="137"/>
      <c r="C45" s="336"/>
      <c r="D45" s="41"/>
      <c r="E45" s="41"/>
      <c r="F45" s="41"/>
      <c r="G45" s="41"/>
      <c r="H45" s="41"/>
    </row>
    <row r="46" spans="1:8">
      <c r="A46" s="344"/>
      <c r="B46" s="301"/>
      <c r="C46" s="303"/>
      <c r="G46" s="41"/>
      <c r="H46" s="41"/>
    </row>
    <row r="47" spans="1:8">
      <c r="A47" s="142"/>
      <c r="B47" s="142"/>
      <c r="C47" s="285"/>
      <c r="D47" s="285"/>
      <c r="E47" s="144"/>
      <c r="F47" s="338"/>
      <c r="G47" s="140"/>
      <c r="H47" s="148"/>
    </row>
    <row r="48" spans="1:8">
      <c r="A48" s="342"/>
      <c r="B48" s="118"/>
      <c r="C48" s="144"/>
      <c r="D48" s="144"/>
      <c r="E48" s="144"/>
      <c r="F48" s="341"/>
      <c r="G48" s="141"/>
      <c r="H48" s="148"/>
    </row>
    <row r="49" spans="1:8">
      <c r="A49" s="342"/>
      <c r="B49" s="118"/>
      <c r="C49" s="144"/>
      <c r="D49" s="144"/>
      <c r="E49" s="144"/>
      <c r="F49" s="341"/>
      <c r="G49" s="141"/>
      <c r="H49" s="148"/>
    </row>
    <row r="50" spans="1:8">
      <c r="A50" s="342"/>
      <c r="B50" s="118"/>
      <c r="C50" s="144"/>
      <c r="D50" s="144"/>
      <c r="E50" s="144"/>
      <c r="F50" s="341"/>
      <c r="G50" s="141"/>
      <c r="H50" s="148"/>
    </row>
    <row r="51" spans="1:8">
      <c r="A51" s="342"/>
      <c r="B51" s="118"/>
      <c r="C51" s="144"/>
      <c r="D51" s="144"/>
      <c r="E51" s="144"/>
      <c r="F51" s="341"/>
      <c r="G51" s="141"/>
      <c r="H51" s="148"/>
    </row>
    <row r="52" spans="1:8">
      <c r="A52" s="342"/>
      <c r="B52" s="118"/>
      <c r="C52" s="144"/>
      <c r="D52" s="144"/>
      <c r="E52" s="144"/>
      <c r="F52" s="341"/>
      <c r="G52" s="141"/>
      <c r="H52" s="148"/>
    </row>
    <row r="53" spans="1:8">
      <c r="A53" s="339"/>
      <c r="B53" s="340"/>
      <c r="C53" s="343"/>
      <c r="D53" s="343"/>
      <c r="E53" s="343"/>
      <c r="F53" s="341"/>
      <c r="G53" s="141"/>
      <c r="H53" s="148"/>
    </row>
    <row r="54" spans="1:8">
      <c r="A54" s="339"/>
      <c r="B54" s="340"/>
      <c r="C54" s="343"/>
      <c r="D54" s="343"/>
      <c r="E54" s="343"/>
      <c r="F54" s="341"/>
      <c r="G54" s="141"/>
      <c r="H54" s="148"/>
    </row>
    <row r="55" spans="1:8">
      <c r="A55" s="339"/>
      <c r="B55" s="340"/>
      <c r="C55" s="343"/>
      <c r="D55" s="343"/>
      <c r="E55" s="343"/>
      <c r="F55" s="341"/>
      <c r="G55" s="141"/>
      <c r="H55" s="148"/>
    </row>
    <row r="56" spans="1:8">
      <c r="A56" s="342"/>
      <c r="B56" s="118"/>
      <c r="C56" s="144"/>
      <c r="D56" s="144"/>
      <c r="E56" s="144"/>
      <c r="F56" s="341"/>
      <c r="G56" s="141"/>
      <c r="H56" s="148"/>
    </row>
    <row r="57" spans="1:8">
      <c r="A57" s="342"/>
      <c r="B57" s="118"/>
      <c r="C57" s="144"/>
      <c r="D57" s="144"/>
      <c r="E57" s="144"/>
      <c r="F57" s="341"/>
      <c r="G57" s="141"/>
      <c r="H57" s="148"/>
    </row>
    <row r="58" spans="1:8">
      <c r="A58" s="339"/>
      <c r="B58" s="340"/>
      <c r="C58" s="343"/>
      <c r="D58" s="343"/>
      <c r="E58" s="343"/>
      <c r="F58" s="341"/>
      <c r="G58" s="141"/>
      <c r="H58" s="148"/>
    </row>
    <row r="59" spans="1:8">
      <c r="A59" s="339"/>
      <c r="B59" s="340"/>
      <c r="C59" s="343"/>
      <c r="D59" s="343"/>
      <c r="E59" s="343"/>
      <c r="F59" s="341"/>
      <c r="G59" s="141"/>
      <c r="H59" s="148"/>
    </row>
    <row r="60" spans="1:8">
      <c r="A60" s="339"/>
      <c r="B60" s="340"/>
      <c r="C60" s="343"/>
      <c r="D60" s="343"/>
      <c r="E60" s="343"/>
      <c r="F60" s="341"/>
      <c r="G60" s="141"/>
      <c r="H60" s="148"/>
    </row>
    <row r="61" spans="1:8">
      <c r="A61" s="342"/>
      <c r="B61" s="118"/>
      <c r="C61" s="144"/>
      <c r="D61" s="144"/>
      <c r="E61" s="144"/>
      <c r="F61" s="341"/>
      <c r="G61" s="141"/>
      <c r="H61" s="148"/>
    </row>
    <row r="62" spans="1:8">
      <c r="A62" s="342"/>
      <c r="B62" s="118"/>
      <c r="C62" s="144"/>
      <c r="D62" s="144"/>
      <c r="E62" s="144"/>
      <c r="F62" s="341"/>
      <c r="G62" s="141"/>
      <c r="H62" s="148"/>
    </row>
    <row r="63" spans="1:8">
      <c r="A63" s="342"/>
      <c r="B63" s="118"/>
      <c r="C63" s="144"/>
      <c r="D63" s="144"/>
      <c r="E63" s="144"/>
      <c r="F63" s="341"/>
      <c r="G63" s="141"/>
      <c r="H63" s="148"/>
    </row>
    <row r="64" spans="1:8">
      <c r="A64" s="342"/>
      <c r="B64" s="118"/>
      <c r="C64" s="144"/>
      <c r="D64" s="144"/>
      <c r="E64" s="144"/>
      <c r="F64" s="341"/>
      <c r="G64" s="141"/>
      <c r="H64" s="148"/>
    </row>
    <row r="65" spans="1:8">
      <c r="A65" s="339"/>
      <c r="B65" s="340"/>
      <c r="C65" s="343"/>
      <c r="D65" s="343"/>
      <c r="E65" s="343"/>
      <c r="F65" s="341"/>
      <c r="G65" s="141"/>
      <c r="H65" s="148"/>
    </row>
    <row r="66" spans="1:8">
      <c r="A66" s="339"/>
      <c r="B66" s="340"/>
      <c r="C66" s="343"/>
      <c r="D66" s="343"/>
      <c r="E66" s="343"/>
      <c r="F66" s="341"/>
      <c r="G66" s="141"/>
      <c r="H66" s="148"/>
    </row>
    <row r="67" spans="1:8">
      <c r="A67" s="339"/>
      <c r="B67" s="340"/>
      <c r="C67" s="343"/>
      <c r="D67" s="343"/>
      <c r="E67" s="343"/>
      <c r="F67" s="341"/>
      <c r="G67" s="141"/>
      <c r="H67" s="148"/>
    </row>
    <row r="68" spans="1:8">
      <c r="A68" s="339"/>
      <c r="B68" s="340"/>
      <c r="C68" s="343"/>
      <c r="D68" s="343"/>
      <c r="E68" s="343"/>
      <c r="F68" s="341"/>
      <c r="G68" s="141"/>
      <c r="H68" s="148"/>
    </row>
    <row r="69" spans="1:8">
      <c r="A69" s="339"/>
      <c r="B69" s="340"/>
      <c r="C69" s="343"/>
      <c r="D69" s="343"/>
      <c r="E69" s="343"/>
      <c r="F69" s="341"/>
      <c r="G69" s="141"/>
      <c r="H69" s="148"/>
    </row>
    <row r="70" spans="1:8">
      <c r="A70" s="342"/>
      <c r="B70" s="118"/>
      <c r="C70" s="144"/>
      <c r="D70" s="144"/>
      <c r="E70" s="144"/>
      <c r="F70" s="341"/>
      <c r="G70" s="141"/>
      <c r="H70" s="148"/>
    </row>
    <row r="71" spans="1:8">
      <c r="A71" s="342"/>
      <c r="B71" s="118"/>
      <c r="C71" s="144"/>
      <c r="D71" s="144"/>
      <c r="E71" s="144"/>
      <c r="F71" s="341"/>
      <c r="G71" s="141"/>
      <c r="H71" s="148"/>
    </row>
    <row r="72" spans="1:8">
      <c r="A72" s="339"/>
      <c r="B72" s="340"/>
      <c r="C72" s="343"/>
      <c r="D72" s="345"/>
      <c r="E72" s="345"/>
      <c r="F72" s="346"/>
      <c r="G72" s="347"/>
      <c r="H72" s="348"/>
    </row>
    <row r="73" spans="1:8">
      <c r="A73" s="339"/>
      <c r="B73" s="349"/>
      <c r="C73" s="343"/>
      <c r="D73" s="343"/>
      <c r="E73" s="345"/>
      <c r="F73" s="350"/>
      <c r="G73" s="351"/>
      <c r="H73" s="348"/>
    </row>
    <row r="74" spans="1:8">
      <c r="A74" s="339"/>
      <c r="B74" s="349"/>
      <c r="C74" s="343"/>
      <c r="D74" s="343"/>
      <c r="E74" s="343"/>
      <c r="F74" s="350"/>
      <c r="G74" s="351"/>
      <c r="H74" s="348"/>
    </row>
    <row r="75" spans="1:8">
      <c r="A75" s="339"/>
      <c r="B75" s="340"/>
      <c r="C75" s="343"/>
      <c r="D75" s="343"/>
      <c r="E75" s="343"/>
      <c r="F75" s="350"/>
      <c r="G75" s="351"/>
      <c r="H75" s="348"/>
    </row>
    <row r="76" ht="13.5" spans="1:8">
      <c r="A76" s="352"/>
      <c r="B76" s="353"/>
      <c r="C76" s="354"/>
      <c r="D76" s="354"/>
      <c r="E76" s="354"/>
      <c r="F76" s="355"/>
      <c r="G76" s="356"/>
      <c r="H76" s="357"/>
    </row>
    <row r="77" spans="1:8">
      <c r="A77" s="358"/>
      <c r="B77" s="359"/>
      <c r="C77" s="359"/>
      <c r="D77" s="359"/>
      <c r="E77" s="359"/>
      <c r="F77" s="360"/>
      <c r="G77" s="361"/>
      <c r="H77" s="362"/>
    </row>
    <row r="78" spans="1:8">
      <c r="A78" s="339"/>
      <c r="B78" s="363"/>
      <c r="C78" s="363"/>
      <c r="D78" s="363"/>
      <c r="E78" s="363"/>
      <c r="F78" s="364"/>
      <c r="G78" s="365"/>
      <c r="H78" s="366"/>
    </row>
    <row r="79" ht="13.5" spans="1:8">
      <c r="A79" s="367"/>
      <c r="B79" s="368"/>
      <c r="C79" s="369"/>
      <c r="D79" s="370"/>
      <c r="E79" s="371"/>
      <c r="F79" s="370"/>
      <c r="G79" s="372"/>
      <c r="H79" s="373"/>
    </row>
    <row r="80" ht="13.5" spans="1:8">
      <c r="A80" s="367"/>
      <c r="B80" s="368"/>
      <c r="C80" s="369"/>
      <c r="D80" s="370"/>
      <c r="E80" s="371"/>
      <c r="F80" s="370"/>
      <c r="G80" s="372"/>
      <c r="H80" s="373"/>
    </row>
    <row r="81" ht="13.5" spans="1:8">
      <c r="A81" s="367"/>
      <c r="B81" s="368"/>
      <c r="C81" s="369"/>
      <c r="D81" s="370"/>
      <c r="E81" s="371"/>
      <c r="F81" s="370"/>
      <c r="G81" s="372"/>
      <c r="H81" s="373"/>
    </row>
    <row r="82" spans="1:8">
      <c r="A82" s="342"/>
      <c r="B82" s="184"/>
      <c r="C82" s="184"/>
      <c r="D82" s="184"/>
      <c r="E82" s="184"/>
      <c r="F82" s="333"/>
      <c r="G82" s="374"/>
      <c r="H82" s="375"/>
    </row>
    <row r="83" spans="1:8">
      <c r="A83" s="342"/>
      <c r="B83" s="118"/>
      <c r="C83" s="118"/>
      <c r="D83" s="118"/>
      <c r="E83" s="118"/>
      <c r="F83" s="341"/>
      <c r="G83" s="141"/>
      <c r="H83" s="148"/>
    </row>
    <row r="84" spans="1:8">
      <c r="A84" s="342"/>
      <c r="B84" s="118"/>
      <c r="C84" s="118"/>
      <c r="D84" s="118"/>
      <c r="E84" s="118"/>
      <c r="F84" s="341"/>
      <c r="G84" s="141"/>
      <c r="H84" s="148"/>
    </row>
    <row r="85" spans="1:8">
      <c r="A85" s="342"/>
      <c r="B85" s="118"/>
      <c r="C85" s="118"/>
      <c r="D85" s="118"/>
      <c r="E85" s="118"/>
      <c r="F85" s="341"/>
      <c r="G85" s="141"/>
      <c r="H85" s="148"/>
    </row>
    <row r="86" spans="1:8">
      <c r="A86" s="342"/>
      <c r="B86" s="118"/>
      <c r="C86" s="118"/>
      <c r="D86" s="118"/>
      <c r="E86" s="118"/>
      <c r="F86" s="341"/>
      <c r="G86" s="141"/>
      <c r="H86" s="148"/>
    </row>
    <row r="87" spans="1:8">
      <c r="A87" s="342"/>
      <c r="B87" s="118"/>
      <c r="C87" s="118"/>
      <c r="D87" s="118"/>
      <c r="E87" s="118"/>
      <c r="F87" s="341"/>
      <c r="G87" s="141"/>
      <c r="H87" s="148"/>
    </row>
    <row r="88" spans="1:8">
      <c r="A88" s="342"/>
      <c r="B88" s="118"/>
      <c r="C88" s="118"/>
      <c r="D88" s="118"/>
      <c r="E88" s="118"/>
      <c r="F88" s="341"/>
      <c r="G88" s="141"/>
      <c r="H88" s="148"/>
    </row>
    <row r="89" spans="1:8">
      <c r="A89" s="342"/>
      <c r="B89" s="118"/>
      <c r="C89" s="118"/>
      <c r="D89" s="118"/>
      <c r="E89" s="118"/>
      <c r="F89" s="341"/>
      <c r="G89" s="141"/>
      <c r="H89" s="148"/>
    </row>
    <row r="90" spans="1:8">
      <c r="A90" s="342"/>
      <c r="B90" s="118"/>
      <c r="C90" s="118"/>
      <c r="D90" s="118"/>
      <c r="E90" s="118"/>
      <c r="F90" s="341"/>
      <c r="G90" s="141"/>
      <c r="H90" s="148"/>
    </row>
  </sheetData>
  <printOptions horizontalCentered="1" verticalCentered="1"/>
  <pageMargins left="1.06299212598425" right="0.905511811023622" top="0.984251968503937" bottom="0.984251968503937" header="0.511811023622047" footer="0.511811023622047"/>
  <pageSetup paperSize="9" orientation="portrait"/>
  <headerFooter alignWithMargins="0"/>
  <rowBreaks count="1" manualBreakCount="1">
    <brk id="4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M41"/>
  <sheetViews>
    <sheetView showZeros="0" workbookViewId="0">
      <selection activeCell="A1" sqref="A1"/>
    </sheetView>
  </sheetViews>
  <sheetFormatPr defaultColWidth="9.10619469026549" defaultRowHeight="12.75"/>
  <cols>
    <col min="1" max="1" width="6" style="271" customWidth="1"/>
    <col min="2" max="2" width="21.4424778761062" style="271" customWidth="1"/>
    <col min="3" max="7" width="8.66371681415929" style="137" customWidth="1"/>
    <col min="8" max="8" width="8.33628318584071" style="137" customWidth="1"/>
    <col min="9" max="10" width="9.66371681415929" style="137" customWidth="1"/>
    <col min="11" max="11" width="20.1061946902655" style="271" customWidth="1"/>
    <col min="12" max="12" width="7.88495575221239" style="41" customWidth="1"/>
    <col min="13" max="13" width="8.66371681415929" style="41" customWidth="1"/>
    <col min="14" max="16384" width="9.10619469026549" style="41"/>
  </cols>
  <sheetData>
    <row r="1" ht="24.75" customHeight="1" spans="1:11">
      <c r="A1" s="42"/>
      <c r="B1" s="137"/>
      <c r="F1" s="309"/>
      <c r="G1" s="41"/>
      <c r="K1" s="137"/>
    </row>
    <row r="2" ht="11.25" customHeight="1" spans="1:11">
      <c r="A2" s="42"/>
      <c r="B2" s="137"/>
      <c r="K2" s="137"/>
    </row>
    <row r="3" ht="11.25" customHeight="1" spans="1:12">
      <c r="A3" s="285"/>
      <c r="B3" s="285"/>
      <c r="C3" s="285"/>
      <c r="D3" s="285"/>
      <c r="E3" s="285"/>
      <c r="F3" s="285"/>
      <c r="G3" s="285"/>
      <c r="H3" s="285"/>
      <c r="I3" s="285"/>
      <c r="J3" s="285"/>
      <c r="K3" s="316"/>
      <c r="L3" s="148"/>
    </row>
    <row r="4" ht="11.25" customHeight="1" spans="1:12">
      <c r="A4" s="310"/>
      <c r="B4" s="297"/>
      <c r="C4" s="310"/>
      <c r="D4" s="310"/>
      <c r="E4" s="310"/>
      <c r="F4" s="310"/>
      <c r="G4" s="310"/>
      <c r="H4" s="310"/>
      <c r="I4" s="310"/>
      <c r="J4" s="317"/>
      <c r="K4" s="318"/>
      <c r="L4" s="319"/>
    </row>
    <row r="5" ht="11.25" customHeight="1" spans="1:12">
      <c r="A5" s="283"/>
      <c r="B5" s="311"/>
      <c r="C5" s="283"/>
      <c r="D5" s="283"/>
      <c r="E5" s="283"/>
      <c r="F5" s="283"/>
      <c r="G5" s="283"/>
      <c r="H5" s="283"/>
      <c r="I5" s="283"/>
      <c r="J5" s="320"/>
      <c r="K5" s="321"/>
      <c r="L5" s="322"/>
    </row>
    <row r="6" ht="11.25" customHeight="1" spans="1:13">
      <c r="A6" s="285"/>
      <c r="B6" s="296"/>
      <c r="C6" s="285"/>
      <c r="D6" s="285"/>
      <c r="E6" s="285"/>
      <c r="F6" s="285"/>
      <c r="G6" s="285"/>
      <c r="H6" s="285"/>
      <c r="I6" s="285"/>
      <c r="J6" s="323"/>
      <c r="K6" s="324"/>
      <c r="L6" s="325"/>
      <c r="M6" s="326"/>
    </row>
    <row r="7" ht="11.25" customHeight="1" spans="1:12">
      <c r="A7" s="285"/>
      <c r="B7" s="296"/>
      <c r="C7" s="285"/>
      <c r="D7" s="285"/>
      <c r="E7" s="285"/>
      <c r="F7" s="285"/>
      <c r="G7" s="285"/>
      <c r="H7" s="285"/>
      <c r="I7" s="285"/>
      <c r="J7" s="323"/>
      <c r="K7" s="327"/>
      <c r="L7" s="328"/>
    </row>
    <row r="8" ht="11.25" customHeight="1" spans="1:12">
      <c r="A8" s="285"/>
      <c r="B8" s="296"/>
      <c r="C8" s="285"/>
      <c r="D8" s="285"/>
      <c r="E8" s="285"/>
      <c r="F8" s="285"/>
      <c r="G8" s="285"/>
      <c r="H8" s="285"/>
      <c r="I8" s="285"/>
      <c r="J8" s="323"/>
      <c r="K8" s="327"/>
      <c r="L8" s="329"/>
    </row>
    <row r="9" ht="11.25" customHeight="1" spans="1:12">
      <c r="A9" s="285"/>
      <c r="B9" s="296"/>
      <c r="C9" s="285"/>
      <c r="D9" s="285"/>
      <c r="E9" s="285"/>
      <c r="F9" s="285"/>
      <c r="G9" s="285"/>
      <c r="H9" s="285"/>
      <c r="I9" s="285"/>
      <c r="J9" s="323"/>
      <c r="K9" s="327"/>
      <c r="L9" s="329"/>
    </row>
    <row r="10" ht="11.25" customHeight="1" spans="1:12">
      <c r="A10" s="285"/>
      <c r="B10" s="296"/>
      <c r="C10" s="285"/>
      <c r="D10" s="285"/>
      <c r="E10" s="285"/>
      <c r="F10" s="285"/>
      <c r="G10" s="285"/>
      <c r="H10" s="285"/>
      <c r="I10" s="285"/>
      <c r="J10" s="323"/>
      <c r="K10" s="327"/>
      <c r="L10" s="330"/>
    </row>
    <row r="11" ht="11.25" customHeight="1" spans="1:12">
      <c r="A11" s="285"/>
      <c r="B11" s="296"/>
      <c r="C11" s="285"/>
      <c r="D11" s="285"/>
      <c r="E11" s="285"/>
      <c r="F11" s="285"/>
      <c r="G11" s="285"/>
      <c r="H11" s="285"/>
      <c r="I11" s="285"/>
      <c r="J11" s="323"/>
      <c r="K11" s="327"/>
      <c r="L11" s="330"/>
    </row>
    <row r="12" ht="11.25" customHeight="1" spans="1:12">
      <c r="A12" s="285"/>
      <c r="B12" s="296"/>
      <c r="C12" s="285"/>
      <c r="D12" s="285"/>
      <c r="E12" s="285"/>
      <c r="F12" s="285"/>
      <c r="G12" s="285"/>
      <c r="H12" s="285"/>
      <c r="I12" s="285"/>
      <c r="J12" s="323"/>
      <c r="K12" s="327"/>
      <c r="L12" s="330"/>
    </row>
    <row r="13" ht="11.25" customHeight="1" spans="1:12">
      <c r="A13" s="285"/>
      <c r="B13" s="296"/>
      <c r="C13" s="285"/>
      <c r="D13" s="285"/>
      <c r="E13" s="285"/>
      <c r="F13" s="285"/>
      <c r="G13" s="285"/>
      <c r="H13" s="285"/>
      <c r="I13" s="285"/>
      <c r="J13" s="323"/>
      <c r="K13" s="327"/>
      <c r="L13" s="330"/>
    </row>
    <row r="14" ht="11.25" customHeight="1" spans="1:12">
      <c r="A14" s="285"/>
      <c r="B14" s="296"/>
      <c r="C14" s="285"/>
      <c r="D14" s="285"/>
      <c r="E14" s="285"/>
      <c r="F14" s="285"/>
      <c r="G14" s="285"/>
      <c r="H14" s="285"/>
      <c r="I14" s="285"/>
      <c r="J14" s="323"/>
      <c r="K14" s="327"/>
      <c r="L14" s="330"/>
    </row>
    <row r="15" ht="11.25" customHeight="1" spans="1:12">
      <c r="A15" s="285"/>
      <c r="B15" s="296"/>
      <c r="C15" s="285"/>
      <c r="D15" s="285"/>
      <c r="E15" s="285"/>
      <c r="F15" s="285"/>
      <c r="G15" s="285"/>
      <c r="H15" s="285"/>
      <c r="I15" s="285"/>
      <c r="J15" s="323"/>
      <c r="K15" s="327"/>
      <c r="L15" s="330"/>
    </row>
    <row r="16" ht="11.25" customHeight="1" spans="1:12">
      <c r="A16" s="285"/>
      <c r="B16" s="296"/>
      <c r="C16" s="285"/>
      <c r="D16" s="285"/>
      <c r="E16" s="285"/>
      <c r="F16" s="285"/>
      <c r="G16" s="285"/>
      <c r="H16" s="285"/>
      <c r="I16" s="285"/>
      <c r="J16" s="323"/>
      <c r="K16" s="327"/>
      <c r="L16" s="330"/>
    </row>
    <row r="17" ht="11.25" customHeight="1" spans="1:12">
      <c r="A17" s="285"/>
      <c r="B17" s="296"/>
      <c r="C17" s="285"/>
      <c r="D17" s="285"/>
      <c r="E17" s="285"/>
      <c r="F17" s="285"/>
      <c r="G17" s="285"/>
      <c r="H17" s="285"/>
      <c r="I17" s="285"/>
      <c r="J17" s="323"/>
      <c r="K17" s="327"/>
      <c r="L17" s="330"/>
    </row>
    <row r="18" ht="11.25" customHeight="1" spans="1:12">
      <c r="A18" s="285"/>
      <c r="B18" s="296"/>
      <c r="C18" s="285"/>
      <c r="D18" s="285"/>
      <c r="E18" s="285"/>
      <c r="F18" s="285"/>
      <c r="G18" s="285"/>
      <c r="H18" s="285"/>
      <c r="I18" s="285"/>
      <c r="J18" s="323"/>
      <c r="K18" s="327"/>
      <c r="L18" s="330"/>
    </row>
    <row r="19" ht="11.25" customHeight="1" spans="1:12">
      <c r="A19" s="312"/>
      <c r="B19" s="313"/>
      <c r="C19" s="312"/>
      <c r="D19" s="312"/>
      <c r="E19" s="312"/>
      <c r="F19" s="312"/>
      <c r="G19" s="312"/>
      <c r="H19" s="312"/>
      <c r="I19" s="312"/>
      <c r="J19" s="331"/>
      <c r="K19" s="327"/>
      <c r="L19" s="330"/>
    </row>
    <row r="20" ht="11.25" customHeight="1" spans="1:12">
      <c r="A20" s="283"/>
      <c r="B20" s="311"/>
      <c r="C20" s="283"/>
      <c r="D20" s="283"/>
      <c r="E20" s="283"/>
      <c r="F20" s="283"/>
      <c r="G20" s="283"/>
      <c r="H20" s="283"/>
      <c r="I20" s="283"/>
      <c r="J20" s="320"/>
      <c r="K20" s="327"/>
      <c r="L20" s="330"/>
    </row>
    <row r="21" ht="11.25" customHeight="1" spans="1:12">
      <c r="A21" s="285"/>
      <c r="B21" s="296"/>
      <c r="C21" s="285"/>
      <c r="D21" s="285"/>
      <c r="E21" s="285"/>
      <c r="F21" s="285"/>
      <c r="G21" s="285"/>
      <c r="H21" s="285"/>
      <c r="I21" s="285"/>
      <c r="J21" s="323"/>
      <c r="K21" s="327"/>
      <c r="L21" s="330"/>
    </row>
    <row r="22" ht="11.25" customHeight="1" spans="1:12">
      <c r="A22" s="285"/>
      <c r="B22" s="296"/>
      <c r="C22" s="285"/>
      <c r="D22" s="285"/>
      <c r="E22" s="285"/>
      <c r="F22" s="285"/>
      <c r="G22" s="285"/>
      <c r="H22" s="285"/>
      <c r="I22" s="285"/>
      <c r="J22" s="323"/>
      <c r="K22" s="327"/>
      <c r="L22" s="330"/>
    </row>
    <row r="23" ht="11.25" customHeight="1" spans="1:12">
      <c r="A23" s="285"/>
      <c r="B23" s="296"/>
      <c r="C23" s="285"/>
      <c r="D23" s="285"/>
      <c r="E23" s="285"/>
      <c r="F23" s="285"/>
      <c r="G23" s="285"/>
      <c r="H23" s="285"/>
      <c r="I23" s="285"/>
      <c r="J23" s="323"/>
      <c r="K23" s="327"/>
      <c r="L23" s="330"/>
    </row>
    <row r="24" ht="11.25" customHeight="1" spans="1:12">
      <c r="A24" s="285"/>
      <c r="B24" s="296"/>
      <c r="C24" s="285"/>
      <c r="D24" s="285"/>
      <c r="E24" s="285"/>
      <c r="F24" s="285"/>
      <c r="G24" s="285"/>
      <c r="H24" s="285"/>
      <c r="I24" s="285"/>
      <c r="J24" s="323"/>
      <c r="K24" s="327"/>
      <c r="L24" s="330"/>
    </row>
    <row r="25" ht="11.25" customHeight="1" spans="1:12">
      <c r="A25" s="285"/>
      <c r="B25" s="296"/>
      <c r="C25" s="285"/>
      <c r="D25" s="285"/>
      <c r="E25" s="285"/>
      <c r="F25" s="285"/>
      <c r="G25" s="285"/>
      <c r="H25" s="285"/>
      <c r="I25" s="285"/>
      <c r="J25" s="323"/>
      <c r="K25" s="327"/>
      <c r="L25" s="330"/>
    </row>
    <row r="26" ht="11.25" customHeight="1" spans="1:12">
      <c r="A26" s="285"/>
      <c r="B26" s="296"/>
      <c r="C26" s="285"/>
      <c r="D26" s="285"/>
      <c r="E26" s="285"/>
      <c r="F26" s="285"/>
      <c r="G26" s="285"/>
      <c r="H26" s="285"/>
      <c r="I26" s="285"/>
      <c r="J26" s="323"/>
      <c r="K26" s="327"/>
      <c r="L26" s="330"/>
    </row>
    <row r="27" ht="11.25" customHeight="1" spans="1:12">
      <c r="A27" s="285"/>
      <c r="B27" s="296"/>
      <c r="C27" s="285"/>
      <c r="D27" s="285"/>
      <c r="E27" s="285"/>
      <c r="F27" s="285"/>
      <c r="G27" s="285"/>
      <c r="H27" s="285"/>
      <c r="I27" s="285"/>
      <c r="J27" s="323"/>
      <c r="K27" s="327"/>
      <c r="L27" s="329"/>
    </row>
    <row r="28" ht="11.25" customHeight="1" spans="1:12">
      <c r="A28" s="312"/>
      <c r="B28" s="314"/>
      <c r="C28" s="312"/>
      <c r="D28" s="312"/>
      <c r="E28" s="312"/>
      <c r="F28" s="312"/>
      <c r="G28" s="312"/>
      <c r="H28" s="312"/>
      <c r="I28" s="312"/>
      <c r="J28" s="331"/>
      <c r="K28" s="327"/>
      <c r="L28" s="329"/>
    </row>
    <row r="29" ht="11.25" customHeight="1" spans="1:12">
      <c r="A29" s="283"/>
      <c r="B29" s="311"/>
      <c r="C29" s="283"/>
      <c r="D29" s="283"/>
      <c r="E29" s="283"/>
      <c r="F29" s="283"/>
      <c r="G29" s="283"/>
      <c r="H29" s="283"/>
      <c r="I29" s="283"/>
      <c r="J29" s="320"/>
      <c r="K29" s="327"/>
      <c r="L29" s="329"/>
    </row>
    <row r="30" ht="11.25" customHeight="1" spans="1:12">
      <c r="A30" s="285"/>
      <c r="B30" s="296"/>
      <c r="C30" s="285"/>
      <c r="D30" s="285"/>
      <c r="E30" s="285"/>
      <c r="F30" s="285"/>
      <c r="G30" s="285"/>
      <c r="H30" s="285"/>
      <c r="I30" s="285"/>
      <c r="J30" s="323"/>
      <c r="K30" s="327"/>
      <c r="L30" s="329"/>
    </row>
    <row r="31" ht="11.25" customHeight="1" spans="1:12">
      <c r="A31" s="310"/>
      <c r="B31" s="297"/>
      <c r="C31" s="310"/>
      <c r="D31" s="310"/>
      <c r="E31" s="310"/>
      <c r="F31" s="310"/>
      <c r="G31" s="310"/>
      <c r="H31" s="310"/>
      <c r="I31" s="310"/>
      <c r="J31" s="317"/>
      <c r="K31" s="327"/>
      <c r="L31" s="329"/>
    </row>
    <row r="32" ht="11.25" customHeight="1" spans="1:12">
      <c r="A32" s="283"/>
      <c r="B32" s="311"/>
      <c r="C32" s="283"/>
      <c r="D32" s="283"/>
      <c r="E32" s="283"/>
      <c r="F32" s="283"/>
      <c r="G32" s="283"/>
      <c r="H32" s="283"/>
      <c r="I32" s="283"/>
      <c r="J32" s="320"/>
      <c r="K32" s="327"/>
      <c r="L32" s="329"/>
    </row>
    <row r="33" ht="11.25" customHeight="1" spans="1:12">
      <c r="A33" s="310"/>
      <c r="B33" s="297"/>
      <c r="C33" s="310"/>
      <c r="D33" s="310"/>
      <c r="E33" s="310"/>
      <c r="F33" s="310"/>
      <c r="G33" s="310"/>
      <c r="H33" s="310"/>
      <c r="I33" s="310"/>
      <c r="J33" s="317"/>
      <c r="K33" s="327"/>
      <c r="L33" s="329"/>
    </row>
    <row r="34" ht="11.25" customHeight="1" spans="1:12">
      <c r="A34" s="283"/>
      <c r="B34" s="311"/>
      <c r="C34" s="283"/>
      <c r="D34" s="283"/>
      <c r="E34" s="283"/>
      <c r="F34" s="283"/>
      <c r="G34" s="283"/>
      <c r="H34" s="283"/>
      <c r="I34" s="283"/>
      <c r="J34" s="332"/>
      <c r="K34" s="327"/>
      <c r="L34" s="329"/>
    </row>
    <row r="35" ht="11.25" customHeight="1" spans="1:12">
      <c r="A35" s="315"/>
      <c r="B35" s="296"/>
      <c r="C35" s="285"/>
      <c r="D35" s="285"/>
      <c r="E35" s="285"/>
      <c r="F35" s="285"/>
      <c r="G35" s="285"/>
      <c r="H35" s="285"/>
      <c r="I35" s="285"/>
      <c r="J35" s="320"/>
      <c r="K35" s="327"/>
      <c r="L35" s="329"/>
    </row>
    <row r="36" ht="11.25" customHeight="1" spans="1:12">
      <c r="A36" s="315"/>
      <c r="B36" s="296"/>
      <c r="C36" s="285"/>
      <c r="D36" s="285"/>
      <c r="E36" s="285"/>
      <c r="F36" s="285"/>
      <c r="G36" s="285"/>
      <c r="H36" s="285"/>
      <c r="I36" s="285"/>
      <c r="J36" s="323"/>
      <c r="K36" s="333"/>
      <c r="L36" s="334"/>
    </row>
    <row r="37" spans="10:10">
      <c r="J37" s="335"/>
    </row>
    <row r="38" spans="10:10">
      <c r="J38" s="335"/>
    </row>
    <row r="39" spans="10:10">
      <c r="J39" s="335"/>
    </row>
    <row r="40" spans="10:10">
      <c r="J40" s="335"/>
    </row>
    <row r="41" spans="10:10">
      <c r="J41" s="335"/>
    </row>
  </sheetData>
  <customSheetViews>
    <customSheetView guid="{6A322E20-BB8E-11D3-9003-2CC505C10000}" zeroValues="0" showRuler="0">
      <selection activeCell="E11" sqref="E11"/>
      <pageMargins left="0.94488188976378" right="0.94488188976378" top="0.984251968503937" bottom="0.984251968503937" header="0.511811023622047" footer="0.511811023622047"/>
      <printOptions horizontalCentered="1" verticalCentered="1"/>
      <pageSetup paperSize="9" orientation="landscape"/>
      <headerFooter alignWithMargins="0"/>
    </customSheetView>
  </customSheetViews>
  <printOptions horizontalCentered="1" verticalCentered="1"/>
  <pageMargins left="0.94488188976378" right="0.94488188976378" top="0.984251968503937" bottom="0.984251968503937" header="0.511811023622047" footer="0.511811023622047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储能系统配置表</vt:lpstr>
      <vt:lpstr>项目基本数据</vt:lpstr>
      <vt:lpstr>指标计算公式</vt:lpstr>
      <vt:lpstr>还款</vt:lpstr>
      <vt:lpstr>敏感图-1</vt:lpstr>
      <vt:lpstr>Sheet1</vt:lpstr>
      <vt:lpstr>基础数据</vt:lpstr>
      <vt:lpstr>投资B</vt:lpstr>
      <vt:lpstr>投资C</vt:lpstr>
      <vt:lpstr>资金筹措B</vt:lpstr>
      <vt:lpstr>敏感表1</vt:lpstr>
      <vt:lpstr>外汇</vt:lpstr>
      <vt:lpstr>单位成本</vt:lpstr>
      <vt:lpstr>Sheet2</vt:lpstr>
      <vt:lpstr>甲银行</vt:lpstr>
      <vt:lpstr>乙银行</vt:lpstr>
      <vt:lpstr>丙银行</vt:lpstr>
      <vt:lpstr>还款合计</vt:lpstr>
      <vt:lpstr>短期贷款（1）</vt:lpstr>
      <vt:lpstr>短期贷款（2）</vt:lpstr>
      <vt:lpstr>收入（金额）</vt:lpstr>
      <vt:lpstr>详细成本</vt:lpstr>
      <vt:lpstr>投资财务分析表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zsy</dc:creator>
  <cp:lastModifiedBy>V.</cp:lastModifiedBy>
  <dcterms:created xsi:type="dcterms:W3CDTF">1998-05-03T14:30:00Z</dcterms:created>
  <cp:lastPrinted>2011-06-15T07:15:00Z</cp:lastPrinted>
  <dcterms:modified xsi:type="dcterms:W3CDTF">2022-03-24T02:39:11Z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41625A1EEFD3493E88C18ABAAB8143BB</vt:lpwstr>
  </property>
  <property fmtid="{D5CDD505-2E9C-101B-9397-08002B2CF9AE}" pid="3" name="KSOProductBuildVer">
    <vt:lpwstr>2052-11.1.0.11365</vt:lpwstr>
  </property>
</Properties>
</file>