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ILLA" sheetId="1" r:id="rId4"/>
    <sheet state="visible" name="Intervalos Difusos" sheetId="2" r:id="rId5"/>
    <sheet state="visible" name="Plausibilidad" sheetId="3" r:id="rId6"/>
    <sheet state="visible" name="Justificación" sheetId="4" r:id="rId7"/>
    <sheet state="visible" name="Adecuación" sheetId="5" r:id="rId8"/>
    <sheet state="visible" name="Exito" sheetId="6" r:id="rId9"/>
    <sheet state="visible" name="Final" sheetId="7" r:id="rId10"/>
  </sheets>
  <definedNames/>
  <calcPr/>
  <extLst>
    <ext uri="GoogleSheetsCustomDataVersion2">
      <go:sheetsCustomData xmlns:go="http://customooxmlschemas.google.com/" r:id="rId11" roundtripDataChecksum="3RvTy38DxYxkGAu67FPJPS457huXHFHjy3v/f6rJxYw="/>
    </ext>
  </extLst>
</workbook>
</file>

<file path=xl/sharedStrings.xml><?xml version="1.0" encoding="utf-8"?>
<sst xmlns="http://schemas.openxmlformats.org/spreadsheetml/2006/main" count="509" uniqueCount="158">
  <si>
    <t>Denominación de la característica</t>
  </si>
  <si>
    <t>Categoría</t>
  </si>
  <si>
    <t>Dimensión</t>
  </si>
  <si>
    <t>Peso (P)</t>
  </si>
  <si>
    <t>Tipo</t>
  </si>
  <si>
    <t>Naturaleza</t>
  </si>
  <si>
    <t>Umbral</t>
  </si>
  <si>
    <t>Valor</t>
  </si>
  <si>
    <t>Existen expertos, están disponibles y son cooperativos</t>
  </si>
  <si>
    <t>Experto</t>
  </si>
  <si>
    <t>P1</t>
  </si>
  <si>
    <t>Esencial</t>
  </si>
  <si>
    <t>Booleana</t>
  </si>
  <si>
    <t>Sí (sí)</t>
  </si>
  <si>
    <t>Sí</t>
  </si>
  <si>
    <t>El experto es capaz de estructurar sus métodos y procedimientos de trabajo</t>
  </si>
  <si>
    <t>P2</t>
  </si>
  <si>
    <t>Deseable</t>
  </si>
  <si>
    <t>Difusa</t>
  </si>
  <si>
    <t>No</t>
  </si>
  <si>
    <t>Mucho</t>
  </si>
  <si>
    <t>La tarea está bien estructurada y se entiende</t>
  </si>
  <si>
    <t>Tarea</t>
  </si>
  <si>
    <t>P3</t>
  </si>
  <si>
    <t>Existen suficientes casos de prueba y sus soluciones asociadas</t>
  </si>
  <si>
    <t>P4</t>
  </si>
  <si>
    <t>Numérica</t>
  </si>
  <si>
    <t>Sí(8)</t>
  </si>
  <si>
    <t>La tarea sólo depende de los conocimientos y no del sentido común</t>
  </si>
  <si>
    <t>P5</t>
  </si>
  <si>
    <t>Resuelve una tarea útil y necesaria</t>
  </si>
  <si>
    <t>J1</t>
  </si>
  <si>
    <t>Se espera una alta tasa de recuperación de la inversión</t>
  </si>
  <si>
    <t>Directivos/usuarios</t>
  </si>
  <si>
    <t>J2</t>
  </si>
  <si>
    <t>Hay escasez de experiencia humana</t>
  </si>
  <si>
    <t>J3</t>
  </si>
  <si>
    <t>Poco</t>
  </si>
  <si>
    <t>Hay necesidad de tomar decisiones en situaciones críticas o ambientes hostiles, penosas y, o, poco gratificantes</t>
  </si>
  <si>
    <t>J4</t>
  </si>
  <si>
    <t>Nada</t>
  </si>
  <si>
    <t>Hay necesidad de distribuir los conocimientos</t>
  </si>
  <si>
    <t>J5</t>
  </si>
  <si>
    <t>Los conocimientos pueden perderse de no realizarse el sistema</t>
  </si>
  <si>
    <t>J6</t>
  </si>
  <si>
    <t>No existen soluciones alternativas</t>
  </si>
  <si>
    <t>J7</t>
  </si>
  <si>
    <t>La transferencia de experiencia entre humanos es factible</t>
  </si>
  <si>
    <t>A1</t>
  </si>
  <si>
    <t>La tarea requiere “experiencia”</t>
  </si>
  <si>
    <t>A2</t>
  </si>
  <si>
    <t>Los efectos de la introducción del SE no pueden preverse</t>
  </si>
  <si>
    <t>A3</t>
  </si>
  <si>
    <t>La tarea requiere razonamiento simbólico</t>
  </si>
  <si>
    <t>A4</t>
  </si>
  <si>
    <t>La tarea requiere el uso de “heurísticas” para acotar el espacio de búsqueda</t>
  </si>
  <si>
    <t>A5</t>
  </si>
  <si>
    <t>Regular</t>
  </si>
  <si>
    <t>La tarea es de carácter práctico y más táctica que estratégica</t>
  </si>
  <si>
    <t>A6</t>
  </si>
  <si>
    <t>Se espera que la tarea continúe sin cambios significativos durante un largo período de tiempo</t>
  </si>
  <si>
    <t>A7</t>
  </si>
  <si>
    <t>Si (mucho)</t>
  </si>
  <si>
    <t>Se necesitan varios niveles de abstracción en la resolución de la tarea</t>
  </si>
  <si>
    <t>A8</t>
  </si>
  <si>
    <t>El problema es relativamente simple o puede descomponerse en subproblemas</t>
  </si>
  <si>
    <t>A9</t>
  </si>
  <si>
    <t>El experto no sigue un proceso determinista en la resolución del problema</t>
  </si>
  <si>
    <t>A10</t>
  </si>
  <si>
    <t>La tarea acepta la técnica del prototipado gradual</t>
  </si>
  <si>
    <t>A11</t>
  </si>
  <si>
    <t>El experto resuelve el problema a veces con información incompleta o incierta</t>
  </si>
  <si>
    <t>A12</t>
  </si>
  <si>
    <t>Es conveniente justificar las soluciones adoptadas</t>
  </si>
  <si>
    <t>A13</t>
  </si>
  <si>
    <t>La tarea requiere investigación básica</t>
  </si>
  <si>
    <t>A14</t>
  </si>
  <si>
    <t>Sí (No)</t>
  </si>
  <si>
    <t>El sistema funcionará en “tiempo real” con otros programas o dispositivos</t>
  </si>
  <si>
    <t>A15</t>
  </si>
  <si>
    <t>Existe una ubicación idónea para el SE</t>
  </si>
  <si>
    <t>E1</t>
  </si>
  <si>
    <t>Problemas similares se han resuelto mediante INCO</t>
  </si>
  <si>
    <t>E2</t>
  </si>
  <si>
    <t>El problema es similar a otros en los que resultó imposible aplicar esta tecnología</t>
  </si>
  <si>
    <t>E3</t>
  </si>
  <si>
    <t>La continuidad del proyecto está influenciada por vaivenes políticos</t>
  </si>
  <si>
    <t>E4</t>
  </si>
  <si>
    <t>Si (poco)</t>
  </si>
  <si>
    <t>La inserción del sistema se efectúa sin traumas, es decir, apenas se interfiere en la rutina cotidiana</t>
  </si>
  <si>
    <t>E5</t>
  </si>
  <si>
    <t>Todo</t>
  </si>
  <si>
    <t>Se dispone de experiencia en INCO</t>
  </si>
  <si>
    <t>E6</t>
  </si>
  <si>
    <t>Se dispone de los recursos humanos, hardware y software necesarios para el desarrollo e implantación del sistema</t>
  </si>
  <si>
    <t>E7</t>
  </si>
  <si>
    <t>El experto resuelve el problema en la actualidad</t>
  </si>
  <si>
    <t>E8</t>
  </si>
  <si>
    <t>La solución del problema es prioritaria para la institución</t>
  </si>
  <si>
    <t>E9</t>
  </si>
  <si>
    <t>Las soluciones son explicables</t>
  </si>
  <si>
    <t>E10</t>
  </si>
  <si>
    <t>Los objetivos del sistema son claros y evaluables</t>
  </si>
  <si>
    <t>E11</t>
  </si>
  <si>
    <t>Los conocimientos están repartidos entre un conjunto de individuos</t>
  </si>
  <si>
    <t>E12</t>
  </si>
  <si>
    <t>Los directivos, usuarios, expertos e IC están de acuerdo en las funcionalidades del SE</t>
  </si>
  <si>
    <t>Directivos/Usuarios</t>
  </si>
  <si>
    <t>E13</t>
  </si>
  <si>
    <t>Sí (mucho)</t>
  </si>
  <si>
    <t>La actitud de los expertos ante el desarrollo del sistema es positiva y no se sienten amenazados por el proyecto</t>
  </si>
  <si>
    <t>E14</t>
  </si>
  <si>
    <t>Los expertos convergen en sus soluciones y métodos</t>
  </si>
  <si>
    <t>E15</t>
  </si>
  <si>
    <t>Se acepta la planificación del proyecto propuesta por el IC</t>
  </si>
  <si>
    <t>E16</t>
  </si>
  <si>
    <t>Existencia de limitaciones estrictas de tiempo en la realización del sistema</t>
  </si>
  <si>
    <t>E17</t>
  </si>
  <si>
    <t>La dirección y usuarios apoyan los objetivos y directrices del proyecto</t>
  </si>
  <si>
    <t>E18</t>
  </si>
  <si>
    <t>El nivel de formación requerido por los usuarios del sistema es elevado</t>
  </si>
  <si>
    <t>E19</t>
  </si>
  <si>
    <t>Las relaciones IC-Experto son fluidas</t>
  </si>
  <si>
    <t>E20</t>
  </si>
  <si>
    <t>El proyecto forma parte de un camino crítico con otros sistemas</t>
  </si>
  <si>
    <t>E21</t>
  </si>
  <si>
    <t>Se efectuará una adecuada transferencia tecnológica</t>
  </si>
  <si>
    <t>E22</t>
  </si>
  <si>
    <t>Lo que cuenta en la solución es la calidad de la respuesta</t>
  </si>
  <si>
    <t>E23</t>
  </si>
  <si>
    <t>Cálculo de la Viabilidad</t>
  </si>
  <si>
    <t>Definición de Intervalos Difusos correspondientes a cada valor linguistico</t>
  </si>
  <si>
    <t>Valor Lingüístico</t>
  </si>
  <si>
    <t>Intervalo difuso</t>
  </si>
  <si>
    <t>Muy Poco o Nada</t>
  </si>
  <si>
    <t>Muchísimo o Todo</t>
  </si>
  <si>
    <t>Definición de Intervalos binarios correspondientes a cada valor linguistico</t>
  </si>
  <si>
    <t>Dimensión de Plausibilidad</t>
  </si>
  <si>
    <t>Característica</t>
  </si>
  <si>
    <t>Peso</t>
  </si>
  <si>
    <t>Intervalo Difuso</t>
  </si>
  <si>
    <t>Peso*Valor</t>
  </si>
  <si>
    <t>Peso/Valor</t>
  </si>
  <si>
    <t>Resultado:</t>
  </si>
  <si>
    <t>Plausibilidad</t>
  </si>
  <si>
    <t>Dimensión de Justificación</t>
  </si>
  <si>
    <t>Aprox. Numérica</t>
  </si>
  <si>
    <t>Justificación</t>
  </si>
  <si>
    <t>Dimensión de Adecuación</t>
  </si>
  <si>
    <t>Adecuación</t>
  </si>
  <si>
    <t>Dimensión de Éxito</t>
  </si>
  <si>
    <t>Éxito</t>
  </si>
  <si>
    <t>Cálculo final de Viabilidad</t>
  </si>
  <si>
    <t>Valores Intervalo</t>
  </si>
  <si>
    <t>Intervalo Resultado Final</t>
  </si>
  <si>
    <t>RESULTADO FINAL</t>
  </si>
  <si>
    <t>Se considera que el proyecto es...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</si>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</sst>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4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2.0"/>
      <color theme="1"/>
      <name val="Bookman Old Style"/>
    </font>
    <font>
      <sz val="12.0"/>
      <color theme="1"/>
      <name val="Bookman Old Style"/>
    </font>
    <font>
      <sz val="10.0"/>
      <color theme="1"/>
      <name val="Bookman Old Style"/>
    </font>
    <font>
      <sz val="12.0"/>
      <color rgb="FFFF0000"/>
      <name val="Bookman Old Style"/>
    </font>
    <font>
      <sz val="10.0"/>
      <color rgb="FFFF0000"/>
      <name val="Arial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2" fontId="6" numFmtId="0" xfId="0" applyAlignment="1" applyBorder="1" applyFill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0" fontId="7" numFmtId="0" xfId="0" applyBorder="1" applyFont="1"/>
    <xf borderId="5" fillId="0" fontId="7" numFmtId="0" xfId="0" applyBorder="1" applyFont="1"/>
    <xf borderId="6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9" fillId="0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vertical="bottom" wrapText="0"/>
    </xf>
    <xf borderId="0" fillId="0" fontId="2" numFmtId="0" xfId="0" applyFont="1"/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11" fillId="2" fontId="9" numFmtId="0" xfId="0" applyAlignment="1" applyBorder="1" applyFont="1">
      <alignment horizontal="center" shrinkToFit="0" vertical="bottom" wrapText="0"/>
    </xf>
    <xf borderId="3" fillId="2" fontId="9" numFmtId="0" xfId="0" applyAlignment="1" applyBorder="1" applyFont="1">
      <alignment horizontal="center" shrinkToFit="0" vertical="bottom" wrapText="0"/>
    </xf>
    <xf borderId="12" fillId="0" fontId="7" numFmtId="0" xfId="0" applyBorder="1" applyFont="1"/>
    <xf borderId="6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shrinkToFit="0" vertical="bottom" wrapText="0"/>
    </xf>
    <xf borderId="1" fillId="0" fontId="10" numFmtId="2" xfId="0" applyAlignment="1" applyBorder="1" applyFont="1" applyNumberFormat="1">
      <alignment shrinkToFit="0" vertical="bottom" wrapText="0"/>
    </xf>
    <xf borderId="7" fillId="0" fontId="10" numFmtId="2" xfId="0" applyAlignment="1" applyBorder="1" applyFont="1" applyNumberForma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9" fillId="0" fontId="10" numFmtId="0" xfId="0" applyAlignment="1" applyBorder="1" applyFont="1">
      <alignment shrinkToFit="0" vertical="bottom" wrapText="0"/>
    </xf>
    <xf borderId="9" fillId="0" fontId="10" numFmtId="2" xfId="0" applyAlignment="1" applyBorder="1" applyFont="1" applyNumberFormat="1">
      <alignment shrinkToFit="0" vertical="bottom" wrapText="0"/>
    </xf>
    <xf borderId="10" fillId="0" fontId="10" numFmtId="2" xfId="0" applyAlignment="1" applyBorder="1" applyFont="1" applyNumberForma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13" fillId="0" fontId="10" numFmtId="0" xfId="0" applyAlignment="1" applyBorder="1" applyFont="1">
      <alignment shrinkToFit="0" vertical="bottom" wrapText="0"/>
    </xf>
    <xf borderId="14" fillId="0" fontId="10" numFmtId="2" xfId="0" applyAlignment="1" applyBorder="1" applyFont="1" applyNumberFormat="1">
      <alignment shrinkToFit="0" vertical="bottom" wrapText="0"/>
    </xf>
    <xf borderId="15" fillId="2" fontId="9" numFmtId="164" xfId="0" applyAlignment="1" applyBorder="1" applyFont="1" applyNumberFormat="1">
      <alignment shrinkToFit="0" vertical="bottom" wrapText="0"/>
    </xf>
    <xf borderId="16" fillId="2" fontId="9" numFmtId="164" xfId="0" applyAlignment="1" applyBorder="1" applyFont="1" applyNumberFormat="1">
      <alignment shrinkToFit="0" vertical="bottom" wrapText="0"/>
    </xf>
    <xf borderId="17" fillId="2" fontId="9" numFmtId="164" xfId="0" applyAlignment="1" applyBorder="1" applyFont="1" applyNumberFormat="1">
      <alignment shrinkToFit="0" vertical="bottom" wrapText="0"/>
    </xf>
    <xf borderId="18" fillId="2" fontId="9" numFmtId="0" xfId="0" applyAlignment="1" applyBorder="1" applyFont="1">
      <alignment horizontal="center" shrinkToFit="0" vertical="bottom" wrapText="0"/>
    </xf>
    <xf borderId="19" fillId="2" fontId="9" numFmtId="0" xfId="0" applyAlignment="1" applyBorder="1" applyFont="1">
      <alignment horizontal="center" shrinkToFit="0" vertical="bottom" wrapText="0"/>
    </xf>
    <xf borderId="20" fillId="2" fontId="9" numFmtId="0" xfId="0" applyAlignment="1" applyBorder="1" applyFont="1">
      <alignment horizontal="center" shrinkToFit="0" vertical="bottom" wrapText="0"/>
    </xf>
    <xf borderId="21" fillId="0" fontId="7" numFmtId="0" xfId="0" applyBorder="1" applyFont="1"/>
    <xf borderId="22" fillId="0" fontId="7" numFmtId="0" xfId="0" applyBorder="1" applyFont="1"/>
    <xf borderId="23" fillId="2" fontId="9" numFmtId="0" xfId="0" applyAlignment="1" applyBorder="1" applyFont="1">
      <alignment horizontal="center" shrinkToFit="0" vertical="bottom" wrapText="0"/>
    </xf>
    <xf borderId="24" fillId="0" fontId="10" numFmtId="0" xfId="0" applyAlignment="1" applyBorder="1" applyFont="1">
      <alignment shrinkToFit="0" vertical="bottom" wrapText="0"/>
    </xf>
    <xf borderId="25" fillId="0" fontId="10" numFmtId="2" xfId="0" applyAlignment="1" applyBorder="1" applyFont="1" applyNumberFormat="1">
      <alignment horizontal="center" shrinkToFit="0" vertical="bottom" wrapText="0"/>
    </xf>
    <xf borderId="26" fillId="0" fontId="10" numFmtId="0" xfId="0" applyAlignment="1" applyBorder="1" applyFont="1">
      <alignment shrinkToFit="0" vertical="bottom" wrapText="0"/>
    </xf>
    <xf borderId="27" fillId="0" fontId="10" numFmtId="0" xfId="0" applyAlignment="1" applyBorder="1" applyFont="1">
      <alignment horizontal="center" shrinkToFit="0" vertical="bottom" wrapText="0"/>
    </xf>
    <xf borderId="27" fillId="0" fontId="10" numFmtId="0" xfId="0" applyAlignment="1" applyBorder="1" applyFont="1">
      <alignment shrinkToFit="0" vertical="bottom" wrapText="0"/>
    </xf>
    <xf borderId="28" fillId="0" fontId="10" numFmtId="2" xfId="0" applyAlignment="1" applyBorder="1" applyFont="1" applyNumberFormat="1">
      <alignment horizontal="center" shrinkToFit="0" vertical="bottom" wrapText="0"/>
    </xf>
    <xf borderId="29" fillId="0" fontId="10" numFmtId="0" xfId="0" applyAlignment="1" applyBorder="1" applyFont="1">
      <alignment horizontal="right" vertical="bottom"/>
    </xf>
    <xf borderId="30" fillId="0" fontId="10" numFmtId="0" xfId="0" applyAlignment="1" applyBorder="1" applyFont="1">
      <alignment horizontal="right" vertical="bottom"/>
    </xf>
    <xf borderId="31" fillId="0" fontId="10" numFmtId="2" xfId="0" applyAlignment="1" applyBorder="1" applyFont="1" applyNumberFormat="1">
      <alignment horizontal="center" shrinkToFit="0" vertical="bottom" wrapText="0"/>
    </xf>
    <xf borderId="32" fillId="2" fontId="9" numFmtId="164" xfId="0" applyAlignment="1" applyBorder="1" applyFont="1" applyNumberFormat="1">
      <alignment shrinkToFit="0" vertical="bottom" wrapText="0"/>
    </xf>
    <xf borderId="33" fillId="2" fontId="9" numFmtId="164" xfId="0" applyAlignment="1" applyBorder="1" applyFont="1" applyNumberFormat="1">
      <alignment shrinkToFit="0" vertical="bottom" wrapText="0"/>
    </xf>
    <xf borderId="34" fillId="2" fontId="9" numFmtId="164" xfId="0" applyAlignment="1" applyBorder="1" applyFont="1" applyNumberFormat="1">
      <alignment shrinkToFit="0" vertical="bottom" wrapText="0"/>
    </xf>
    <xf borderId="35" fillId="0" fontId="7" numFmtId="0" xfId="0" applyBorder="1" applyFont="1"/>
    <xf borderId="25" fillId="0" fontId="10" numFmtId="2" xfId="0" applyAlignment="1" applyBorder="1" applyFont="1" applyNumberFormat="1">
      <alignment shrinkToFit="0" vertical="bottom" wrapText="0"/>
    </xf>
    <xf borderId="24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2" xfId="0" applyAlignment="1" applyBorder="1" applyFont="1" applyNumberFormat="1">
      <alignment shrinkToFit="0" vertical="bottom" wrapText="0"/>
    </xf>
    <xf borderId="25" fillId="0" fontId="12" numFmtId="2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36" fillId="0" fontId="10" numFmtId="2" xfId="0" applyAlignment="1" applyBorder="1" applyFont="1" applyNumberFormat="1">
      <alignment shrinkToFit="0" vertical="bottom" wrapText="0"/>
    </xf>
    <xf borderId="37" fillId="0" fontId="10" numFmtId="2" xfId="0" applyAlignment="1" applyBorder="1" applyFont="1" applyNumberFormat="1">
      <alignment shrinkToFit="0" vertical="bottom" wrapText="0"/>
    </xf>
    <xf borderId="38" fillId="0" fontId="10" numFmtId="2" xfId="0" applyAlignment="1" applyBorder="1" applyFont="1" applyNumberFormat="1">
      <alignment shrinkToFit="0" vertical="bottom" wrapText="0"/>
    </xf>
    <xf borderId="39" fillId="2" fontId="9" numFmtId="164" xfId="0" applyAlignment="1" applyBorder="1" applyFont="1" applyNumberFormat="1">
      <alignment shrinkToFit="0" vertical="bottom" wrapText="0"/>
    </xf>
    <xf borderId="40" fillId="2" fontId="9" numFmtId="164" xfId="0" applyAlignment="1" applyBorder="1" applyFont="1" applyNumberFormat="1">
      <alignment shrinkToFit="0" vertical="bottom" wrapText="0"/>
    </xf>
    <xf borderId="41" fillId="2" fontId="9" numFmtId="164" xfId="0" applyAlignment="1" applyBorder="1" applyFont="1" applyNumberFormat="1">
      <alignment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27" fillId="0" fontId="10" numFmtId="2" xfId="0" applyAlignment="1" applyBorder="1" applyFont="1" applyNumberFormat="1">
      <alignment shrinkToFit="0" vertical="bottom" wrapText="0"/>
    </xf>
    <xf borderId="42" fillId="0" fontId="10" numFmtId="2" xfId="0" applyAlignment="1" applyBorder="1" applyFont="1" applyNumberFormat="1">
      <alignment shrinkToFit="0" vertical="bottom" wrapText="0"/>
    </xf>
    <xf borderId="32" fillId="0" fontId="10" numFmtId="2" xfId="0" applyAlignment="1" applyBorder="1" applyFont="1" applyNumberFormat="1">
      <alignment shrinkToFit="0" vertical="bottom" wrapText="0"/>
    </xf>
    <xf borderId="33" fillId="0" fontId="10" numFmtId="2" xfId="0" applyAlignment="1" applyBorder="1" applyFont="1" applyNumberFormat="1">
      <alignment shrinkToFit="0" vertical="bottom" wrapText="0"/>
    </xf>
    <xf borderId="34" fillId="0" fontId="10" numFmtId="2" xfId="0" applyAlignment="1" applyBorder="1" applyFont="1" applyNumberFormat="1">
      <alignment shrinkToFit="0" vertical="bottom" wrapText="0"/>
    </xf>
    <xf borderId="1" fillId="0" fontId="14" numFmtId="164" xfId="0" applyBorder="1" applyFont="1" applyNumberFormat="1"/>
    <xf borderId="1" fillId="0" fontId="10" numFmtId="164" xfId="0" applyAlignment="1" applyBorder="1" applyFont="1" applyNumberFormat="1">
      <alignment shrinkToFit="0" vertical="bottom" wrapText="0"/>
    </xf>
    <xf borderId="25" fillId="0" fontId="10" numFmtId="164" xfId="0" applyAlignment="1" applyBorder="1" applyFont="1" applyNumberFormat="1">
      <alignment shrinkToFit="0" vertical="bottom" wrapText="0"/>
    </xf>
    <xf borderId="1" fillId="0" fontId="14" numFmtId="164" xfId="0" applyAlignment="1" applyBorder="1" applyFont="1" applyNumberFormat="1">
      <alignment shrinkToFit="0" vertical="bottom" wrapText="0"/>
    </xf>
    <xf borderId="27" fillId="0" fontId="14" numFmtId="164" xfId="0" applyAlignment="1" applyBorder="1" applyFont="1" applyNumberFormat="1">
      <alignment shrinkToFit="0" vertical="bottom" wrapText="0"/>
    </xf>
    <xf borderId="27" fillId="0" fontId="10" numFmtId="164" xfId="0" applyAlignment="1" applyBorder="1" applyFont="1" applyNumberFormat="1">
      <alignment shrinkToFit="0" vertical="bottom" wrapText="0"/>
    </xf>
    <xf borderId="42" fillId="0" fontId="10" numFmtId="164" xfId="0" applyAlignment="1" applyBorder="1" applyFont="1" applyNumberFormat="1">
      <alignment shrinkToFit="0" vertical="bottom" wrapText="0"/>
    </xf>
    <xf borderId="32" fillId="0" fontId="10" numFmtId="164" xfId="0" applyAlignment="1" applyBorder="1" applyFont="1" applyNumberFormat="1">
      <alignment shrinkToFit="0" vertical="bottom" wrapText="0"/>
    </xf>
    <xf borderId="33" fillId="0" fontId="10" numFmtId="164" xfId="0" applyAlignment="1" applyBorder="1" applyFont="1" applyNumberFormat="1">
      <alignment shrinkToFit="0" vertical="bottom" wrapText="0"/>
    </xf>
    <xf borderId="34" fillId="0" fontId="10" numFmtId="164" xfId="0" applyAlignment="1" applyBorder="1" applyFont="1" applyNumberFormat="1">
      <alignment shrinkToFit="0" vertical="bottom" wrapText="0"/>
    </xf>
    <xf borderId="43" fillId="0" fontId="9" numFmtId="0" xfId="0" applyAlignment="1" applyBorder="1" applyFont="1">
      <alignment readingOrder="0" shrinkToFit="0" vertical="bottom" wrapText="0"/>
    </xf>
    <xf borderId="29" fillId="0" fontId="7" numFmtId="0" xfId="0" applyBorder="1" applyFont="1"/>
    <xf borderId="44" fillId="0" fontId="7" numFmtId="0" xfId="0" applyBorder="1" applyFont="1"/>
    <xf borderId="45" fillId="2" fontId="9" numFmtId="0" xfId="0" applyAlignment="1" applyBorder="1" applyFont="1">
      <alignment readingOrder="0" shrinkToFit="0" vertical="bottom" wrapText="0"/>
    </xf>
    <xf borderId="46" fillId="0" fontId="7" numFmtId="0" xfId="0" applyBorder="1" applyFont="1"/>
    <xf borderId="47" fillId="0" fontId="7" numFmtId="0" xfId="0" applyBorder="1" applyFont="1"/>
    <xf borderId="48" fillId="2" fontId="9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GRILL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'Intervalos Difusos'!$E$18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'Intervalos Difusos'!$E$19:$E$28</c:f>
              <c:numCache/>
            </c:numRef>
          </c:val>
          <c:smooth val="0"/>
        </c:ser>
        <c:ser>
          <c:idx val="1"/>
          <c:order val="1"/>
          <c:tx>
            <c:strRef>
              <c:f>'Intervalos Difusos'!$F$18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'Intervalos Difusos'!$F$19:$F$28</c:f>
              <c:numCache/>
            </c:numRef>
          </c:val>
          <c:smooth val="0"/>
        </c:ser>
        <c:ser>
          <c:idx val="2"/>
          <c:order val="2"/>
          <c:tx>
            <c:strRef>
              <c:f>'Intervalos Difusos'!$G$18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'Intervalos Difusos'!$G$19:$G$28</c:f>
              <c:numCache/>
            </c:numRef>
          </c:val>
          <c:smooth val="0"/>
        </c:ser>
        <c:ser>
          <c:idx val="3"/>
          <c:order val="3"/>
          <c:tx>
            <c:strRef>
              <c:f>'Intervalos Difusos'!$H$18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'Intervalos Difusos'!$H$19:$H$28</c:f>
              <c:numCache/>
            </c:numRef>
          </c:val>
          <c:smooth val="0"/>
        </c:ser>
        <c:ser>
          <c:idx val="4"/>
          <c:order val="4"/>
          <c:tx>
            <c:strRef>
              <c:f>'Intervalos Difusos'!$I$18</c:f>
            </c:strRef>
          </c:tx>
          <c:spPr>
            <a:ln cmpd="sng" w="9525">
              <a:solidFill>
                <a:srgbClr val="808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'Intervalos Difusos'!$I$19:$I$28</c:f>
              <c:numCache/>
            </c:numRef>
          </c:val>
          <c:smooth val="0"/>
        </c:ser>
        <c:axId val="973353493"/>
        <c:axId val="55803746"/>
      </c:lineChart>
      <c:catAx>
        <c:axId val="973353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03746"/>
      </c:catAx>
      <c:valAx>
        <c:axId val="5580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353493"/>
      </c:valAx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Plausibilidad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Plausibilidad!$D$15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Plausibilidad!$D$16:$D$25</c:f>
              <c:numCache/>
            </c:numRef>
          </c:val>
          <c:smooth val="0"/>
        </c:ser>
        <c:ser>
          <c:idx val="1"/>
          <c:order val="1"/>
          <c:tx>
            <c:strRef>
              <c:f>Plausibilidad!$E$15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Plausibilidad!$E$16:$E$25</c:f>
              <c:numCache/>
            </c:numRef>
          </c:val>
          <c:smooth val="0"/>
        </c:ser>
        <c:ser>
          <c:idx val="2"/>
          <c:order val="2"/>
          <c:tx>
            <c:strRef>
              <c:f>Plausibilidad!$F$15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Plausibilidad!$F$16:$F$25</c:f>
              <c:numCache/>
            </c:numRef>
          </c:val>
          <c:smooth val="0"/>
        </c:ser>
        <c:ser>
          <c:idx val="3"/>
          <c:order val="3"/>
          <c:tx>
            <c:strRef>
              <c:f>Plausibilidad!$G$15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Plausibilidad!$G$16:$G$25</c:f>
              <c:numCache/>
            </c:numRef>
          </c:val>
          <c:smooth val="0"/>
        </c:ser>
        <c:ser>
          <c:idx val="4"/>
          <c:order val="4"/>
          <c:tx>
            <c:strRef>
              <c:f>Plausibilidad!$H$15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Plausibilidad!$H$16:$H$25</c:f>
              <c:numCache/>
            </c:numRef>
          </c:val>
          <c:smooth val="0"/>
        </c:ser>
        <c:ser>
          <c:idx val="5"/>
          <c:order val="5"/>
          <c:tx>
            <c:strRef>
              <c:f>Plausibilidad!$J$15</c:f>
            </c:strRef>
          </c:tx>
          <c:spPr>
            <a:ln cmpd="sng">
              <a:solidFill>
                <a:srgbClr val="800000"/>
              </a:solidFill>
            </a:ln>
          </c:spPr>
          <c:marker>
            <c:symbol val="none"/>
          </c:marker>
          <c:cat>
            <c:strRef>
              <c:f>Plausibilidad!$I$16:$I$25</c:f>
            </c:strRef>
          </c:cat>
          <c:val>
            <c:numRef>
              <c:f>Plausibilidad!$J$16:$J$25</c:f>
              <c:numCache/>
            </c:numRef>
          </c:val>
          <c:smooth val="0"/>
        </c:ser>
        <c:axId val="205538446"/>
        <c:axId val="1421460569"/>
      </c:lineChart>
      <c:catAx>
        <c:axId val="20553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460569"/>
      </c:catAx>
      <c:valAx>
        <c:axId val="142146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8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Justificación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'Justificación'!$G$18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'Justificación'!$G$19:$G$28</c:f>
              <c:numCache/>
            </c:numRef>
          </c:val>
          <c:smooth val="0"/>
        </c:ser>
        <c:ser>
          <c:idx val="1"/>
          <c:order val="1"/>
          <c:tx>
            <c:strRef>
              <c:f>'Justificación'!$H$18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'Justificación'!$H$19:$H$28</c:f>
              <c:numCache/>
            </c:numRef>
          </c:val>
          <c:smooth val="0"/>
        </c:ser>
        <c:ser>
          <c:idx val="2"/>
          <c:order val="2"/>
          <c:tx>
            <c:strRef>
              <c:f>'Justificación'!$I$18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'Justificación'!$I$19:$I$28</c:f>
              <c:numCache/>
            </c:numRef>
          </c:val>
          <c:smooth val="0"/>
        </c:ser>
        <c:ser>
          <c:idx val="3"/>
          <c:order val="3"/>
          <c:tx>
            <c:strRef>
              <c:f>'Justificación'!$J$18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'Justificación'!$J$19:$J$28</c:f>
              <c:numCache/>
            </c:numRef>
          </c:val>
          <c:smooth val="0"/>
        </c:ser>
        <c:ser>
          <c:idx val="4"/>
          <c:order val="4"/>
          <c:tx>
            <c:strRef>
              <c:f>'Justificación'!$K$18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'Justificación'!$K$19:$K$28</c:f>
              <c:numCache/>
            </c:numRef>
          </c:val>
          <c:smooth val="0"/>
        </c:ser>
        <c:ser>
          <c:idx val="5"/>
          <c:order val="5"/>
          <c:tx>
            <c:strRef>
              <c:f>'Justificación'!$M$18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cat>
            <c:strRef>
              <c:f>'Justificación'!$L$19:$L$28</c:f>
            </c:strRef>
          </c:cat>
          <c:val>
            <c:numRef>
              <c:f>'Justificación'!$M$19:$M$28</c:f>
              <c:numCache/>
            </c:numRef>
          </c:val>
          <c:smooth val="0"/>
        </c:ser>
        <c:axId val="2048963237"/>
        <c:axId val="57529574"/>
      </c:lineChart>
      <c:catAx>
        <c:axId val="204896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29574"/>
      </c:catAx>
      <c:valAx>
        <c:axId val="5752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963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Adecuación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'Adecuación'!$E$23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'Adecuación'!$E$24:$E$33</c:f>
              <c:numCache/>
            </c:numRef>
          </c:val>
          <c:smooth val="0"/>
        </c:ser>
        <c:ser>
          <c:idx val="1"/>
          <c:order val="1"/>
          <c:tx>
            <c:strRef>
              <c:f>'Adecuación'!$F$23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'Adecuación'!$F$24:$F$33</c:f>
              <c:numCache/>
            </c:numRef>
          </c:val>
          <c:smooth val="0"/>
        </c:ser>
        <c:ser>
          <c:idx val="2"/>
          <c:order val="2"/>
          <c:tx>
            <c:strRef>
              <c:f>'Adecuación'!$G$23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'Adecuación'!$G$24:$G$33</c:f>
              <c:numCache/>
            </c:numRef>
          </c:val>
          <c:smooth val="0"/>
        </c:ser>
        <c:ser>
          <c:idx val="3"/>
          <c:order val="3"/>
          <c:tx>
            <c:strRef>
              <c:f>'Adecuación'!$H$23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'Adecuación'!$H$24:$H$33</c:f>
              <c:numCache/>
            </c:numRef>
          </c:val>
          <c:smooth val="0"/>
        </c:ser>
        <c:ser>
          <c:idx val="4"/>
          <c:order val="4"/>
          <c:tx>
            <c:strRef>
              <c:f>'Adecuación'!$I$23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'Adecuación'!$I$24:$I$33</c:f>
              <c:numCache/>
            </c:numRef>
          </c:val>
          <c:smooth val="0"/>
        </c:ser>
        <c:ser>
          <c:idx val="5"/>
          <c:order val="5"/>
          <c:tx>
            <c:strRef>
              <c:f>'Adecuación'!$K$23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cat>
            <c:strRef>
              <c:f>'Adecuación'!$J$24:$J$33</c:f>
            </c:strRef>
          </c:cat>
          <c:val>
            <c:numRef>
              <c:f>'Adecuación'!$K$24:$K$33</c:f>
              <c:numCache/>
            </c:numRef>
          </c:val>
          <c:smooth val="0"/>
        </c:ser>
        <c:axId val="1642693298"/>
        <c:axId val="2027991503"/>
      </c:lineChart>
      <c:catAx>
        <c:axId val="1642693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991503"/>
      </c:catAx>
      <c:valAx>
        <c:axId val="2027991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93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Exito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Exito!$E$32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Exito!$E$33:$E$42</c:f>
              <c:numCache/>
            </c:numRef>
          </c:val>
          <c:smooth val="0"/>
        </c:ser>
        <c:ser>
          <c:idx val="1"/>
          <c:order val="1"/>
          <c:tx>
            <c:strRef>
              <c:f>Exito!$F$32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Exito!$F$33:$F$42</c:f>
              <c:numCache/>
            </c:numRef>
          </c:val>
          <c:smooth val="0"/>
        </c:ser>
        <c:ser>
          <c:idx val="2"/>
          <c:order val="2"/>
          <c:tx>
            <c:strRef>
              <c:f>Exito!$G$32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Exito!$G$33:$G$42</c:f>
              <c:numCache/>
            </c:numRef>
          </c:val>
          <c:smooth val="0"/>
        </c:ser>
        <c:ser>
          <c:idx val="3"/>
          <c:order val="3"/>
          <c:tx>
            <c:strRef>
              <c:f>Exito!$H$32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Exito!$H$33:$H$42</c:f>
              <c:numCache/>
            </c:numRef>
          </c:val>
          <c:smooth val="0"/>
        </c:ser>
        <c:ser>
          <c:idx val="4"/>
          <c:order val="4"/>
          <c:tx>
            <c:strRef>
              <c:f>Exito!$I$32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Exito!$I$33:$I$42</c:f>
              <c:numCache/>
            </c:numRef>
          </c:val>
          <c:smooth val="0"/>
        </c:ser>
        <c:ser>
          <c:idx val="5"/>
          <c:order val="5"/>
          <c:tx>
            <c:strRef>
              <c:f>Exito!$K$32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cat>
            <c:strRef>
              <c:f>Exito!$J$33:$J$42</c:f>
            </c:strRef>
          </c:cat>
          <c:val>
            <c:numRef>
              <c:f>Exito!$K$33:$K$42</c:f>
              <c:numCache/>
            </c:numRef>
          </c:val>
          <c:smooth val="0"/>
        </c:ser>
        <c:axId val="1321528622"/>
        <c:axId val="1723926698"/>
      </c:lineChart>
      <c:catAx>
        <c:axId val="1321528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926698"/>
      </c:catAx>
      <c:valAx>
        <c:axId val="1723926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528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Resultado Final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Final!$D$17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Final!$D$18:$D$31</c:f>
              <c:numCache/>
            </c:numRef>
          </c:val>
          <c:smooth val="0"/>
        </c:ser>
        <c:ser>
          <c:idx val="1"/>
          <c:order val="1"/>
          <c:tx>
            <c:strRef>
              <c:f>Final!$E$17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Final!$E$18:$E$31</c:f>
              <c:numCache/>
            </c:numRef>
          </c:val>
          <c:smooth val="0"/>
        </c:ser>
        <c:ser>
          <c:idx val="2"/>
          <c:order val="2"/>
          <c:tx>
            <c:strRef>
              <c:f>Final!$F$17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Final!$F$18:$F$31</c:f>
              <c:numCache/>
            </c:numRef>
          </c:val>
          <c:smooth val="0"/>
        </c:ser>
        <c:ser>
          <c:idx val="3"/>
          <c:order val="3"/>
          <c:tx>
            <c:strRef>
              <c:f>Final!$G$17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Final!$G$18:$G$31</c:f>
              <c:numCache/>
            </c:numRef>
          </c:val>
          <c:smooth val="0"/>
        </c:ser>
        <c:ser>
          <c:idx val="4"/>
          <c:order val="4"/>
          <c:tx>
            <c:strRef>
              <c:f>Final!$H$17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Final!$H$18:$H$31</c:f>
              <c:numCache/>
            </c:numRef>
          </c:val>
          <c:smooth val="0"/>
        </c:ser>
        <c:ser>
          <c:idx val="5"/>
          <c:order val="5"/>
          <c:tx>
            <c:strRef>
              <c:f>Final!$J$17</c:f>
            </c:strRef>
          </c:tx>
          <c:spPr>
            <a:ln cmpd="sng">
              <a:solidFill>
                <a:srgbClr val="800000"/>
              </a:solidFill>
            </a:ln>
          </c:spPr>
          <c:marker>
            <c:symbol val="none"/>
          </c:marker>
          <c:cat>
            <c:strRef>
              <c:f>Final!$I$18:$I$31</c:f>
            </c:strRef>
          </c:cat>
          <c:val>
            <c:numRef>
              <c:f>Final!$J$18:$J$31</c:f>
              <c:numCache/>
            </c:numRef>
          </c:val>
          <c:smooth val="0"/>
        </c:ser>
        <c:axId val="1054491113"/>
        <c:axId val="893204807"/>
      </c:lineChart>
      <c:catAx>
        <c:axId val="105449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204807"/>
      </c:catAx>
      <c:valAx>
        <c:axId val="893204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491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28</xdr:row>
      <xdr:rowOff>28575</xdr:rowOff>
    </xdr:from>
    <xdr:ext cx="6019800" cy="2724150"/>
    <xdr:graphicFrame>
      <xdr:nvGraphicFramePr>
        <xdr:cNvPr descr="Chart 0" id="18476317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29</xdr:row>
      <xdr:rowOff>66675</xdr:rowOff>
    </xdr:from>
    <xdr:ext cx="4895850" cy="2390775"/>
    <xdr:graphicFrame>
      <xdr:nvGraphicFramePr>
        <xdr:cNvPr descr="Chart 0" id="9205671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31</xdr:row>
      <xdr:rowOff>38100</xdr:rowOff>
    </xdr:from>
    <xdr:ext cx="5486400" cy="2743200"/>
    <xdr:graphicFrame>
      <xdr:nvGraphicFramePr>
        <xdr:cNvPr descr="Chart 0" id="38288861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33</xdr:row>
      <xdr:rowOff>85725</xdr:rowOff>
    </xdr:from>
    <xdr:ext cx="5391150" cy="2800350"/>
    <xdr:graphicFrame>
      <xdr:nvGraphicFramePr>
        <xdr:cNvPr descr="Chart 0" id="181933311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44</xdr:row>
      <xdr:rowOff>47625</xdr:rowOff>
    </xdr:from>
    <xdr:ext cx="4838700" cy="2466975"/>
    <xdr:graphicFrame>
      <xdr:nvGraphicFramePr>
        <xdr:cNvPr descr="Chart 0" id="64131852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31</xdr:row>
      <xdr:rowOff>152400</xdr:rowOff>
    </xdr:from>
    <xdr:ext cx="6143625" cy="2905125"/>
    <xdr:graphicFrame>
      <xdr:nvGraphicFramePr>
        <xdr:cNvPr descr="Chart 0" id="167246885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51" displayName="Table_1" id="1">
  <tableColumns count="8">
    <tableColumn name="Denominación de la característica" id="1"/>
    <tableColumn name="Categoría" id="2"/>
    <tableColumn name="Dimensión" id="3"/>
    <tableColumn name="Peso (P)" id="4"/>
    <tableColumn name="Tipo" id="5"/>
    <tableColumn name="Naturaleza" id="6"/>
    <tableColumn name="Umbral" id="7"/>
    <tableColumn name="Valor" id="8"/>
  </tableColumns>
  <tableStyleInfo name="GRILL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2.63"/>
    <col customWidth="1" min="2" max="2" width="15.13"/>
    <col customWidth="1" min="4" max="4" width="9.63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6.25" customHeight="1">
      <c r="A2" s="4" t="s">
        <v>8</v>
      </c>
      <c r="B2" s="5" t="s">
        <v>9</v>
      </c>
      <c r="C2" s="5" t="s">
        <v>10</v>
      </c>
      <c r="D2" s="6">
        <f>+10</f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ht="26.25" customHeight="1">
      <c r="A3" s="4" t="s">
        <v>15</v>
      </c>
      <c r="B3" s="5" t="s">
        <v>9</v>
      </c>
      <c r="C3" s="5" t="s">
        <v>16</v>
      </c>
      <c r="D3" s="6">
        <f>+7</f>
        <v>7</v>
      </c>
      <c r="E3" s="5" t="s">
        <v>17</v>
      </c>
      <c r="F3" s="5" t="s">
        <v>18</v>
      </c>
      <c r="G3" s="5" t="s">
        <v>19</v>
      </c>
      <c r="H3" s="5" t="s">
        <v>20</v>
      </c>
    </row>
    <row r="4" ht="26.25" customHeight="1">
      <c r="A4" s="4" t="s">
        <v>21</v>
      </c>
      <c r="B4" s="5" t="s">
        <v>22</v>
      </c>
      <c r="C4" s="5" t="s">
        <v>23</v>
      </c>
      <c r="D4" s="6">
        <f>+8</f>
        <v>8</v>
      </c>
      <c r="E4" s="5" t="s">
        <v>17</v>
      </c>
      <c r="F4" s="5" t="s">
        <v>18</v>
      </c>
      <c r="G4" s="5" t="s">
        <v>19</v>
      </c>
      <c r="H4" s="5" t="s">
        <v>20</v>
      </c>
    </row>
    <row r="5" ht="26.25" customHeight="1">
      <c r="A5" s="4" t="s">
        <v>24</v>
      </c>
      <c r="B5" s="5" t="s">
        <v>22</v>
      </c>
      <c r="C5" s="5" t="s">
        <v>25</v>
      </c>
      <c r="D5" s="6">
        <f>+10</f>
        <v>10</v>
      </c>
      <c r="E5" s="5" t="s">
        <v>11</v>
      </c>
      <c r="F5" s="5" t="s">
        <v>26</v>
      </c>
      <c r="G5" s="5" t="s">
        <v>27</v>
      </c>
      <c r="H5" s="5">
        <v>8.0</v>
      </c>
    </row>
    <row r="6" ht="26.25" customHeight="1">
      <c r="A6" s="4" t="s">
        <v>28</v>
      </c>
      <c r="B6" s="5" t="s">
        <v>22</v>
      </c>
      <c r="C6" s="5" t="s">
        <v>29</v>
      </c>
      <c r="D6" s="6">
        <f>+9</f>
        <v>9</v>
      </c>
      <c r="E6" s="5" t="s">
        <v>17</v>
      </c>
      <c r="F6" s="5" t="s">
        <v>26</v>
      </c>
      <c r="G6" s="5" t="s">
        <v>19</v>
      </c>
      <c r="H6" s="5">
        <v>7.0</v>
      </c>
    </row>
    <row r="7" ht="26.25" customHeight="1">
      <c r="A7" s="4" t="s">
        <v>30</v>
      </c>
      <c r="B7" s="5" t="s">
        <v>22</v>
      </c>
      <c r="C7" s="5" t="s">
        <v>31</v>
      </c>
      <c r="D7" s="6">
        <f>+8</f>
        <v>8</v>
      </c>
      <c r="E7" s="5" t="s">
        <v>17</v>
      </c>
      <c r="F7" s="5" t="s">
        <v>18</v>
      </c>
      <c r="G7" s="5" t="s">
        <v>19</v>
      </c>
      <c r="H7" s="5" t="s">
        <v>20</v>
      </c>
    </row>
    <row r="8" ht="26.25" customHeight="1">
      <c r="A8" s="4" t="s">
        <v>32</v>
      </c>
      <c r="B8" s="5" t="s">
        <v>33</v>
      </c>
      <c r="C8" s="5" t="s">
        <v>34</v>
      </c>
      <c r="D8" s="6">
        <f>+7</f>
        <v>7</v>
      </c>
      <c r="E8" s="5" t="s">
        <v>17</v>
      </c>
      <c r="F8" s="5" t="s">
        <v>26</v>
      </c>
      <c r="G8" s="5" t="s">
        <v>19</v>
      </c>
      <c r="H8" s="5">
        <v>8.0</v>
      </c>
    </row>
    <row r="9" ht="26.25" customHeight="1">
      <c r="A9" s="4" t="s">
        <v>35</v>
      </c>
      <c r="B9" s="5" t="s">
        <v>9</v>
      </c>
      <c r="C9" s="5" t="s">
        <v>36</v>
      </c>
      <c r="D9" s="6">
        <f>+6</f>
        <v>6</v>
      </c>
      <c r="E9" s="5" t="s">
        <v>17</v>
      </c>
      <c r="F9" s="5" t="s">
        <v>18</v>
      </c>
      <c r="G9" s="5" t="s">
        <v>19</v>
      </c>
      <c r="H9" s="5" t="s">
        <v>37</v>
      </c>
    </row>
    <row r="10" ht="26.25" customHeight="1">
      <c r="A10" s="4" t="s">
        <v>38</v>
      </c>
      <c r="B10" s="5" t="s">
        <v>22</v>
      </c>
      <c r="C10" s="5" t="s">
        <v>39</v>
      </c>
      <c r="D10" s="6">
        <f t="shared" ref="D10:D12" si="1">+10</f>
        <v>10</v>
      </c>
      <c r="E10" s="5" t="s">
        <v>17</v>
      </c>
      <c r="F10" s="5" t="s">
        <v>18</v>
      </c>
      <c r="G10" s="5" t="s">
        <v>19</v>
      </c>
      <c r="H10" s="5" t="s">
        <v>40</v>
      </c>
    </row>
    <row r="11" ht="26.25" customHeight="1">
      <c r="A11" s="4" t="s">
        <v>41</v>
      </c>
      <c r="B11" s="5" t="s">
        <v>22</v>
      </c>
      <c r="C11" s="5" t="s">
        <v>42</v>
      </c>
      <c r="D11" s="6">
        <f t="shared" si="1"/>
        <v>10</v>
      </c>
      <c r="E11" s="5" t="s">
        <v>17</v>
      </c>
      <c r="F11" s="5" t="s">
        <v>18</v>
      </c>
      <c r="G11" s="5" t="s">
        <v>19</v>
      </c>
      <c r="H11" s="5" t="s">
        <v>20</v>
      </c>
    </row>
    <row r="12" ht="26.25" customHeight="1">
      <c r="A12" s="4" t="s">
        <v>43</v>
      </c>
      <c r="B12" s="5" t="s">
        <v>9</v>
      </c>
      <c r="C12" s="5" t="s">
        <v>44</v>
      </c>
      <c r="D12" s="6">
        <f t="shared" si="1"/>
        <v>10</v>
      </c>
      <c r="E12" s="5" t="s">
        <v>17</v>
      </c>
      <c r="F12" s="5" t="s">
        <v>18</v>
      </c>
      <c r="G12" s="5" t="s">
        <v>19</v>
      </c>
      <c r="H12" s="5" t="s">
        <v>37</v>
      </c>
    </row>
    <row r="13" ht="26.25" customHeight="1">
      <c r="A13" s="4" t="s">
        <v>45</v>
      </c>
      <c r="B13" s="5" t="s">
        <v>22</v>
      </c>
      <c r="C13" s="5" t="s">
        <v>46</v>
      </c>
      <c r="D13" s="6">
        <f>+8</f>
        <v>8</v>
      </c>
      <c r="E13" s="5" t="s">
        <v>11</v>
      </c>
      <c r="F13" s="5" t="s">
        <v>12</v>
      </c>
      <c r="G13" s="5" t="s">
        <v>13</v>
      </c>
      <c r="H13" s="5" t="s">
        <v>14</v>
      </c>
    </row>
    <row r="14" ht="26.25" customHeight="1">
      <c r="A14" s="4" t="s">
        <v>47</v>
      </c>
      <c r="B14" s="5" t="s">
        <v>22</v>
      </c>
      <c r="C14" s="5" t="s">
        <v>48</v>
      </c>
      <c r="D14" s="6">
        <f>+7</f>
        <v>7</v>
      </c>
      <c r="E14" s="5" t="s">
        <v>17</v>
      </c>
      <c r="F14" s="5" t="s">
        <v>18</v>
      </c>
      <c r="G14" s="5" t="s">
        <v>19</v>
      </c>
      <c r="H14" s="5" t="s">
        <v>20</v>
      </c>
    </row>
    <row r="15" ht="26.25" customHeight="1">
      <c r="A15" s="4" t="s">
        <v>49</v>
      </c>
      <c r="B15" s="5" t="s">
        <v>22</v>
      </c>
      <c r="C15" s="5" t="s">
        <v>50</v>
      </c>
      <c r="D15" s="6">
        <f>+10</f>
        <v>10</v>
      </c>
      <c r="E15" s="5" t="s">
        <v>17</v>
      </c>
      <c r="F15" s="5" t="s">
        <v>18</v>
      </c>
      <c r="G15" s="5" t="s">
        <v>19</v>
      </c>
      <c r="H15" s="5" t="s">
        <v>20</v>
      </c>
    </row>
    <row r="16" ht="26.25" customHeight="1">
      <c r="A16" s="4" t="s">
        <v>51</v>
      </c>
      <c r="B16" s="5" t="s">
        <v>22</v>
      </c>
      <c r="C16" s="5" t="s">
        <v>52</v>
      </c>
      <c r="D16" s="5">
        <v>-2.0</v>
      </c>
      <c r="E16" s="5" t="s">
        <v>17</v>
      </c>
      <c r="F16" s="5" t="s">
        <v>18</v>
      </c>
      <c r="G16" s="5" t="s">
        <v>19</v>
      </c>
      <c r="H16" s="5" t="s">
        <v>37</v>
      </c>
    </row>
    <row r="17" ht="26.25" customHeight="1">
      <c r="A17" s="4" t="s">
        <v>53</v>
      </c>
      <c r="B17" s="5" t="s">
        <v>22</v>
      </c>
      <c r="C17" s="5" t="s">
        <v>54</v>
      </c>
      <c r="D17" s="6">
        <f>+5</f>
        <v>5</v>
      </c>
      <c r="E17" s="5" t="s">
        <v>17</v>
      </c>
      <c r="F17" s="5" t="s">
        <v>18</v>
      </c>
      <c r="G17" s="5" t="s">
        <v>19</v>
      </c>
      <c r="H17" s="5" t="s">
        <v>37</v>
      </c>
    </row>
    <row r="18" ht="26.25" customHeight="1">
      <c r="A18" s="4" t="s">
        <v>55</v>
      </c>
      <c r="B18" s="5" t="s">
        <v>22</v>
      </c>
      <c r="C18" s="5" t="s">
        <v>56</v>
      </c>
      <c r="D18" s="6">
        <f>+7</f>
        <v>7</v>
      </c>
      <c r="E18" s="5" t="s">
        <v>17</v>
      </c>
      <c r="F18" s="5" t="s">
        <v>18</v>
      </c>
      <c r="G18" s="5" t="s">
        <v>19</v>
      </c>
      <c r="H18" s="5" t="s">
        <v>57</v>
      </c>
    </row>
    <row r="19" ht="26.25" customHeight="1">
      <c r="A19" s="4" t="s">
        <v>58</v>
      </c>
      <c r="B19" s="5" t="s">
        <v>22</v>
      </c>
      <c r="C19" s="5" t="s">
        <v>59</v>
      </c>
      <c r="D19" s="6">
        <f t="shared" ref="D19:D21" si="2">+8</f>
        <v>8</v>
      </c>
      <c r="E19" s="5" t="s">
        <v>17</v>
      </c>
      <c r="F19" s="5" t="s">
        <v>12</v>
      </c>
      <c r="G19" s="5" t="s">
        <v>19</v>
      </c>
      <c r="H19" s="5" t="s">
        <v>14</v>
      </c>
    </row>
    <row r="20" ht="26.25" customHeight="1">
      <c r="A20" s="4" t="s">
        <v>60</v>
      </c>
      <c r="B20" s="5" t="s">
        <v>22</v>
      </c>
      <c r="C20" s="5" t="s">
        <v>61</v>
      </c>
      <c r="D20" s="6">
        <f t="shared" si="2"/>
        <v>8</v>
      </c>
      <c r="E20" s="5" t="s">
        <v>11</v>
      </c>
      <c r="F20" s="5" t="s">
        <v>18</v>
      </c>
      <c r="G20" s="5" t="s">
        <v>62</v>
      </c>
      <c r="H20" s="5" t="s">
        <v>20</v>
      </c>
    </row>
    <row r="21" ht="26.25" customHeight="1">
      <c r="A21" s="4" t="s">
        <v>63</v>
      </c>
      <c r="B21" s="5" t="s">
        <v>22</v>
      </c>
      <c r="C21" s="5" t="s">
        <v>64</v>
      </c>
      <c r="D21" s="6">
        <f t="shared" si="2"/>
        <v>8</v>
      </c>
      <c r="E21" s="5" t="s">
        <v>17</v>
      </c>
      <c r="F21" s="5" t="s">
        <v>18</v>
      </c>
      <c r="G21" s="5" t="s">
        <v>19</v>
      </c>
      <c r="H21" s="5" t="s">
        <v>20</v>
      </c>
    </row>
    <row r="22" ht="26.25" customHeight="1">
      <c r="A22" s="4" t="s">
        <v>65</v>
      </c>
      <c r="B22" s="5" t="s">
        <v>22</v>
      </c>
      <c r="C22" s="5" t="s">
        <v>66</v>
      </c>
      <c r="D22" s="6">
        <f>+6</f>
        <v>6</v>
      </c>
      <c r="E22" s="5" t="s">
        <v>17</v>
      </c>
      <c r="F22" s="5" t="s">
        <v>18</v>
      </c>
      <c r="G22" s="5" t="s">
        <v>19</v>
      </c>
      <c r="H22" s="5" t="s">
        <v>20</v>
      </c>
    </row>
    <row r="23" ht="26.25" customHeight="1">
      <c r="A23" s="4" t="s">
        <v>67</v>
      </c>
      <c r="B23" s="5" t="s">
        <v>9</v>
      </c>
      <c r="C23" s="5" t="s">
        <v>68</v>
      </c>
      <c r="D23" s="6">
        <f>+3</f>
        <v>3</v>
      </c>
      <c r="E23" s="5" t="s">
        <v>17</v>
      </c>
      <c r="F23" s="5" t="s">
        <v>12</v>
      </c>
      <c r="G23" s="5" t="s">
        <v>19</v>
      </c>
      <c r="H23" s="5" t="s">
        <v>14</v>
      </c>
    </row>
    <row r="24" ht="26.25" customHeight="1">
      <c r="A24" s="4" t="s">
        <v>69</v>
      </c>
      <c r="B24" s="5" t="s">
        <v>22</v>
      </c>
      <c r="C24" s="5" t="s">
        <v>70</v>
      </c>
      <c r="D24" s="6">
        <f>+8</f>
        <v>8</v>
      </c>
      <c r="E24" s="5" t="s">
        <v>17</v>
      </c>
      <c r="F24" s="5" t="s">
        <v>12</v>
      </c>
      <c r="G24" s="5" t="s">
        <v>19</v>
      </c>
      <c r="H24" s="5" t="s">
        <v>14</v>
      </c>
    </row>
    <row r="25" ht="26.25" customHeight="1">
      <c r="A25" s="4" t="s">
        <v>71</v>
      </c>
      <c r="B25" s="5" t="s">
        <v>9</v>
      </c>
      <c r="C25" s="5" t="s">
        <v>72</v>
      </c>
      <c r="D25" s="6">
        <f t="shared" ref="D25:D26" si="3">+3</f>
        <v>3</v>
      </c>
      <c r="E25" s="5" t="s">
        <v>17</v>
      </c>
      <c r="F25" s="5" t="s">
        <v>18</v>
      </c>
      <c r="G25" s="5" t="s">
        <v>19</v>
      </c>
      <c r="H25" s="5" t="s">
        <v>57</v>
      </c>
    </row>
    <row r="26" ht="26.25" customHeight="1">
      <c r="A26" s="4" t="s">
        <v>73</v>
      </c>
      <c r="B26" s="5" t="s">
        <v>22</v>
      </c>
      <c r="C26" s="5" t="s">
        <v>74</v>
      </c>
      <c r="D26" s="6">
        <f t="shared" si="3"/>
        <v>3</v>
      </c>
      <c r="E26" s="5" t="s">
        <v>17</v>
      </c>
      <c r="F26" s="5" t="s">
        <v>18</v>
      </c>
      <c r="G26" s="5" t="s">
        <v>19</v>
      </c>
      <c r="H26" s="5" t="s">
        <v>20</v>
      </c>
    </row>
    <row r="27" ht="26.25" customHeight="1">
      <c r="A27" s="4" t="s">
        <v>75</v>
      </c>
      <c r="B27" s="5" t="s">
        <v>22</v>
      </c>
      <c r="C27" s="5" t="s">
        <v>76</v>
      </c>
      <c r="D27" s="5">
        <v>-10.0</v>
      </c>
      <c r="E27" s="5" t="s">
        <v>11</v>
      </c>
      <c r="F27" s="5" t="s">
        <v>12</v>
      </c>
      <c r="G27" s="5" t="s">
        <v>77</v>
      </c>
      <c r="H27" s="5" t="s">
        <v>14</v>
      </c>
    </row>
    <row r="28" ht="26.25" customHeight="1">
      <c r="A28" s="4" t="s">
        <v>78</v>
      </c>
      <c r="B28" s="5" t="s">
        <v>22</v>
      </c>
      <c r="C28" s="5" t="s">
        <v>79</v>
      </c>
      <c r="D28" s="5">
        <v>-6.0</v>
      </c>
      <c r="E28" s="5" t="s">
        <v>17</v>
      </c>
      <c r="F28" s="5" t="s">
        <v>18</v>
      </c>
      <c r="G28" s="5" t="s">
        <v>19</v>
      </c>
      <c r="H28" s="5" t="s">
        <v>40</v>
      </c>
    </row>
    <row r="29" ht="26.25" customHeight="1">
      <c r="A29" s="4" t="s">
        <v>80</v>
      </c>
      <c r="B29" s="5" t="s">
        <v>33</v>
      </c>
      <c r="C29" s="5" t="s">
        <v>81</v>
      </c>
      <c r="D29" s="6">
        <f>+7</f>
        <v>7</v>
      </c>
      <c r="E29" s="5" t="s">
        <v>17</v>
      </c>
      <c r="F29" s="5" t="s">
        <v>18</v>
      </c>
      <c r="G29" s="5" t="s">
        <v>19</v>
      </c>
      <c r="H29" s="5" t="s">
        <v>20</v>
      </c>
    </row>
    <row r="30" ht="26.25" customHeight="1">
      <c r="A30" s="4" t="s">
        <v>82</v>
      </c>
      <c r="B30" s="5" t="s">
        <v>22</v>
      </c>
      <c r="C30" s="5" t="s">
        <v>83</v>
      </c>
      <c r="D30" s="6">
        <f>+8</f>
        <v>8</v>
      </c>
      <c r="E30" s="5" t="s">
        <v>17</v>
      </c>
      <c r="F30" s="5" t="s">
        <v>12</v>
      </c>
      <c r="G30" s="5" t="s">
        <v>19</v>
      </c>
      <c r="H30" s="5" t="s">
        <v>14</v>
      </c>
    </row>
    <row r="31" ht="26.25" customHeight="1">
      <c r="A31" s="4" t="s">
        <v>84</v>
      </c>
      <c r="B31" s="5" t="s">
        <v>22</v>
      </c>
      <c r="C31" s="5" t="s">
        <v>85</v>
      </c>
      <c r="D31" s="5">
        <v>-5.0</v>
      </c>
      <c r="E31" s="5" t="s">
        <v>17</v>
      </c>
      <c r="F31" s="5" t="s">
        <v>12</v>
      </c>
      <c r="G31" s="5" t="s">
        <v>19</v>
      </c>
      <c r="H31" s="5" t="s">
        <v>14</v>
      </c>
    </row>
    <row r="32" ht="26.25" customHeight="1">
      <c r="A32" s="4" t="s">
        <v>86</v>
      </c>
      <c r="B32" s="5" t="s">
        <v>33</v>
      </c>
      <c r="C32" s="5" t="s">
        <v>87</v>
      </c>
      <c r="D32" s="5">
        <v>-9.0</v>
      </c>
      <c r="E32" s="5" t="s">
        <v>11</v>
      </c>
      <c r="F32" s="5" t="s">
        <v>18</v>
      </c>
      <c r="G32" s="5" t="s">
        <v>88</v>
      </c>
      <c r="H32" s="5" t="s">
        <v>37</v>
      </c>
    </row>
    <row r="33" ht="26.25" customHeight="1">
      <c r="A33" s="4" t="s">
        <v>89</v>
      </c>
      <c r="B33" s="5" t="s">
        <v>33</v>
      </c>
      <c r="C33" s="5" t="s">
        <v>90</v>
      </c>
      <c r="D33" s="6">
        <f>+8</f>
        <v>8</v>
      </c>
      <c r="E33" s="5" t="s">
        <v>17</v>
      </c>
      <c r="F33" s="5" t="s">
        <v>18</v>
      </c>
      <c r="G33" s="5" t="s">
        <v>19</v>
      </c>
      <c r="H33" s="5" t="s">
        <v>91</v>
      </c>
    </row>
    <row r="34" ht="26.25" customHeight="1">
      <c r="A34" s="4" t="s">
        <v>92</v>
      </c>
      <c r="B34" s="5" t="s">
        <v>22</v>
      </c>
      <c r="C34" s="5" t="s">
        <v>93</v>
      </c>
      <c r="D34" s="6">
        <f>+7</f>
        <v>7</v>
      </c>
      <c r="E34" s="5" t="s">
        <v>17</v>
      </c>
      <c r="F34" s="5" t="s">
        <v>18</v>
      </c>
      <c r="G34" s="5" t="s">
        <v>19</v>
      </c>
      <c r="H34" s="5" t="s">
        <v>37</v>
      </c>
    </row>
    <row r="35" ht="26.25" customHeight="1">
      <c r="A35" s="4" t="s">
        <v>94</v>
      </c>
      <c r="B35" s="5" t="s">
        <v>22</v>
      </c>
      <c r="C35" s="5" t="s">
        <v>95</v>
      </c>
      <c r="D35" s="6">
        <f t="shared" ref="D35:D36" si="4">+4</f>
        <v>4</v>
      </c>
      <c r="E35" s="5" t="s">
        <v>17</v>
      </c>
      <c r="F35" s="5" t="s">
        <v>18</v>
      </c>
      <c r="G35" s="5" t="s">
        <v>19</v>
      </c>
      <c r="H35" s="5" t="s">
        <v>91</v>
      </c>
    </row>
    <row r="36" ht="26.25" customHeight="1">
      <c r="A36" s="4" t="s">
        <v>96</v>
      </c>
      <c r="B36" s="5" t="s">
        <v>9</v>
      </c>
      <c r="C36" s="5" t="s">
        <v>97</v>
      </c>
      <c r="D36" s="6">
        <f t="shared" si="4"/>
        <v>4</v>
      </c>
      <c r="E36" s="5" t="s">
        <v>17</v>
      </c>
      <c r="F36" s="5" t="s">
        <v>18</v>
      </c>
      <c r="G36" s="5" t="s">
        <v>19</v>
      </c>
      <c r="H36" s="5" t="s">
        <v>91</v>
      </c>
    </row>
    <row r="37" ht="26.25" customHeight="1">
      <c r="A37" s="4" t="s">
        <v>98</v>
      </c>
      <c r="B37" s="5" t="s">
        <v>33</v>
      </c>
      <c r="C37" s="5" t="s">
        <v>99</v>
      </c>
      <c r="D37" s="6">
        <f>+8</f>
        <v>8</v>
      </c>
      <c r="E37" s="5" t="s">
        <v>11</v>
      </c>
      <c r="F37" s="5" t="s">
        <v>18</v>
      </c>
      <c r="G37" s="5" t="s">
        <v>62</v>
      </c>
      <c r="H37" s="5" t="s">
        <v>91</v>
      </c>
    </row>
    <row r="38" ht="26.25" customHeight="1">
      <c r="A38" s="4" t="s">
        <v>100</v>
      </c>
      <c r="B38" s="5" t="s">
        <v>22</v>
      </c>
      <c r="C38" s="5" t="s">
        <v>101</v>
      </c>
      <c r="D38" s="6">
        <f>+5</f>
        <v>5</v>
      </c>
      <c r="E38" s="5" t="s">
        <v>17</v>
      </c>
      <c r="F38" s="5" t="s">
        <v>18</v>
      </c>
      <c r="G38" s="5" t="s">
        <v>19</v>
      </c>
      <c r="H38" s="5" t="s">
        <v>91</v>
      </c>
    </row>
    <row r="39" ht="26.25" customHeight="1">
      <c r="A39" s="4" t="s">
        <v>102</v>
      </c>
      <c r="B39" s="5" t="s">
        <v>22</v>
      </c>
      <c r="C39" s="5" t="s">
        <v>103</v>
      </c>
      <c r="D39" s="6">
        <f>+6</f>
        <v>6</v>
      </c>
      <c r="E39" s="5" t="s">
        <v>17</v>
      </c>
      <c r="F39" s="5" t="s">
        <v>18</v>
      </c>
      <c r="G39" s="5" t="s">
        <v>19</v>
      </c>
      <c r="H39" s="5" t="s">
        <v>20</v>
      </c>
    </row>
    <row r="40" ht="26.25" customHeight="1">
      <c r="A40" s="4" t="s">
        <v>104</v>
      </c>
      <c r="B40" s="5" t="s">
        <v>9</v>
      </c>
      <c r="C40" s="5" t="s">
        <v>105</v>
      </c>
      <c r="D40" s="5">
        <v>-7.0</v>
      </c>
      <c r="E40" s="5" t="s">
        <v>17</v>
      </c>
      <c r="F40" s="5" t="s">
        <v>18</v>
      </c>
      <c r="G40" s="5" t="s">
        <v>19</v>
      </c>
      <c r="H40" s="5" t="s">
        <v>57</v>
      </c>
    </row>
    <row r="41" ht="26.25" customHeight="1">
      <c r="A41" s="4" t="s">
        <v>106</v>
      </c>
      <c r="B41" s="5" t="s">
        <v>107</v>
      </c>
      <c r="C41" s="5" t="s">
        <v>108</v>
      </c>
      <c r="D41" s="6">
        <f>+4</f>
        <v>4</v>
      </c>
      <c r="E41" s="5" t="s">
        <v>11</v>
      </c>
      <c r="F41" s="5" t="s">
        <v>18</v>
      </c>
      <c r="G41" s="5" t="s">
        <v>109</v>
      </c>
      <c r="H41" s="5" t="s">
        <v>20</v>
      </c>
    </row>
    <row r="42" ht="26.25" customHeight="1">
      <c r="A42" s="4" t="s">
        <v>110</v>
      </c>
      <c r="B42" s="5" t="s">
        <v>9</v>
      </c>
      <c r="C42" s="5" t="s">
        <v>111</v>
      </c>
      <c r="D42" s="6">
        <f>+8</f>
        <v>8</v>
      </c>
      <c r="E42" s="5" t="s">
        <v>17</v>
      </c>
      <c r="F42" s="5" t="s">
        <v>18</v>
      </c>
      <c r="G42" s="5" t="s">
        <v>19</v>
      </c>
      <c r="H42" s="5" t="s">
        <v>91</v>
      </c>
    </row>
    <row r="43" ht="26.25" customHeight="1">
      <c r="A43" s="4" t="s">
        <v>112</v>
      </c>
      <c r="B43" s="5" t="s">
        <v>9</v>
      </c>
      <c r="C43" s="5" t="s">
        <v>113</v>
      </c>
      <c r="D43" s="6">
        <f>+5</f>
        <v>5</v>
      </c>
      <c r="E43" s="5" t="s">
        <v>17</v>
      </c>
      <c r="F43" s="5" t="s">
        <v>18</v>
      </c>
      <c r="G43" s="5" t="s">
        <v>19</v>
      </c>
      <c r="H43" s="5" t="s">
        <v>20</v>
      </c>
    </row>
    <row r="44" ht="26.25" customHeight="1">
      <c r="A44" s="4" t="s">
        <v>114</v>
      </c>
      <c r="B44" s="5" t="s">
        <v>107</v>
      </c>
      <c r="C44" s="5" t="s">
        <v>115</v>
      </c>
      <c r="D44" s="6">
        <f>+8</f>
        <v>8</v>
      </c>
      <c r="E44" s="5" t="s">
        <v>11</v>
      </c>
      <c r="F44" s="5" t="s">
        <v>12</v>
      </c>
      <c r="G44" s="5" t="s">
        <v>14</v>
      </c>
      <c r="H44" s="5" t="s">
        <v>14</v>
      </c>
    </row>
    <row r="45" ht="26.25" customHeight="1">
      <c r="A45" s="4" t="s">
        <v>116</v>
      </c>
      <c r="B45" s="5" t="s">
        <v>22</v>
      </c>
      <c r="C45" s="5" t="s">
        <v>117</v>
      </c>
      <c r="D45" s="5">
        <v>-6.0</v>
      </c>
      <c r="E45" s="5" t="s">
        <v>17</v>
      </c>
      <c r="F45" s="5" t="s">
        <v>18</v>
      </c>
      <c r="G45" s="5" t="s">
        <v>19</v>
      </c>
      <c r="H45" s="5" t="s">
        <v>57</v>
      </c>
    </row>
    <row r="46" ht="26.25" customHeight="1">
      <c r="A46" s="4" t="s">
        <v>118</v>
      </c>
      <c r="B46" s="5" t="s">
        <v>107</v>
      </c>
      <c r="C46" s="5" t="s">
        <v>119</v>
      </c>
      <c r="D46" s="6">
        <f>+7</f>
        <v>7</v>
      </c>
      <c r="E46" s="5" t="s">
        <v>11</v>
      </c>
      <c r="F46" s="5" t="s">
        <v>18</v>
      </c>
      <c r="G46" s="5" t="s">
        <v>109</v>
      </c>
      <c r="H46" s="5" t="s">
        <v>20</v>
      </c>
    </row>
    <row r="47" ht="26.25" customHeight="1">
      <c r="A47" s="4" t="s">
        <v>120</v>
      </c>
      <c r="B47" s="5" t="s">
        <v>107</v>
      </c>
      <c r="C47" s="5" t="s">
        <v>121</v>
      </c>
      <c r="D47" s="5">
        <v>-2.0</v>
      </c>
      <c r="E47" s="5" t="s">
        <v>17</v>
      </c>
      <c r="F47" s="5" t="s">
        <v>18</v>
      </c>
      <c r="G47" s="5" t="s">
        <v>19</v>
      </c>
      <c r="H47" s="5" t="s">
        <v>57</v>
      </c>
    </row>
    <row r="48" ht="26.25" customHeight="1">
      <c r="A48" s="4" t="s">
        <v>122</v>
      </c>
      <c r="B48" s="5" t="s">
        <v>9</v>
      </c>
      <c r="C48" s="5" t="s">
        <v>123</v>
      </c>
      <c r="D48" s="6">
        <f>+4</f>
        <v>4</v>
      </c>
      <c r="E48" s="5" t="s">
        <v>17</v>
      </c>
      <c r="F48" s="5" t="s">
        <v>18</v>
      </c>
      <c r="G48" s="5" t="s">
        <v>19</v>
      </c>
      <c r="H48" s="5" t="s">
        <v>91</v>
      </c>
    </row>
    <row r="49" ht="26.25" customHeight="1">
      <c r="A49" s="4" t="s">
        <v>124</v>
      </c>
      <c r="B49" s="5" t="s">
        <v>22</v>
      </c>
      <c r="C49" s="5" t="s">
        <v>125</v>
      </c>
      <c r="D49" s="5">
        <v>-6.0</v>
      </c>
      <c r="E49" s="5" t="s">
        <v>17</v>
      </c>
      <c r="F49" s="5" t="s">
        <v>12</v>
      </c>
      <c r="G49" s="5" t="s">
        <v>19</v>
      </c>
      <c r="H49" s="5" t="s">
        <v>14</v>
      </c>
    </row>
    <row r="50" ht="26.25" customHeight="1">
      <c r="A50" s="4" t="s">
        <v>126</v>
      </c>
      <c r="B50" s="5" t="s">
        <v>107</v>
      </c>
      <c r="C50" s="5" t="s">
        <v>127</v>
      </c>
      <c r="D50" s="6">
        <f>+8</f>
        <v>8</v>
      </c>
      <c r="E50" s="5" t="s">
        <v>11</v>
      </c>
      <c r="F50" s="5" t="s">
        <v>18</v>
      </c>
      <c r="G50" s="5" t="s">
        <v>109</v>
      </c>
      <c r="H50" s="5" t="s">
        <v>91</v>
      </c>
    </row>
    <row r="51" ht="26.25" customHeight="1">
      <c r="A51" s="4" t="s">
        <v>128</v>
      </c>
      <c r="B51" s="5" t="s">
        <v>9</v>
      </c>
      <c r="C51" s="5" t="s">
        <v>129</v>
      </c>
      <c r="D51" s="6">
        <f>+5</f>
        <v>5</v>
      </c>
      <c r="E51" s="5" t="s">
        <v>17</v>
      </c>
      <c r="F51" s="5" t="s">
        <v>12</v>
      </c>
      <c r="G51" s="5" t="s">
        <v>19</v>
      </c>
      <c r="H51" s="5" t="s">
        <v>14</v>
      </c>
    </row>
    <row r="52" ht="26.25" customHeight="1">
      <c r="A52" s="7"/>
    </row>
    <row r="53" ht="26.25" customHeight="1">
      <c r="A53" s="7"/>
    </row>
    <row r="54" ht="26.25" customHeight="1">
      <c r="A54" s="7"/>
    </row>
    <row r="55" ht="26.25" customHeight="1">
      <c r="A55" s="7"/>
    </row>
    <row r="56" ht="26.25" customHeight="1">
      <c r="A56" s="7"/>
    </row>
    <row r="57" ht="26.25" customHeight="1">
      <c r="A57" s="7"/>
    </row>
    <row r="58" ht="26.25" customHeight="1">
      <c r="A58" s="7"/>
    </row>
    <row r="59" ht="26.25" customHeight="1">
      <c r="A59" s="7"/>
    </row>
    <row r="60" ht="26.25" customHeight="1">
      <c r="A60" s="7"/>
    </row>
    <row r="61" ht="26.25" customHeight="1">
      <c r="A61" s="7"/>
    </row>
    <row r="62" ht="26.25" customHeight="1">
      <c r="A62" s="7"/>
    </row>
    <row r="63" ht="26.25" customHeight="1">
      <c r="A63" s="7"/>
    </row>
    <row r="64" ht="26.25" customHeight="1">
      <c r="A64" s="7"/>
    </row>
    <row r="65" ht="26.25" customHeight="1">
      <c r="A65" s="7"/>
    </row>
    <row r="66" ht="26.25" customHeight="1">
      <c r="A66" s="7"/>
    </row>
    <row r="67" ht="26.25" customHeight="1">
      <c r="A67" s="7"/>
    </row>
    <row r="68" ht="26.25" customHeight="1">
      <c r="A68" s="7"/>
    </row>
    <row r="69" ht="26.25" customHeight="1">
      <c r="A69" s="7"/>
    </row>
    <row r="70" ht="26.25" customHeight="1">
      <c r="A70" s="7"/>
    </row>
    <row r="71" ht="26.25" customHeight="1">
      <c r="A71" s="7"/>
    </row>
    <row r="72" ht="26.25" customHeight="1">
      <c r="A72" s="7"/>
    </row>
    <row r="73" ht="26.25" customHeight="1">
      <c r="A73" s="7"/>
    </row>
    <row r="74" ht="26.25" customHeight="1">
      <c r="A74" s="7"/>
    </row>
    <row r="75" ht="26.25" customHeight="1">
      <c r="A75" s="7"/>
    </row>
    <row r="76" ht="26.25" customHeight="1">
      <c r="A76" s="7"/>
    </row>
    <row r="77" ht="26.25" customHeight="1">
      <c r="A77" s="7"/>
    </row>
    <row r="78" ht="26.25" customHeight="1">
      <c r="A78" s="7"/>
    </row>
    <row r="79" ht="26.25" customHeight="1">
      <c r="A79" s="7"/>
    </row>
    <row r="80" ht="26.25" customHeight="1">
      <c r="A80" s="7"/>
    </row>
    <row r="81" ht="26.25" customHeight="1">
      <c r="A81" s="7"/>
    </row>
    <row r="82" ht="26.25" customHeight="1">
      <c r="A82" s="7"/>
    </row>
    <row r="83" ht="26.25" customHeight="1">
      <c r="A83" s="7"/>
    </row>
    <row r="84" ht="26.25" customHeight="1">
      <c r="A84" s="7"/>
    </row>
    <row r="85" ht="26.25" customHeight="1">
      <c r="A85" s="7"/>
    </row>
    <row r="86" ht="26.25" customHeight="1">
      <c r="A86" s="7"/>
    </row>
    <row r="87" ht="26.25" customHeight="1">
      <c r="A87" s="7"/>
    </row>
    <row r="88" ht="26.25" customHeight="1">
      <c r="A88" s="7"/>
    </row>
    <row r="89" ht="26.25" customHeight="1">
      <c r="A89" s="7"/>
    </row>
    <row r="90" ht="26.25" customHeight="1">
      <c r="A90" s="7"/>
    </row>
    <row r="91" ht="26.25" customHeight="1">
      <c r="A91" s="7"/>
    </row>
    <row r="92" ht="26.25" customHeight="1">
      <c r="A92" s="7"/>
    </row>
    <row r="93" ht="26.25" customHeight="1">
      <c r="A93" s="7"/>
    </row>
    <row r="94" ht="26.25" customHeight="1">
      <c r="A94" s="7"/>
    </row>
    <row r="95" ht="26.25" customHeight="1">
      <c r="A95" s="7"/>
    </row>
    <row r="96" ht="26.25" customHeight="1">
      <c r="A96" s="7"/>
    </row>
    <row r="97" ht="26.25" customHeight="1">
      <c r="A97" s="7"/>
    </row>
    <row r="98" ht="26.25" customHeight="1">
      <c r="A98" s="7"/>
    </row>
    <row r="99" ht="26.25" customHeight="1">
      <c r="A99" s="7"/>
    </row>
    <row r="100" ht="26.25" customHeight="1">
      <c r="A100" s="7"/>
    </row>
    <row r="101" ht="26.25" customHeight="1">
      <c r="A101" s="7"/>
    </row>
    <row r="102" ht="26.25" customHeight="1">
      <c r="A102" s="7"/>
    </row>
    <row r="103" ht="26.25" customHeight="1">
      <c r="A103" s="7"/>
    </row>
    <row r="104" ht="26.25" customHeight="1">
      <c r="A104" s="7"/>
    </row>
    <row r="105" ht="26.25" customHeight="1">
      <c r="A105" s="7"/>
    </row>
    <row r="106" ht="26.25" customHeight="1">
      <c r="A106" s="7"/>
    </row>
    <row r="107" ht="26.25" customHeight="1">
      <c r="A107" s="7"/>
    </row>
    <row r="108" ht="26.25" customHeight="1">
      <c r="A108" s="7"/>
    </row>
    <row r="109" ht="26.25" customHeight="1">
      <c r="A109" s="7"/>
    </row>
    <row r="110" ht="26.25" customHeight="1">
      <c r="A110" s="7"/>
    </row>
    <row r="111" ht="26.25" customHeight="1">
      <c r="A111" s="7"/>
    </row>
    <row r="112" ht="26.25" customHeight="1">
      <c r="A112" s="7"/>
    </row>
    <row r="113" ht="26.25" customHeight="1">
      <c r="A113" s="7"/>
    </row>
    <row r="114" ht="26.25" customHeight="1">
      <c r="A114" s="7"/>
    </row>
    <row r="115" ht="26.25" customHeight="1">
      <c r="A115" s="7"/>
    </row>
    <row r="116" ht="26.25" customHeight="1">
      <c r="A116" s="7"/>
    </row>
    <row r="117" ht="26.25" customHeight="1">
      <c r="A117" s="7"/>
    </row>
    <row r="118" ht="26.25" customHeight="1">
      <c r="A118" s="7"/>
    </row>
    <row r="119" ht="26.25" customHeight="1">
      <c r="A119" s="7"/>
    </row>
    <row r="120" ht="26.25" customHeight="1">
      <c r="A120" s="7"/>
    </row>
    <row r="121" ht="26.25" customHeight="1">
      <c r="A121" s="7"/>
    </row>
    <row r="122" ht="26.25" customHeight="1">
      <c r="A122" s="7"/>
    </row>
    <row r="123" ht="26.25" customHeight="1">
      <c r="A123" s="7"/>
    </row>
    <row r="124" ht="26.25" customHeight="1">
      <c r="A124" s="7"/>
    </row>
    <row r="125" ht="26.25" customHeight="1">
      <c r="A125" s="7"/>
    </row>
    <row r="126" ht="26.25" customHeight="1">
      <c r="A126" s="7"/>
    </row>
    <row r="127" ht="26.25" customHeight="1">
      <c r="A127" s="7"/>
    </row>
    <row r="128" ht="26.25" customHeight="1">
      <c r="A128" s="7"/>
    </row>
    <row r="129" ht="26.25" customHeight="1">
      <c r="A129" s="7"/>
    </row>
    <row r="130" ht="26.25" customHeight="1">
      <c r="A130" s="7"/>
    </row>
    <row r="131" ht="26.25" customHeight="1">
      <c r="A131" s="7"/>
    </row>
    <row r="132" ht="26.25" customHeight="1">
      <c r="A132" s="7"/>
    </row>
    <row r="133" ht="26.25" customHeight="1">
      <c r="A133" s="7"/>
    </row>
    <row r="134" ht="26.25" customHeight="1">
      <c r="A134" s="7"/>
    </row>
    <row r="135" ht="26.25" customHeight="1">
      <c r="A135" s="7"/>
    </row>
    <row r="136" ht="26.25" customHeight="1">
      <c r="A136" s="7"/>
    </row>
    <row r="137" ht="26.25" customHeight="1">
      <c r="A137" s="7"/>
    </row>
    <row r="138" ht="26.25" customHeight="1">
      <c r="A138" s="7"/>
    </row>
    <row r="139" ht="26.25" customHeight="1">
      <c r="A139" s="7"/>
    </row>
    <row r="140" ht="26.25" customHeight="1">
      <c r="A140" s="7"/>
    </row>
    <row r="141" ht="26.25" customHeight="1">
      <c r="A141" s="7"/>
    </row>
    <row r="142" ht="26.25" customHeight="1">
      <c r="A142" s="7"/>
    </row>
    <row r="143" ht="26.25" customHeight="1">
      <c r="A143" s="7"/>
    </row>
    <row r="144" ht="26.25" customHeight="1">
      <c r="A144" s="7"/>
    </row>
    <row r="145" ht="26.25" customHeight="1">
      <c r="A145" s="7"/>
    </row>
    <row r="146" ht="26.25" customHeight="1">
      <c r="A146" s="7"/>
    </row>
    <row r="147" ht="26.25" customHeight="1">
      <c r="A147" s="7"/>
    </row>
    <row r="148" ht="26.25" customHeight="1">
      <c r="A148" s="7"/>
    </row>
    <row r="149" ht="26.25" customHeight="1">
      <c r="A149" s="7"/>
    </row>
    <row r="150" ht="26.25" customHeight="1">
      <c r="A150" s="7"/>
    </row>
    <row r="151" ht="26.25" customHeight="1">
      <c r="A151" s="7"/>
    </row>
    <row r="152" ht="26.25" customHeight="1">
      <c r="A152" s="7"/>
    </row>
    <row r="153" ht="26.25" customHeight="1">
      <c r="A153" s="7"/>
    </row>
    <row r="154" ht="26.25" customHeight="1">
      <c r="A154" s="7"/>
    </row>
    <row r="155" ht="26.25" customHeight="1">
      <c r="A155" s="7"/>
    </row>
    <row r="156" ht="26.25" customHeight="1">
      <c r="A156" s="7"/>
    </row>
    <row r="157" ht="26.25" customHeight="1">
      <c r="A157" s="7"/>
    </row>
    <row r="158" ht="26.25" customHeight="1">
      <c r="A158" s="7"/>
    </row>
    <row r="159" ht="26.25" customHeight="1">
      <c r="A159" s="7"/>
    </row>
    <row r="160" ht="26.25" customHeight="1">
      <c r="A160" s="7"/>
    </row>
    <row r="161" ht="26.25" customHeight="1">
      <c r="A161" s="7"/>
    </row>
    <row r="162" ht="26.25" customHeight="1">
      <c r="A162" s="7"/>
    </row>
    <row r="163" ht="26.25" customHeight="1">
      <c r="A163" s="7"/>
    </row>
    <row r="164" ht="26.25" customHeight="1">
      <c r="A164" s="7"/>
    </row>
    <row r="165" ht="26.25" customHeight="1">
      <c r="A165" s="7"/>
    </row>
    <row r="166" ht="26.25" customHeight="1">
      <c r="A166" s="7"/>
    </row>
    <row r="167" ht="26.25" customHeight="1">
      <c r="A167" s="7"/>
    </row>
    <row r="168" ht="26.25" customHeight="1">
      <c r="A168" s="7"/>
    </row>
    <row r="169" ht="26.25" customHeight="1">
      <c r="A169" s="7"/>
    </row>
    <row r="170" ht="26.25" customHeight="1">
      <c r="A170" s="7"/>
    </row>
    <row r="171" ht="26.25" customHeight="1">
      <c r="A171" s="7"/>
    </row>
    <row r="172" ht="26.25" customHeight="1">
      <c r="A172" s="7"/>
    </row>
    <row r="173" ht="26.25" customHeight="1">
      <c r="A173" s="7"/>
    </row>
    <row r="174" ht="26.25" customHeight="1">
      <c r="A174" s="7"/>
    </row>
    <row r="175" ht="26.25" customHeight="1">
      <c r="A175" s="7"/>
    </row>
    <row r="176" ht="26.25" customHeight="1">
      <c r="A176" s="7"/>
    </row>
    <row r="177" ht="26.25" customHeight="1">
      <c r="A177" s="7"/>
    </row>
    <row r="178" ht="26.25" customHeight="1">
      <c r="A178" s="7"/>
    </row>
    <row r="179" ht="26.25" customHeight="1">
      <c r="A179" s="7"/>
    </row>
    <row r="180" ht="26.25" customHeight="1">
      <c r="A180" s="7"/>
    </row>
    <row r="181" ht="26.25" customHeight="1">
      <c r="A181" s="7"/>
    </row>
    <row r="182" ht="26.25" customHeight="1">
      <c r="A182" s="7"/>
    </row>
    <row r="183" ht="26.25" customHeight="1">
      <c r="A183" s="7"/>
    </row>
    <row r="184" ht="26.25" customHeight="1">
      <c r="A184" s="7"/>
    </row>
    <row r="185" ht="26.25" customHeight="1">
      <c r="A185" s="7"/>
    </row>
    <row r="186" ht="26.25" customHeight="1">
      <c r="A186" s="7"/>
    </row>
    <row r="187" ht="26.25" customHeight="1">
      <c r="A187" s="7"/>
    </row>
    <row r="188" ht="26.25" customHeight="1">
      <c r="A188" s="7"/>
    </row>
    <row r="189" ht="26.25" customHeight="1">
      <c r="A189" s="7"/>
    </row>
    <row r="190" ht="26.25" customHeight="1">
      <c r="A190" s="7"/>
    </row>
    <row r="191" ht="26.25" customHeight="1">
      <c r="A191" s="7"/>
    </row>
    <row r="192" ht="26.25" customHeight="1">
      <c r="A192" s="7"/>
    </row>
    <row r="193" ht="26.25" customHeight="1">
      <c r="A193" s="7"/>
    </row>
    <row r="194" ht="26.25" customHeight="1">
      <c r="A194" s="7"/>
    </row>
    <row r="195" ht="26.25" customHeight="1">
      <c r="A195" s="7"/>
    </row>
    <row r="196" ht="26.25" customHeight="1">
      <c r="A196" s="7"/>
    </row>
    <row r="197" ht="26.25" customHeight="1">
      <c r="A197" s="7"/>
    </row>
    <row r="198" ht="26.25" customHeight="1">
      <c r="A198" s="7"/>
    </row>
    <row r="199" ht="26.25" customHeight="1">
      <c r="A199" s="7"/>
    </row>
    <row r="200" ht="26.25" customHeight="1">
      <c r="A200" s="7"/>
    </row>
    <row r="201" ht="26.25" customHeight="1">
      <c r="A201" s="7"/>
    </row>
    <row r="202" ht="26.25" customHeight="1">
      <c r="A202" s="7"/>
    </row>
    <row r="203" ht="26.25" customHeight="1">
      <c r="A203" s="7"/>
    </row>
    <row r="204" ht="26.25" customHeight="1">
      <c r="A204" s="7"/>
    </row>
    <row r="205" ht="26.25" customHeight="1">
      <c r="A205" s="7"/>
    </row>
    <row r="206" ht="26.25" customHeight="1">
      <c r="A206" s="7"/>
    </row>
    <row r="207" ht="26.25" customHeight="1">
      <c r="A207" s="7"/>
    </row>
    <row r="208" ht="26.25" customHeight="1">
      <c r="A208" s="7"/>
    </row>
    <row r="209" ht="26.25" customHeight="1">
      <c r="A209" s="7"/>
    </row>
    <row r="210" ht="26.25" customHeight="1">
      <c r="A210" s="7"/>
    </row>
    <row r="211" ht="26.25" customHeight="1">
      <c r="A211" s="7"/>
    </row>
    <row r="212" ht="26.25" customHeight="1">
      <c r="A212" s="7"/>
    </row>
    <row r="213" ht="26.25" customHeight="1">
      <c r="A213" s="7"/>
    </row>
    <row r="214" ht="26.25" customHeight="1">
      <c r="A214" s="7"/>
    </row>
    <row r="215" ht="26.25" customHeight="1">
      <c r="A215" s="7"/>
    </row>
    <row r="216" ht="26.25" customHeight="1">
      <c r="A216" s="7"/>
    </row>
    <row r="217" ht="26.25" customHeight="1">
      <c r="A217" s="7"/>
    </row>
    <row r="218" ht="26.25" customHeight="1">
      <c r="A218" s="7"/>
    </row>
    <row r="219" ht="26.25" customHeight="1">
      <c r="A219" s="7"/>
    </row>
    <row r="220" ht="26.25" customHeight="1">
      <c r="A220" s="7"/>
    </row>
    <row r="221" ht="26.25" customHeight="1">
      <c r="A221" s="7"/>
    </row>
    <row r="222" ht="26.25" customHeight="1">
      <c r="A222" s="7"/>
    </row>
    <row r="223" ht="26.25" customHeight="1">
      <c r="A223" s="7"/>
    </row>
    <row r="224" ht="26.25" customHeight="1">
      <c r="A224" s="7"/>
    </row>
    <row r="225" ht="26.25" customHeight="1">
      <c r="A225" s="7"/>
    </row>
    <row r="226" ht="26.25" customHeight="1">
      <c r="A226" s="7"/>
    </row>
    <row r="227" ht="26.25" customHeight="1">
      <c r="A227" s="7"/>
    </row>
    <row r="228" ht="26.25" customHeight="1">
      <c r="A228" s="7"/>
    </row>
    <row r="229" ht="26.25" customHeight="1">
      <c r="A229" s="7"/>
    </row>
    <row r="230" ht="26.25" customHeight="1">
      <c r="A230" s="7"/>
    </row>
    <row r="231" ht="26.25" customHeight="1">
      <c r="A231" s="7"/>
    </row>
    <row r="232" ht="26.25" customHeight="1">
      <c r="A232" s="7"/>
    </row>
    <row r="233" ht="26.25" customHeight="1">
      <c r="A233" s="7"/>
    </row>
    <row r="234" ht="26.25" customHeight="1">
      <c r="A234" s="7"/>
    </row>
    <row r="235" ht="26.25" customHeight="1">
      <c r="A235" s="7"/>
    </row>
    <row r="236" ht="26.25" customHeight="1">
      <c r="A236" s="7"/>
    </row>
    <row r="237" ht="26.25" customHeight="1">
      <c r="A237" s="7"/>
    </row>
    <row r="238" ht="26.25" customHeight="1">
      <c r="A238" s="7"/>
    </row>
    <row r="239" ht="26.25" customHeight="1">
      <c r="A239" s="7"/>
    </row>
    <row r="240" ht="26.25" customHeight="1">
      <c r="A240" s="7"/>
    </row>
    <row r="241" ht="26.25" customHeight="1">
      <c r="A241" s="7"/>
    </row>
    <row r="242" ht="26.25" customHeight="1">
      <c r="A242" s="7"/>
    </row>
    <row r="243" ht="26.25" customHeight="1">
      <c r="A243" s="7"/>
    </row>
    <row r="244" ht="26.25" customHeight="1">
      <c r="A244" s="7"/>
    </row>
    <row r="245" ht="26.25" customHeight="1">
      <c r="A245" s="7"/>
    </row>
    <row r="246" ht="26.25" customHeight="1">
      <c r="A246" s="7"/>
    </row>
    <row r="247" ht="26.25" customHeight="1">
      <c r="A247" s="7"/>
    </row>
    <row r="248" ht="26.25" customHeight="1">
      <c r="A248" s="7"/>
    </row>
    <row r="249" ht="26.25" customHeight="1">
      <c r="A249" s="7"/>
    </row>
    <row r="250" ht="26.25" customHeight="1">
      <c r="A250" s="7"/>
    </row>
    <row r="251" ht="26.25" customHeight="1">
      <c r="A251" s="7"/>
    </row>
    <row r="252" ht="26.25" customHeight="1">
      <c r="A252" s="7"/>
    </row>
    <row r="253" ht="26.25" customHeight="1">
      <c r="A253" s="7"/>
    </row>
    <row r="254" ht="26.25" customHeight="1">
      <c r="A254" s="7"/>
    </row>
    <row r="255" ht="26.25" customHeight="1">
      <c r="A255" s="7"/>
    </row>
    <row r="256" ht="26.25" customHeight="1">
      <c r="A256" s="7"/>
    </row>
    <row r="257" ht="26.25" customHeight="1">
      <c r="A257" s="7"/>
    </row>
    <row r="258" ht="26.25" customHeight="1">
      <c r="A258" s="7"/>
    </row>
    <row r="259" ht="26.25" customHeight="1">
      <c r="A259" s="7"/>
    </row>
    <row r="260" ht="26.25" customHeight="1">
      <c r="A260" s="7"/>
    </row>
    <row r="261" ht="26.25" customHeight="1">
      <c r="A261" s="7"/>
    </row>
    <row r="262" ht="26.25" customHeight="1">
      <c r="A262" s="7"/>
    </row>
    <row r="263" ht="26.25" customHeight="1">
      <c r="A263" s="7"/>
    </row>
    <row r="264" ht="26.25" customHeight="1">
      <c r="A264" s="7"/>
    </row>
    <row r="265" ht="26.25" customHeight="1">
      <c r="A265" s="7"/>
    </row>
    <row r="266" ht="26.25" customHeight="1">
      <c r="A266" s="7"/>
    </row>
    <row r="267" ht="26.25" customHeight="1">
      <c r="A267" s="7"/>
    </row>
    <row r="268" ht="26.25" customHeight="1">
      <c r="A268" s="7"/>
    </row>
    <row r="269" ht="26.25" customHeight="1">
      <c r="A269" s="7"/>
    </row>
    <row r="270" ht="26.25" customHeight="1">
      <c r="A270" s="7"/>
    </row>
    <row r="271" ht="26.25" customHeight="1">
      <c r="A271" s="7"/>
    </row>
    <row r="272" ht="26.25" customHeight="1">
      <c r="A272" s="7"/>
    </row>
    <row r="273" ht="26.25" customHeight="1">
      <c r="A273" s="7"/>
    </row>
    <row r="274" ht="26.25" customHeight="1">
      <c r="A274" s="7"/>
    </row>
    <row r="275" ht="26.25" customHeight="1">
      <c r="A275" s="7"/>
    </row>
    <row r="276" ht="26.25" customHeight="1">
      <c r="A276" s="7"/>
    </row>
    <row r="277" ht="26.25" customHeight="1">
      <c r="A277" s="7"/>
    </row>
    <row r="278" ht="26.25" customHeight="1">
      <c r="A278" s="7"/>
    </row>
    <row r="279" ht="26.25" customHeight="1">
      <c r="A279" s="7"/>
    </row>
    <row r="280" ht="26.25" customHeight="1">
      <c r="A280" s="7"/>
    </row>
    <row r="281" ht="26.25" customHeight="1">
      <c r="A281" s="7"/>
    </row>
    <row r="282" ht="26.25" customHeight="1">
      <c r="A282" s="7"/>
    </row>
    <row r="283" ht="26.25" customHeight="1">
      <c r="A283" s="7"/>
    </row>
    <row r="284" ht="26.25" customHeight="1">
      <c r="A284" s="7"/>
    </row>
    <row r="285" ht="26.25" customHeight="1">
      <c r="A285" s="7"/>
    </row>
    <row r="286" ht="26.25" customHeight="1">
      <c r="A286" s="7"/>
    </row>
    <row r="287" ht="26.25" customHeight="1">
      <c r="A287" s="7"/>
    </row>
    <row r="288" ht="26.25" customHeight="1">
      <c r="A288" s="7"/>
    </row>
    <row r="289" ht="26.25" customHeight="1">
      <c r="A289" s="7"/>
    </row>
    <row r="290" ht="26.25" customHeight="1">
      <c r="A290" s="7"/>
    </row>
    <row r="291" ht="26.25" customHeight="1">
      <c r="A291" s="7"/>
    </row>
    <row r="292" ht="26.25" customHeight="1">
      <c r="A292" s="7"/>
    </row>
    <row r="293" ht="26.25" customHeight="1">
      <c r="A293" s="7"/>
    </row>
    <row r="294" ht="26.25" customHeight="1">
      <c r="A294" s="7"/>
    </row>
    <row r="295" ht="26.25" customHeight="1">
      <c r="A295" s="7"/>
    </row>
    <row r="296" ht="26.25" customHeight="1">
      <c r="A296" s="7"/>
    </row>
    <row r="297" ht="26.25" customHeight="1">
      <c r="A297" s="7"/>
    </row>
    <row r="298" ht="26.25" customHeight="1">
      <c r="A298" s="7"/>
    </row>
    <row r="299" ht="26.25" customHeight="1">
      <c r="A299" s="7"/>
    </row>
    <row r="300" ht="26.25" customHeight="1">
      <c r="A300" s="7"/>
    </row>
    <row r="301" ht="26.25" customHeight="1">
      <c r="A301" s="7"/>
    </row>
    <row r="302" ht="26.25" customHeight="1">
      <c r="A302" s="7"/>
    </row>
    <row r="303" ht="26.25" customHeight="1">
      <c r="A303" s="7"/>
    </row>
    <row r="304" ht="26.25" customHeight="1">
      <c r="A304" s="7"/>
    </row>
    <row r="305" ht="26.25" customHeight="1">
      <c r="A305" s="7"/>
    </row>
    <row r="306" ht="26.25" customHeight="1">
      <c r="A306" s="7"/>
    </row>
    <row r="307" ht="26.25" customHeight="1">
      <c r="A307" s="7"/>
    </row>
    <row r="308" ht="26.25" customHeight="1">
      <c r="A308" s="7"/>
    </row>
    <row r="309" ht="26.25" customHeight="1">
      <c r="A309" s="7"/>
    </row>
    <row r="310" ht="26.25" customHeight="1">
      <c r="A310" s="7"/>
    </row>
    <row r="311" ht="26.25" customHeight="1">
      <c r="A311" s="7"/>
    </row>
    <row r="312" ht="26.25" customHeight="1">
      <c r="A312" s="7"/>
    </row>
    <row r="313" ht="26.25" customHeight="1">
      <c r="A313" s="7"/>
    </row>
    <row r="314" ht="26.25" customHeight="1">
      <c r="A314" s="7"/>
    </row>
    <row r="315" ht="26.25" customHeight="1">
      <c r="A315" s="7"/>
    </row>
    <row r="316" ht="26.25" customHeight="1">
      <c r="A316" s="7"/>
    </row>
    <row r="317" ht="26.25" customHeight="1">
      <c r="A317" s="7"/>
    </row>
    <row r="318" ht="26.25" customHeight="1">
      <c r="A318" s="7"/>
    </row>
    <row r="319" ht="26.25" customHeight="1">
      <c r="A319" s="7"/>
    </row>
    <row r="320" ht="26.25" customHeight="1">
      <c r="A320" s="7"/>
    </row>
    <row r="321" ht="26.25" customHeight="1">
      <c r="A321" s="7"/>
    </row>
    <row r="322" ht="26.25" customHeight="1">
      <c r="A322" s="7"/>
    </row>
    <row r="323" ht="26.25" customHeight="1">
      <c r="A323" s="7"/>
    </row>
    <row r="324" ht="26.25" customHeight="1">
      <c r="A324" s="7"/>
    </row>
    <row r="325" ht="26.25" customHeight="1">
      <c r="A325" s="7"/>
    </row>
    <row r="326" ht="26.25" customHeight="1">
      <c r="A326" s="7"/>
    </row>
    <row r="327" ht="26.25" customHeight="1">
      <c r="A327" s="7"/>
    </row>
    <row r="328" ht="26.25" customHeight="1">
      <c r="A328" s="7"/>
    </row>
    <row r="329" ht="26.25" customHeight="1">
      <c r="A329" s="7"/>
    </row>
    <row r="330" ht="26.25" customHeight="1">
      <c r="A330" s="7"/>
    </row>
    <row r="331" ht="26.25" customHeight="1">
      <c r="A331" s="7"/>
    </row>
    <row r="332" ht="26.25" customHeight="1">
      <c r="A332" s="7"/>
    </row>
    <row r="333" ht="26.25" customHeight="1">
      <c r="A333" s="7"/>
    </row>
    <row r="334" ht="26.25" customHeight="1">
      <c r="A334" s="7"/>
    </row>
    <row r="335" ht="26.25" customHeight="1">
      <c r="A335" s="7"/>
    </row>
    <row r="336" ht="26.25" customHeight="1">
      <c r="A336" s="7"/>
    </row>
    <row r="337" ht="26.25" customHeight="1">
      <c r="A337" s="7"/>
    </row>
    <row r="338" ht="26.25" customHeight="1">
      <c r="A338" s="7"/>
    </row>
    <row r="339" ht="26.25" customHeight="1">
      <c r="A339" s="7"/>
    </row>
    <row r="340" ht="26.25" customHeight="1">
      <c r="A340" s="7"/>
    </row>
    <row r="341" ht="26.25" customHeight="1">
      <c r="A341" s="7"/>
    </row>
    <row r="342" ht="26.25" customHeight="1">
      <c r="A342" s="7"/>
    </row>
    <row r="343" ht="26.25" customHeight="1">
      <c r="A343" s="7"/>
    </row>
    <row r="344" ht="26.25" customHeight="1">
      <c r="A344" s="7"/>
    </row>
    <row r="345" ht="26.25" customHeight="1">
      <c r="A345" s="7"/>
    </row>
    <row r="346" ht="26.25" customHeight="1">
      <c r="A346" s="7"/>
    </row>
    <row r="347" ht="26.25" customHeight="1">
      <c r="A347" s="7"/>
    </row>
    <row r="348" ht="26.25" customHeight="1">
      <c r="A348" s="7"/>
    </row>
    <row r="349" ht="26.25" customHeight="1">
      <c r="A349" s="7"/>
    </row>
    <row r="350" ht="26.25" customHeight="1">
      <c r="A350" s="7"/>
    </row>
    <row r="351" ht="26.25" customHeight="1">
      <c r="A351" s="7"/>
    </row>
    <row r="352" ht="26.25" customHeight="1">
      <c r="A352" s="7"/>
    </row>
    <row r="353" ht="26.25" customHeight="1">
      <c r="A353" s="7"/>
    </row>
    <row r="354" ht="26.25" customHeight="1">
      <c r="A354" s="7"/>
    </row>
    <row r="355" ht="26.25" customHeight="1">
      <c r="A355" s="7"/>
    </row>
    <row r="356" ht="26.25" customHeight="1">
      <c r="A356" s="7"/>
    </row>
    <row r="357" ht="26.25" customHeight="1">
      <c r="A357" s="7"/>
    </row>
    <row r="358" ht="26.25" customHeight="1">
      <c r="A358" s="7"/>
    </row>
    <row r="359" ht="26.25" customHeight="1">
      <c r="A359" s="7"/>
    </row>
    <row r="360" ht="26.25" customHeight="1">
      <c r="A360" s="7"/>
    </row>
    <row r="361" ht="26.25" customHeight="1">
      <c r="A361" s="7"/>
    </row>
    <row r="362" ht="26.25" customHeight="1">
      <c r="A362" s="7"/>
    </row>
    <row r="363" ht="26.25" customHeight="1">
      <c r="A363" s="7"/>
    </row>
    <row r="364" ht="26.25" customHeight="1">
      <c r="A364" s="7"/>
    </row>
    <row r="365" ht="26.25" customHeight="1">
      <c r="A365" s="7"/>
    </row>
    <row r="366" ht="26.25" customHeight="1">
      <c r="A366" s="7"/>
    </row>
    <row r="367" ht="26.25" customHeight="1">
      <c r="A367" s="7"/>
    </row>
    <row r="368" ht="26.25" customHeight="1">
      <c r="A368" s="7"/>
    </row>
    <row r="369" ht="26.25" customHeight="1">
      <c r="A369" s="7"/>
    </row>
    <row r="370" ht="26.25" customHeight="1">
      <c r="A370" s="7"/>
    </row>
    <row r="371" ht="26.25" customHeight="1">
      <c r="A371" s="7"/>
    </row>
    <row r="372" ht="26.25" customHeight="1">
      <c r="A372" s="7"/>
    </row>
    <row r="373" ht="26.25" customHeight="1">
      <c r="A373" s="7"/>
    </row>
    <row r="374" ht="26.25" customHeight="1">
      <c r="A374" s="7"/>
    </row>
    <row r="375" ht="26.25" customHeight="1">
      <c r="A375" s="7"/>
    </row>
    <row r="376" ht="26.25" customHeight="1">
      <c r="A376" s="7"/>
    </row>
    <row r="377" ht="26.25" customHeight="1">
      <c r="A377" s="7"/>
    </row>
    <row r="378" ht="26.25" customHeight="1">
      <c r="A378" s="7"/>
    </row>
    <row r="379" ht="26.25" customHeight="1">
      <c r="A379" s="7"/>
    </row>
    <row r="380" ht="26.25" customHeight="1">
      <c r="A380" s="7"/>
    </row>
    <row r="381" ht="26.25" customHeight="1">
      <c r="A381" s="7"/>
    </row>
    <row r="382" ht="26.25" customHeight="1">
      <c r="A382" s="7"/>
    </row>
    <row r="383" ht="26.25" customHeight="1">
      <c r="A383" s="7"/>
    </row>
    <row r="384" ht="26.25" customHeight="1">
      <c r="A384" s="7"/>
    </row>
    <row r="385" ht="26.25" customHeight="1">
      <c r="A385" s="7"/>
    </row>
    <row r="386" ht="26.25" customHeight="1">
      <c r="A386" s="7"/>
    </row>
    <row r="387" ht="26.25" customHeight="1">
      <c r="A387" s="7"/>
    </row>
    <row r="388" ht="26.25" customHeight="1">
      <c r="A388" s="7"/>
    </row>
    <row r="389" ht="26.25" customHeight="1">
      <c r="A389" s="7"/>
    </row>
    <row r="390" ht="26.25" customHeight="1">
      <c r="A390" s="7"/>
    </row>
    <row r="391" ht="26.25" customHeight="1">
      <c r="A391" s="7"/>
    </row>
    <row r="392" ht="26.25" customHeight="1">
      <c r="A392" s="7"/>
    </row>
    <row r="393" ht="26.25" customHeight="1">
      <c r="A393" s="7"/>
    </row>
    <row r="394" ht="26.25" customHeight="1">
      <c r="A394" s="7"/>
    </row>
    <row r="395" ht="26.25" customHeight="1">
      <c r="A395" s="7"/>
    </row>
    <row r="396" ht="26.25" customHeight="1">
      <c r="A396" s="7"/>
    </row>
    <row r="397" ht="26.25" customHeight="1">
      <c r="A397" s="7"/>
    </row>
    <row r="398" ht="26.25" customHeight="1">
      <c r="A398" s="7"/>
    </row>
    <row r="399" ht="26.25" customHeight="1">
      <c r="A399" s="7"/>
    </row>
    <row r="400" ht="26.25" customHeight="1">
      <c r="A400" s="7"/>
    </row>
    <row r="401" ht="26.25" customHeight="1">
      <c r="A401" s="7"/>
    </row>
    <row r="402" ht="26.25" customHeight="1">
      <c r="A402" s="7"/>
    </row>
    <row r="403" ht="26.25" customHeight="1">
      <c r="A403" s="7"/>
    </row>
    <row r="404" ht="26.25" customHeight="1">
      <c r="A404" s="7"/>
    </row>
    <row r="405" ht="26.25" customHeight="1">
      <c r="A405" s="7"/>
    </row>
    <row r="406" ht="26.25" customHeight="1">
      <c r="A406" s="7"/>
    </row>
    <row r="407" ht="26.25" customHeight="1">
      <c r="A407" s="7"/>
    </row>
    <row r="408" ht="26.25" customHeight="1">
      <c r="A408" s="7"/>
    </row>
    <row r="409" ht="26.25" customHeight="1">
      <c r="A409" s="7"/>
    </row>
    <row r="410" ht="26.25" customHeight="1">
      <c r="A410" s="7"/>
    </row>
    <row r="411" ht="26.25" customHeight="1">
      <c r="A411" s="7"/>
    </row>
    <row r="412" ht="26.25" customHeight="1">
      <c r="A412" s="7"/>
    </row>
    <row r="413" ht="26.25" customHeight="1">
      <c r="A413" s="7"/>
    </row>
    <row r="414" ht="26.25" customHeight="1">
      <c r="A414" s="7"/>
    </row>
    <row r="415" ht="26.25" customHeight="1">
      <c r="A415" s="7"/>
    </row>
    <row r="416" ht="26.25" customHeight="1">
      <c r="A416" s="7"/>
    </row>
    <row r="417" ht="26.25" customHeight="1">
      <c r="A417" s="7"/>
    </row>
    <row r="418" ht="26.25" customHeight="1">
      <c r="A418" s="7"/>
    </row>
    <row r="419" ht="26.25" customHeight="1">
      <c r="A419" s="7"/>
    </row>
    <row r="420" ht="26.25" customHeight="1">
      <c r="A420" s="7"/>
    </row>
    <row r="421" ht="26.25" customHeight="1">
      <c r="A421" s="7"/>
    </row>
    <row r="422" ht="26.25" customHeight="1">
      <c r="A422" s="7"/>
    </row>
    <row r="423" ht="26.25" customHeight="1">
      <c r="A423" s="7"/>
    </row>
    <row r="424" ht="26.25" customHeight="1">
      <c r="A424" s="7"/>
    </row>
    <row r="425" ht="26.25" customHeight="1">
      <c r="A425" s="7"/>
    </row>
    <row r="426" ht="26.25" customHeight="1">
      <c r="A426" s="7"/>
    </row>
    <row r="427" ht="26.25" customHeight="1">
      <c r="A427" s="7"/>
    </row>
    <row r="428" ht="26.25" customHeight="1">
      <c r="A428" s="7"/>
    </row>
    <row r="429" ht="26.25" customHeight="1">
      <c r="A429" s="7"/>
    </row>
    <row r="430" ht="26.25" customHeight="1">
      <c r="A430" s="7"/>
    </row>
    <row r="431" ht="26.25" customHeight="1">
      <c r="A431" s="7"/>
    </row>
    <row r="432" ht="26.25" customHeight="1">
      <c r="A432" s="7"/>
    </row>
    <row r="433" ht="26.25" customHeight="1">
      <c r="A433" s="7"/>
    </row>
    <row r="434" ht="26.25" customHeight="1">
      <c r="A434" s="7"/>
    </row>
    <row r="435" ht="26.25" customHeight="1">
      <c r="A435" s="7"/>
    </row>
    <row r="436" ht="26.25" customHeight="1">
      <c r="A436" s="7"/>
    </row>
    <row r="437" ht="26.25" customHeight="1">
      <c r="A437" s="7"/>
    </row>
    <row r="438" ht="26.25" customHeight="1">
      <c r="A438" s="7"/>
    </row>
    <row r="439" ht="26.25" customHeight="1">
      <c r="A439" s="7"/>
    </row>
    <row r="440" ht="26.25" customHeight="1">
      <c r="A440" s="7"/>
    </row>
    <row r="441" ht="26.25" customHeight="1">
      <c r="A441" s="7"/>
    </row>
    <row r="442" ht="26.25" customHeight="1">
      <c r="A442" s="7"/>
    </row>
    <row r="443" ht="26.25" customHeight="1">
      <c r="A443" s="7"/>
    </row>
    <row r="444" ht="26.25" customHeight="1">
      <c r="A444" s="7"/>
    </row>
    <row r="445" ht="26.25" customHeight="1">
      <c r="A445" s="7"/>
    </row>
    <row r="446" ht="26.25" customHeight="1">
      <c r="A446" s="7"/>
    </row>
    <row r="447" ht="26.25" customHeight="1">
      <c r="A447" s="7"/>
    </row>
    <row r="448" ht="26.25" customHeight="1">
      <c r="A448" s="7"/>
    </row>
    <row r="449" ht="26.25" customHeight="1">
      <c r="A449" s="7"/>
    </row>
    <row r="450" ht="26.25" customHeight="1">
      <c r="A450" s="7"/>
    </row>
    <row r="451" ht="26.25" customHeight="1">
      <c r="A451" s="7"/>
    </row>
    <row r="452" ht="26.25" customHeight="1">
      <c r="A452" s="7"/>
    </row>
    <row r="453" ht="26.25" customHeight="1">
      <c r="A453" s="7"/>
    </row>
    <row r="454" ht="26.25" customHeight="1">
      <c r="A454" s="7"/>
    </row>
    <row r="455" ht="26.25" customHeight="1">
      <c r="A455" s="7"/>
    </row>
    <row r="456" ht="26.25" customHeight="1">
      <c r="A456" s="7"/>
    </row>
    <row r="457" ht="26.25" customHeight="1">
      <c r="A457" s="7"/>
    </row>
    <row r="458" ht="26.25" customHeight="1">
      <c r="A458" s="7"/>
    </row>
    <row r="459" ht="26.25" customHeight="1">
      <c r="A459" s="7"/>
    </row>
    <row r="460" ht="26.25" customHeight="1">
      <c r="A460" s="7"/>
    </row>
    <row r="461" ht="26.25" customHeight="1">
      <c r="A461" s="7"/>
    </row>
    <row r="462" ht="26.25" customHeight="1">
      <c r="A462" s="7"/>
    </row>
    <row r="463" ht="26.25" customHeight="1">
      <c r="A463" s="7"/>
    </row>
    <row r="464" ht="26.25" customHeight="1">
      <c r="A464" s="7"/>
    </row>
    <row r="465" ht="26.25" customHeight="1">
      <c r="A465" s="7"/>
    </row>
    <row r="466" ht="26.25" customHeight="1">
      <c r="A466" s="7"/>
    </row>
    <row r="467" ht="26.25" customHeight="1">
      <c r="A467" s="7"/>
    </row>
    <row r="468" ht="26.25" customHeight="1">
      <c r="A468" s="7"/>
    </row>
    <row r="469" ht="26.25" customHeight="1">
      <c r="A469" s="7"/>
    </row>
    <row r="470" ht="26.25" customHeight="1">
      <c r="A470" s="7"/>
    </row>
    <row r="471" ht="26.25" customHeight="1">
      <c r="A471" s="7"/>
    </row>
    <row r="472" ht="26.25" customHeight="1">
      <c r="A472" s="7"/>
    </row>
    <row r="473" ht="26.25" customHeight="1">
      <c r="A473" s="7"/>
    </row>
    <row r="474" ht="26.25" customHeight="1">
      <c r="A474" s="7"/>
    </row>
    <row r="475" ht="26.25" customHeight="1">
      <c r="A475" s="7"/>
    </row>
    <row r="476" ht="26.25" customHeight="1">
      <c r="A476" s="7"/>
    </row>
    <row r="477" ht="26.25" customHeight="1">
      <c r="A477" s="7"/>
    </row>
    <row r="478" ht="26.25" customHeight="1">
      <c r="A478" s="7"/>
    </row>
    <row r="479" ht="26.25" customHeight="1">
      <c r="A479" s="7"/>
    </row>
    <row r="480" ht="26.25" customHeight="1">
      <c r="A480" s="7"/>
    </row>
    <row r="481" ht="26.25" customHeight="1">
      <c r="A481" s="7"/>
    </row>
    <row r="482" ht="26.25" customHeight="1">
      <c r="A482" s="7"/>
    </row>
    <row r="483" ht="26.25" customHeight="1">
      <c r="A483" s="7"/>
    </row>
    <row r="484" ht="26.25" customHeight="1">
      <c r="A484" s="7"/>
    </row>
    <row r="485" ht="26.25" customHeight="1">
      <c r="A485" s="7"/>
    </row>
    <row r="486" ht="26.25" customHeight="1">
      <c r="A486" s="7"/>
    </row>
    <row r="487" ht="26.25" customHeight="1">
      <c r="A487" s="7"/>
    </row>
    <row r="488" ht="26.25" customHeight="1">
      <c r="A488" s="7"/>
    </row>
    <row r="489" ht="26.25" customHeight="1">
      <c r="A489" s="7"/>
    </row>
    <row r="490" ht="26.25" customHeight="1">
      <c r="A490" s="7"/>
    </row>
    <row r="491" ht="26.25" customHeight="1">
      <c r="A491" s="7"/>
    </row>
    <row r="492" ht="26.25" customHeight="1">
      <c r="A492" s="7"/>
    </row>
    <row r="493" ht="26.25" customHeight="1">
      <c r="A493" s="7"/>
    </row>
    <row r="494" ht="26.25" customHeight="1">
      <c r="A494" s="7"/>
    </row>
    <row r="495" ht="26.25" customHeight="1">
      <c r="A495" s="7"/>
    </row>
    <row r="496" ht="26.25" customHeight="1">
      <c r="A496" s="7"/>
    </row>
    <row r="497" ht="26.25" customHeight="1">
      <c r="A497" s="7"/>
    </row>
    <row r="498" ht="26.25" customHeight="1">
      <c r="A498" s="7"/>
    </row>
    <row r="499" ht="26.25" customHeight="1">
      <c r="A499" s="7"/>
    </row>
    <row r="500" ht="26.25" customHeight="1">
      <c r="A500" s="7"/>
    </row>
    <row r="501" ht="26.25" customHeight="1">
      <c r="A501" s="7"/>
    </row>
    <row r="502" ht="26.25" customHeight="1">
      <c r="A502" s="7"/>
    </row>
    <row r="503" ht="26.25" customHeight="1">
      <c r="A503" s="7"/>
    </row>
    <row r="504" ht="26.25" customHeight="1">
      <c r="A504" s="7"/>
    </row>
    <row r="505" ht="26.25" customHeight="1">
      <c r="A505" s="7"/>
    </row>
    <row r="506" ht="26.25" customHeight="1">
      <c r="A506" s="7"/>
    </row>
    <row r="507" ht="26.25" customHeight="1">
      <c r="A507" s="7"/>
    </row>
    <row r="508" ht="26.25" customHeight="1">
      <c r="A508" s="7"/>
    </row>
    <row r="509" ht="26.25" customHeight="1">
      <c r="A509" s="7"/>
    </row>
    <row r="510" ht="26.25" customHeight="1">
      <c r="A510" s="7"/>
    </row>
    <row r="511" ht="26.25" customHeight="1">
      <c r="A511" s="7"/>
    </row>
    <row r="512" ht="26.25" customHeight="1">
      <c r="A512" s="7"/>
    </row>
    <row r="513" ht="26.25" customHeight="1">
      <c r="A513" s="7"/>
    </row>
    <row r="514" ht="26.25" customHeight="1">
      <c r="A514" s="7"/>
    </row>
    <row r="515" ht="26.25" customHeight="1">
      <c r="A515" s="7"/>
    </row>
    <row r="516" ht="26.25" customHeight="1">
      <c r="A516" s="7"/>
    </row>
    <row r="517" ht="26.25" customHeight="1">
      <c r="A517" s="7"/>
    </row>
    <row r="518" ht="26.25" customHeight="1">
      <c r="A518" s="7"/>
    </row>
    <row r="519" ht="26.25" customHeight="1">
      <c r="A519" s="7"/>
    </row>
    <row r="520" ht="26.25" customHeight="1">
      <c r="A520" s="7"/>
    </row>
    <row r="521" ht="26.25" customHeight="1">
      <c r="A521" s="7"/>
    </row>
    <row r="522" ht="26.25" customHeight="1">
      <c r="A522" s="7"/>
    </row>
    <row r="523" ht="26.25" customHeight="1">
      <c r="A523" s="7"/>
    </row>
    <row r="524" ht="26.25" customHeight="1">
      <c r="A524" s="7"/>
    </row>
    <row r="525" ht="26.25" customHeight="1">
      <c r="A525" s="7"/>
    </row>
    <row r="526" ht="26.25" customHeight="1">
      <c r="A526" s="7"/>
    </row>
    <row r="527" ht="26.25" customHeight="1">
      <c r="A527" s="7"/>
    </row>
    <row r="528" ht="26.25" customHeight="1">
      <c r="A528" s="7"/>
    </row>
    <row r="529" ht="26.25" customHeight="1">
      <c r="A529" s="7"/>
    </row>
    <row r="530" ht="26.25" customHeight="1">
      <c r="A530" s="7"/>
    </row>
    <row r="531" ht="26.25" customHeight="1">
      <c r="A531" s="7"/>
    </row>
    <row r="532" ht="26.25" customHeight="1">
      <c r="A532" s="7"/>
    </row>
    <row r="533" ht="26.25" customHeight="1">
      <c r="A533" s="7"/>
    </row>
    <row r="534" ht="26.25" customHeight="1">
      <c r="A534" s="7"/>
    </row>
    <row r="535" ht="26.25" customHeight="1">
      <c r="A535" s="7"/>
    </row>
    <row r="536" ht="26.25" customHeight="1">
      <c r="A536" s="7"/>
    </row>
    <row r="537" ht="26.25" customHeight="1">
      <c r="A537" s="7"/>
    </row>
    <row r="538" ht="26.25" customHeight="1">
      <c r="A538" s="7"/>
    </row>
    <row r="539" ht="26.25" customHeight="1">
      <c r="A539" s="7"/>
    </row>
    <row r="540" ht="26.25" customHeight="1">
      <c r="A540" s="7"/>
    </row>
    <row r="541" ht="26.25" customHeight="1">
      <c r="A541" s="7"/>
    </row>
    <row r="542" ht="26.25" customHeight="1">
      <c r="A542" s="7"/>
    </row>
    <row r="543" ht="26.25" customHeight="1">
      <c r="A543" s="7"/>
    </row>
    <row r="544" ht="26.25" customHeight="1">
      <c r="A544" s="7"/>
    </row>
    <row r="545" ht="26.25" customHeight="1">
      <c r="A545" s="7"/>
    </row>
    <row r="546" ht="26.25" customHeight="1">
      <c r="A546" s="7"/>
    </row>
    <row r="547" ht="26.25" customHeight="1">
      <c r="A547" s="7"/>
    </row>
    <row r="548" ht="26.25" customHeight="1">
      <c r="A548" s="7"/>
    </row>
    <row r="549" ht="26.25" customHeight="1">
      <c r="A549" s="7"/>
    </row>
    <row r="550" ht="26.25" customHeight="1">
      <c r="A550" s="7"/>
    </row>
    <row r="551" ht="26.25" customHeight="1">
      <c r="A551" s="7"/>
    </row>
    <row r="552" ht="26.25" customHeight="1">
      <c r="A552" s="7"/>
    </row>
    <row r="553" ht="26.25" customHeight="1">
      <c r="A553" s="7"/>
    </row>
    <row r="554" ht="26.25" customHeight="1">
      <c r="A554" s="7"/>
    </row>
    <row r="555" ht="26.25" customHeight="1">
      <c r="A555" s="7"/>
    </row>
    <row r="556" ht="26.25" customHeight="1">
      <c r="A556" s="7"/>
    </row>
    <row r="557" ht="26.25" customHeight="1">
      <c r="A557" s="7"/>
    </row>
    <row r="558" ht="26.25" customHeight="1">
      <c r="A558" s="7"/>
    </row>
    <row r="559" ht="26.25" customHeight="1">
      <c r="A559" s="7"/>
    </row>
    <row r="560" ht="26.25" customHeight="1">
      <c r="A560" s="7"/>
    </row>
    <row r="561" ht="26.25" customHeight="1">
      <c r="A561" s="7"/>
    </row>
    <row r="562" ht="26.25" customHeight="1">
      <c r="A562" s="7"/>
    </row>
    <row r="563" ht="26.25" customHeight="1">
      <c r="A563" s="7"/>
    </row>
    <row r="564" ht="26.25" customHeight="1">
      <c r="A564" s="7"/>
    </row>
    <row r="565" ht="26.25" customHeight="1">
      <c r="A565" s="7"/>
    </row>
    <row r="566" ht="26.25" customHeight="1">
      <c r="A566" s="7"/>
    </row>
    <row r="567" ht="26.25" customHeight="1">
      <c r="A567" s="7"/>
    </row>
    <row r="568" ht="26.25" customHeight="1">
      <c r="A568" s="7"/>
    </row>
    <row r="569" ht="26.25" customHeight="1">
      <c r="A569" s="7"/>
    </row>
    <row r="570" ht="26.25" customHeight="1">
      <c r="A570" s="7"/>
    </row>
    <row r="571" ht="26.25" customHeight="1">
      <c r="A571" s="7"/>
    </row>
    <row r="572" ht="26.25" customHeight="1">
      <c r="A572" s="7"/>
    </row>
    <row r="573" ht="26.25" customHeight="1">
      <c r="A573" s="7"/>
    </row>
    <row r="574" ht="26.25" customHeight="1">
      <c r="A574" s="7"/>
    </row>
    <row r="575" ht="26.25" customHeight="1">
      <c r="A575" s="7"/>
    </row>
    <row r="576" ht="26.25" customHeight="1">
      <c r="A576" s="7"/>
    </row>
    <row r="577" ht="26.25" customHeight="1">
      <c r="A577" s="7"/>
    </row>
    <row r="578" ht="26.25" customHeight="1">
      <c r="A578" s="7"/>
    </row>
    <row r="579" ht="26.25" customHeight="1">
      <c r="A579" s="7"/>
    </row>
    <row r="580" ht="26.25" customHeight="1">
      <c r="A580" s="7"/>
    </row>
    <row r="581" ht="26.25" customHeight="1">
      <c r="A581" s="7"/>
    </row>
    <row r="582" ht="26.25" customHeight="1">
      <c r="A582" s="7"/>
    </row>
    <row r="583" ht="26.25" customHeight="1">
      <c r="A583" s="7"/>
    </row>
    <row r="584" ht="26.25" customHeight="1">
      <c r="A584" s="7"/>
    </row>
    <row r="585" ht="26.25" customHeight="1">
      <c r="A585" s="7"/>
    </row>
    <row r="586" ht="26.25" customHeight="1">
      <c r="A586" s="7"/>
    </row>
    <row r="587" ht="26.25" customHeight="1">
      <c r="A587" s="7"/>
    </row>
    <row r="588" ht="26.25" customHeight="1">
      <c r="A588" s="7"/>
    </row>
    <row r="589" ht="26.25" customHeight="1">
      <c r="A589" s="7"/>
    </row>
    <row r="590" ht="26.25" customHeight="1">
      <c r="A590" s="7"/>
    </row>
    <row r="591" ht="26.25" customHeight="1">
      <c r="A591" s="7"/>
    </row>
    <row r="592" ht="26.25" customHeight="1">
      <c r="A592" s="7"/>
    </row>
    <row r="593" ht="26.25" customHeight="1">
      <c r="A593" s="7"/>
    </row>
    <row r="594" ht="26.25" customHeight="1">
      <c r="A594" s="7"/>
    </row>
    <row r="595" ht="26.25" customHeight="1">
      <c r="A595" s="7"/>
    </row>
    <row r="596" ht="26.25" customHeight="1">
      <c r="A596" s="7"/>
    </row>
    <row r="597" ht="26.25" customHeight="1">
      <c r="A597" s="7"/>
    </row>
    <row r="598" ht="26.25" customHeight="1">
      <c r="A598" s="7"/>
    </row>
    <row r="599" ht="26.25" customHeight="1">
      <c r="A599" s="7"/>
    </row>
    <row r="600" ht="26.25" customHeight="1">
      <c r="A600" s="7"/>
    </row>
    <row r="601" ht="26.25" customHeight="1">
      <c r="A601" s="7"/>
    </row>
    <row r="602" ht="26.25" customHeight="1">
      <c r="A602" s="7"/>
    </row>
    <row r="603" ht="26.25" customHeight="1">
      <c r="A603" s="7"/>
    </row>
    <row r="604" ht="26.25" customHeight="1">
      <c r="A604" s="7"/>
    </row>
    <row r="605" ht="26.25" customHeight="1">
      <c r="A605" s="7"/>
    </row>
    <row r="606" ht="26.25" customHeight="1">
      <c r="A606" s="7"/>
    </row>
    <row r="607" ht="26.25" customHeight="1">
      <c r="A607" s="7"/>
    </row>
    <row r="608" ht="26.25" customHeight="1">
      <c r="A608" s="7"/>
    </row>
    <row r="609" ht="26.25" customHeight="1">
      <c r="A609" s="7"/>
    </row>
    <row r="610" ht="26.25" customHeight="1">
      <c r="A610" s="7"/>
    </row>
    <row r="611" ht="26.25" customHeight="1">
      <c r="A611" s="7"/>
    </row>
    <row r="612" ht="26.25" customHeight="1">
      <c r="A612" s="7"/>
    </row>
    <row r="613" ht="26.25" customHeight="1">
      <c r="A613" s="7"/>
    </row>
    <row r="614" ht="26.25" customHeight="1">
      <c r="A614" s="7"/>
    </row>
    <row r="615" ht="26.25" customHeight="1">
      <c r="A615" s="7"/>
    </row>
    <row r="616" ht="26.25" customHeight="1">
      <c r="A616" s="7"/>
    </row>
    <row r="617" ht="26.25" customHeight="1">
      <c r="A617" s="7"/>
    </row>
    <row r="618" ht="26.25" customHeight="1">
      <c r="A618" s="7"/>
    </row>
    <row r="619" ht="26.25" customHeight="1">
      <c r="A619" s="7"/>
    </row>
    <row r="620" ht="26.25" customHeight="1">
      <c r="A620" s="7"/>
    </row>
    <row r="621" ht="26.25" customHeight="1">
      <c r="A621" s="7"/>
    </row>
    <row r="622" ht="26.25" customHeight="1">
      <c r="A622" s="7"/>
    </row>
    <row r="623" ht="26.25" customHeight="1">
      <c r="A623" s="7"/>
    </row>
    <row r="624" ht="26.25" customHeight="1">
      <c r="A624" s="7"/>
    </row>
    <row r="625" ht="26.25" customHeight="1">
      <c r="A625" s="7"/>
    </row>
    <row r="626" ht="26.25" customHeight="1">
      <c r="A626" s="7"/>
    </row>
    <row r="627" ht="26.25" customHeight="1">
      <c r="A627" s="7"/>
    </row>
    <row r="628" ht="26.25" customHeight="1">
      <c r="A628" s="7"/>
    </row>
    <row r="629" ht="26.25" customHeight="1">
      <c r="A629" s="7"/>
    </row>
    <row r="630" ht="26.25" customHeight="1">
      <c r="A630" s="7"/>
    </row>
    <row r="631" ht="26.25" customHeight="1">
      <c r="A631" s="7"/>
    </row>
    <row r="632" ht="26.25" customHeight="1">
      <c r="A632" s="7"/>
    </row>
    <row r="633" ht="26.25" customHeight="1">
      <c r="A633" s="7"/>
    </row>
    <row r="634" ht="26.25" customHeight="1">
      <c r="A634" s="7"/>
    </row>
    <row r="635" ht="26.25" customHeight="1">
      <c r="A635" s="7"/>
    </row>
    <row r="636" ht="26.25" customHeight="1">
      <c r="A636" s="7"/>
    </row>
    <row r="637" ht="26.25" customHeight="1">
      <c r="A637" s="7"/>
    </row>
    <row r="638" ht="26.25" customHeight="1">
      <c r="A638" s="7"/>
    </row>
    <row r="639" ht="26.25" customHeight="1">
      <c r="A639" s="7"/>
    </row>
    <row r="640" ht="26.25" customHeight="1">
      <c r="A640" s="7"/>
    </row>
    <row r="641" ht="26.25" customHeight="1">
      <c r="A641" s="7"/>
    </row>
    <row r="642" ht="26.25" customHeight="1">
      <c r="A642" s="7"/>
    </row>
    <row r="643" ht="26.25" customHeight="1">
      <c r="A643" s="7"/>
    </row>
    <row r="644" ht="26.25" customHeight="1">
      <c r="A644" s="7"/>
    </row>
    <row r="645" ht="26.25" customHeight="1">
      <c r="A645" s="7"/>
    </row>
    <row r="646" ht="26.25" customHeight="1">
      <c r="A646" s="7"/>
    </row>
    <row r="647" ht="26.25" customHeight="1">
      <c r="A647" s="7"/>
    </row>
    <row r="648" ht="26.25" customHeight="1">
      <c r="A648" s="7"/>
    </row>
    <row r="649" ht="26.25" customHeight="1">
      <c r="A649" s="7"/>
    </row>
    <row r="650" ht="26.25" customHeight="1">
      <c r="A650" s="7"/>
    </row>
    <row r="651" ht="26.25" customHeight="1">
      <c r="A651" s="7"/>
    </row>
    <row r="652" ht="26.25" customHeight="1">
      <c r="A652" s="7"/>
    </row>
    <row r="653" ht="26.25" customHeight="1">
      <c r="A653" s="7"/>
    </row>
    <row r="654" ht="26.25" customHeight="1">
      <c r="A654" s="7"/>
    </row>
    <row r="655" ht="26.25" customHeight="1">
      <c r="A655" s="7"/>
    </row>
    <row r="656" ht="26.25" customHeight="1">
      <c r="A656" s="7"/>
    </row>
    <row r="657" ht="26.25" customHeight="1">
      <c r="A657" s="7"/>
    </row>
    <row r="658" ht="26.25" customHeight="1">
      <c r="A658" s="7"/>
    </row>
    <row r="659" ht="26.25" customHeight="1">
      <c r="A659" s="7"/>
    </row>
    <row r="660" ht="26.25" customHeight="1">
      <c r="A660" s="7"/>
    </row>
    <row r="661" ht="26.25" customHeight="1">
      <c r="A661" s="7"/>
    </row>
    <row r="662" ht="26.25" customHeight="1">
      <c r="A662" s="7"/>
    </row>
    <row r="663" ht="26.25" customHeight="1">
      <c r="A663" s="7"/>
    </row>
    <row r="664" ht="26.25" customHeight="1">
      <c r="A664" s="7"/>
    </row>
    <row r="665" ht="26.25" customHeight="1">
      <c r="A665" s="7"/>
    </row>
    <row r="666" ht="26.25" customHeight="1">
      <c r="A666" s="7"/>
    </row>
    <row r="667" ht="26.25" customHeight="1">
      <c r="A667" s="7"/>
    </row>
    <row r="668" ht="26.25" customHeight="1">
      <c r="A668" s="7"/>
    </row>
    <row r="669" ht="26.25" customHeight="1">
      <c r="A669" s="7"/>
    </row>
    <row r="670" ht="26.25" customHeight="1">
      <c r="A670" s="7"/>
    </row>
    <row r="671" ht="26.25" customHeight="1">
      <c r="A671" s="7"/>
    </row>
    <row r="672" ht="26.25" customHeight="1">
      <c r="A672" s="7"/>
    </row>
    <row r="673" ht="26.25" customHeight="1">
      <c r="A673" s="7"/>
    </row>
    <row r="674" ht="26.25" customHeight="1">
      <c r="A674" s="7"/>
    </row>
    <row r="675" ht="26.25" customHeight="1">
      <c r="A675" s="7"/>
    </row>
    <row r="676" ht="26.25" customHeight="1">
      <c r="A676" s="7"/>
    </row>
    <row r="677" ht="26.25" customHeight="1">
      <c r="A677" s="7"/>
    </row>
    <row r="678" ht="26.25" customHeight="1">
      <c r="A678" s="7"/>
    </row>
    <row r="679" ht="26.25" customHeight="1">
      <c r="A679" s="7"/>
    </row>
    <row r="680" ht="26.25" customHeight="1">
      <c r="A680" s="7"/>
    </row>
    <row r="681" ht="26.25" customHeight="1">
      <c r="A681" s="7"/>
    </row>
    <row r="682" ht="26.25" customHeight="1">
      <c r="A682" s="7"/>
    </row>
    <row r="683" ht="26.25" customHeight="1">
      <c r="A683" s="7"/>
    </row>
    <row r="684" ht="26.25" customHeight="1">
      <c r="A684" s="7"/>
    </row>
    <row r="685" ht="26.25" customHeight="1">
      <c r="A685" s="7"/>
    </row>
    <row r="686" ht="26.25" customHeight="1">
      <c r="A686" s="7"/>
    </row>
    <row r="687" ht="26.25" customHeight="1">
      <c r="A687" s="7"/>
    </row>
    <row r="688" ht="26.25" customHeight="1">
      <c r="A688" s="7"/>
    </row>
    <row r="689" ht="26.25" customHeight="1">
      <c r="A689" s="7"/>
    </row>
    <row r="690" ht="26.25" customHeight="1">
      <c r="A690" s="7"/>
    </row>
    <row r="691" ht="26.25" customHeight="1">
      <c r="A691" s="7"/>
    </row>
    <row r="692" ht="26.25" customHeight="1">
      <c r="A692" s="7"/>
    </row>
    <row r="693" ht="26.25" customHeight="1">
      <c r="A693" s="7"/>
    </row>
    <row r="694" ht="26.25" customHeight="1">
      <c r="A694" s="7"/>
    </row>
    <row r="695" ht="26.25" customHeight="1">
      <c r="A695" s="7"/>
    </row>
    <row r="696" ht="26.25" customHeight="1">
      <c r="A696" s="7"/>
    </row>
    <row r="697" ht="26.25" customHeight="1">
      <c r="A697" s="7"/>
    </row>
    <row r="698" ht="26.25" customHeight="1">
      <c r="A698" s="7"/>
    </row>
    <row r="699" ht="26.25" customHeight="1">
      <c r="A699" s="7"/>
    </row>
    <row r="700" ht="26.25" customHeight="1">
      <c r="A700" s="7"/>
    </row>
    <row r="701" ht="26.25" customHeight="1">
      <c r="A701" s="7"/>
    </row>
    <row r="702" ht="26.25" customHeight="1">
      <c r="A702" s="7"/>
    </row>
    <row r="703" ht="26.25" customHeight="1">
      <c r="A703" s="7"/>
    </row>
    <row r="704" ht="26.25" customHeight="1">
      <c r="A704" s="7"/>
    </row>
    <row r="705" ht="26.25" customHeight="1">
      <c r="A705" s="7"/>
    </row>
    <row r="706" ht="26.25" customHeight="1">
      <c r="A706" s="7"/>
    </row>
    <row r="707" ht="26.25" customHeight="1">
      <c r="A707" s="7"/>
    </row>
    <row r="708" ht="26.25" customHeight="1">
      <c r="A708" s="7"/>
    </row>
    <row r="709" ht="26.25" customHeight="1">
      <c r="A709" s="7"/>
    </row>
    <row r="710" ht="26.25" customHeight="1">
      <c r="A710" s="7"/>
    </row>
    <row r="711" ht="26.25" customHeight="1">
      <c r="A711" s="7"/>
    </row>
    <row r="712" ht="26.25" customHeight="1">
      <c r="A712" s="7"/>
    </row>
    <row r="713" ht="26.25" customHeight="1">
      <c r="A713" s="7"/>
    </row>
    <row r="714" ht="26.25" customHeight="1">
      <c r="A714" s="7"/>
    </row>
    <row r="715" ht="26.25" customHeight="1">
      <c r="A715" s="7"/>
    </row>
    <row r="716" ht="26.25" customHeight="1">
      <c r="A716" s="7"/>
    </row>
    <row r="717" ht="26.25" customHeight="1">
      <c r="A717" s="7"/>
    </row>
    <row r="718" ht="26.25" customHeight="1">
      <c r="A718" s="7"/>
    </row>
    <row r="719" ht="26.25" customHeight="1">
      <c r="A719" s="7"/>
    </row>
    <row r="720" ht="26.25" customHeight="1">
      <c r="A720" s="7"/>
    </row>
    <row r="721" ht="26.25" customHeight="1">
      <c r="A721" s="7"/>
    </row>
    <row r="722" ht="26.25" customHeight="1">
      <c r="A722" s="7"/>
    </row>
    <row r="723" ht="26.25" customHeight="1">
      <c r="A723" s="7"/>
    </row>
    <row r="724" ht="26.25" customHeight="1">
      <c r="A724" s="7"/>
    </row>
    <row r="725" ht="26.25" customHeight="1">
      <c r="A725" s="7"/>
    </row>
    <row r="726" ht="26.25" customHeight="1">
      <c r="A726" s="7"/>
    </row>
    <row r="727" ht="26.25" customHeight="1">
      <c r="A727" s="7"/>
    </row>
    <row r="728" ht="26.25" customHeight="1">
      <c r="A728" s="7"/>
    </row>
    <row r="729" ht="26.25" customHeight="1">
      <c r="A729" s="7"/>
    </row>
    <row r="730" ht="26.25" customHeight="1">
      <c r="A730" s="7"/>
    </row>
    <row r="731" ht="26.25" customHeight="1">
      <c r="A731" s="7"/>
    </row>
    <row r="732" ht="26.25" customHeight="1">
      <c r="A732" s="7"/>
    </row>
    <row r="733" ht="26.25" customHeight="1">
      <c r="A733" s="7"/>
    </row>
    <row r="734" ht="26.25" customHeight="1">
      <c r="A734" s="7"/>
    </row>
    <row r="735" ht="26.25" customHeight="1">
      <c r="A735" s="7"/>
    </row>
    <row r="736" ht="26.25" customHeight="1">
      <c r="A736" s="7"/>
    </row>
    <row r="737" ht="26.25" customHeight="1">
      <c r="A737" s="7"/>
    </row>
    <row r="738" ht="26.25" customHeight="1">
      <c r="A738" s="7"/>
    </row>
    <row r="739" ht="26.25" customHeight="1">
      <c r="A739" s="7"/>
    </row>
    <row r="740" ht="26.25" customHeight="1">
      <c r="A740" s="7"/>
    </row>
    <row r="741" ht="26.25" customHeight="1">
      <c r="A741" s="7"/>
    </row>
    <row r="742" ht="26.25" customHeight="1">
      <c r="A742" s="7"/>
    </row>
    <row r="743" ht="26.25" customHeight="1">
      <c r="A743" s="7"/>
    </row>
    <row r="744" ht="26.25" customHeight="1">
      <c r="A744" s="7"/>
    </row>
    <row r="745" ht="26.25" customHeight="1">
      <c r="A745" s="7"/>
    </row>
    <row r="746" ht="26.25" customHeight="1">
      <c r="A746" s="7"/>
    </row>
    <row r="747" ht="26.25" customHeight="1">
      <c r="A747" s="7"/>
    </row>
    <row r="748" ht="26.25" customHeight="1">
      <c r="A748" s="7"/>
    </row>
    <row r="749" ht="26.25" customHeight="1">
      <c r="A749" s="7"/>
    </row>
    <row r="750" ht="26.25" customHeight="1">
      <c r="A750" s="7"/>
    </row>
    <row r="751" ht="26.25" customHeight="1">
      <c r="A751" s="7"/>
    </row>
    <row r="752" ht="26.25" customHeight="1">
      <c r="A752" s="7"/>
    </row>
    <row r="753" ht="26.25" customHeight="1">
      <c r="A753" s="7"/>
    </row>
    <row r="754" ht="26.25" customHeight="1">
      <c r="A754" s="7"/>
    </row>
    <row r="755" ht="26.25" customHeight="1">
      <c r="A755" s="7"/>
    </row>
    <row r="756" ht="26.25" customHeight="1">
      <c r="A756" s="7"/>
    </row>
    <row r="757" ht="26.25" customHeight="1">
      <c r="A757" s="7"/>
    </row>
    <row r="758" ht="26.25" customHeight="1">
      <c r="A758" s="7"/>
    </row>
    <row r="759" ht="26.25" customHeight="1">
      <c r="A759" s="7"/>
    </row>
    <row r="760" ht="26.25" customHeight="1">
      <c r="A760" s="7"/>
    </row>
    <row r="761" ht="26.25" customHeight="1">
      <c r="A761" s="7"/>
    </row>
    <row r="762" ht="26.25" customHeight="1">
      <c r="A762" s="7"/>
    </row>
    <row r="763" ht="26.25" customHeight="1">
      <c r="A763" s="7"/>
    </row>
    <row r="764" ht="26.25" customHeight="1">
      <c r="A764" s="7"/>
    </row>
    <row r="765" ht="26.25" customHeight="1">
      <c r="A765" s="7"/>
    </row>
    <row r="766" ht="26.25" customHeight="1">
      <c r="A766" s="7"/>
    </row>
    <row r="767" ht="26.25" customHeight="1">
      <c r="A767" s="7"/>
    </row>
    <row r="768" ht="26.25" customHeight="1">
      <c r="A768" s="7"/>
    </row>
    <row r="769" ht="26.25" customHeight="1">
      <c r="A769" s="7"/>
    </row>
    <row r="770" ht="26.25" customHeight="1">
      <c r="A770" s="7"/>
    </row>
    <row r="771" ht="26.25" customHeight="1">
      <c r="A771" s="7"/>
    </row>
    <row r="772" ht="26.25" customHeight="1">
      <c r="A772" s="7"/>
    </row>
    <row r="773" ht="26.25" customHeight="1">
      <c r="A773" s="7"/>
    </row>
    <row r="774" ht="26.25" customHeight="1">
      <c r="A774" s="7"/>
    </row>
    <row r="775" ht="26.25" customHeight="1">
      <c r="A775" s="7"/>
    </row>
    <row r="776" ht="26.25" customHeight="1">
      <c r="A776" s="7"/>
    </row>
    <row r="777" ht="26.25" customHeight="1">
      <c r="A777" s="7"/>
    </row>
    <row r="778" ht="26.25" customHeight="1">
      <c r="A778" s="7"/>
    </row>
    <row r="779" ht="26.25" customHeight="1">
      <c r="A779" s="7"/>
    </row>
    <row r="780" ht="26.25" customHeight="1">
      <c r="A780" s="7"/>
    </row>
    <row r="781" ht="26.25" customHeight="1">
      <c r="A781" s="7"/>
    </row>
    <row r="782" ht="26.25" customHeight="1">
      <c r="A782" s="7"/>
    </row>
    <row r="783" ht="26.25" customHeight="1">
      <c r="A783" s="7"/>
    </row>
    <row r="784" ht="26.25" customHeight="1">
      <c r="A784" s="7"/>
    </row>
    <row r="785" ht="26.25" customHeight="1">
      <c r="A785" s="7"/>
    </row>
    <row r="786" ht="26.25" customHeight="1">
      <c r="A786" s="7"/>
    </row>
    <row r="787" ht="26.25" customHeight="1">
      <c r="A787" s="7"/>
    </row>
    <row r="788" ht="26.25" customHeight="1">
      <c r="A788" s="7"/>
    </row>
    <row r="789" ht="26.25" customHeight="1">
      <c r="A789" s="7"/>
    </row>
    <row r="790" ht="26.25" customHeight="1">
      <c r="A790" s="7"/>
    </row>
    <row r="791" ht="26.25" customHeight="1">
      <c r="A791" s="7"/>
    </row>
    <row r="792" ht="26.25" customHeight="1">
      <c r="A792" s="7"/>
    </row>
    <row r="793" ht="26.25" customHeight="1">
      <c r="A793" s="7"/>
    </row>
    <row r="794" ht="26.25" customHeight="1">
      <c r="A794" s="7"/>
    </row>
    <row r="795" ht="26.25" customHeight="1">
      <c r="A795" s="7"/>
    </row>
    <row r="796" ht="26.25" customHeight="1">
      <c r="A796" s="7"/>
    </row>
    <row r="797" ht="26.25" customHeight="1">
      <c r="A797" s="7"/>
    </row>
    <row r="798" ht="26.25" customHeight="1">
      <c r="A798" s="7"/>
    </row>
    <row r="799" ht="26.25" customHeight="1">
      <c r="A799" s="7"/>
    </row>
    <row r="800" ht="26.25" customHeight="1">
      <c r="A800" s="7"/>
    </row>
    <row r="801" ht="26.25" customHeight="1">
      <c r="A801" s="7"/>
    </row>
    <row r="802" ht="26.25" customHeight="1">
      <c r="A802" s="7"/>
    </row>
    <row r="803" ht="26.25" customHeight="1">
      <c r="A803" s="7"/>
    </row>
    <row r="804" ht="26.25" customHeight="1">
      <c r="A804" s="7"/>
    </row>
    <row r="805" ht="26.25" customHeight="1">
      <c r="A805" s="7"/>
    </row>
    <row r="806" ht="26.25" customHeight="1">
      <c r="A806" s="7"/>
    </row>
    <row r="807" ht="26.25" customHeight="1">
      <c r="A807" s="7"/>
    </row>
    <row r="808" ht="26.25" customHeight="1">
      <c r="A808" s="7"/>
    </row>
    <row r="809" ht="26.25" customHeight="1">
      <c r="A809" s="7"/>
    </row>
    <row r="810" ht="26.25" customHeight="1">
      <c r="A810" s="7"/>
    </row>
    <row r="811" ht="26.25" customHeight="1">
      <c r="A811" s="7"/>
    </row>
    <row r="812" ht="26.25" customHeight="1">
      <c r="A812" s="7"/>
    </row>
    <row r="813" ht="26.25" customHeight="1">
      <c r="A813" s="7"/>
    </row>
    <row r="814" ht="26.25" customHeight="1">
      <c r="A814" s="7"/>
    </row>
    <row r="815" ht="26.25" customHeight="1">
      <c r="A815" s="7"/>
    </row>
    <row r="816" ht="26.25" customHeight="1">
      <c r="A816" s="7"/>
    </row>
    <row r="817" ht="26.25" customHeight="1">
      <c r="A817" s="7"/>
    </row>
    <row r="818" ht="26.25" customHeight="1">
      <c r="A818" s="7"/>
    </row>
    <row r="819" ht="26.25" customHeight="1">
      <c r="A819" s="7"/>
    </row>
    <row r="820" ht="26.25" customHeight="1">
      <c r="A820" s="7"/>
    </row>
    <row r="821" ht="26.25" customHeight="1">
      <c r="A821" s="7"/>
    </row>
    <row r="822" ht="26.25" customHeight="1">
      <c r="A822" s="7"/>
    </row>
    <row r="823" ht="26.25" customHeight="1">
      <c r="A823" s="7"/>
    </row>
    <row r="824" ht="26.25" customHeight="1">
      <c r="A824" s="7"/>
    </row>
    <row r="825" ht="26.25" customHeight="1">
      <c r="A825" s="7"/>
    </row>
    <row r="826" ht="26.25" customHeight="1">
      <c r="A826" s="7"/>
    </row>
    <row r="827" ht="26.25" customHeight="1">
      <c r="A827" s="7"/>
    </row>
    <row r="828" ht="26.25" customHeight="1">
      <c r="A828" s="7"/>
    </row>
    <row r="829" ht="26.25" customHeight="1">
      <c r="A829" s="7"/>
    </row>
    <row r="830" ht="26.25" customHeight="1">
      <c r="A830" s="7"/>
    </row>
    <row r="831" ht="26.25" customHeight="1">
      <c r="A831" s="7"/>
    </row>
    <row r="832" ht="26.25" customHeight="1">
      <c r="A832" s="7"/>
    </row>
    <row r="833" ht="26.25" customHeight="1">
      <c r="A833" s="7"/>
    </row>
    <row r="834" ht="26.25" customHeight="1">
      <c r="A834" s="7"/>
    </row>
    <row r="835" ht="26.25" customHeight="1">
      <c r="A835" s="7"/>
    </row>
    <row r="836" ht="26.25" customHeight="1">
      <c r="A836" s="7"/>
    </row>
    <row r="837" ht="26.25" customHeight="1">
      <c r="A837" s="7"/>
    </row>
    <row r="838" ht="26.25" customHeight="1">
      <c r="A838" s="7"/>
    </row>
    <row r="839" ht="26.25" customHeight="1">
      <c r="A839" s="7"/>
    </row>
    <row r="840" ht="26.25" customHeight="1">
      <c r="A840" s="7"/>
    </row>
    <row r="841" ht="26.25" customHeight="1">
      <c r="A841" s="7"/>
    </row>
    <row r="842" ht="26.25" customHeight="1">
      <c r="A842" s="7"/>
    </row>
    <row r="843" ht="26.25" customHeight="1">
      <c r="A843" s="7"/>
    </row>
    <row r="844" ht="26.25" customHeight="1">
      <c r="A844" s="7"/>
    </row>
    <row r="845" ht="26.25" customHeight="1">
      <c r="A845" s="7"/>
    </row>
    <row r="846" ht="26.25" customHeight="1">
      <c r="A846" s="7"/>
    </row>
    <row r="847" ht="26.25" customHeight="1">
      <c r="A847" s="7"/>
    </row>
    <row r="848" ht="26.25" customHeight="1">
      <c r="A848" s="7"/>
    </row>
    <row r="849" ht="26.25" customHeight="1">
      <c r="A849" s="7"/>
    </row>
    <row r="850" ht="26.25" customHeight="1">
      <c r="A850" s="7"/>
    </row>
    <row r="851" ht="26.25" customHeight="1">
      <c r="A851" s="7"/>
    </row>
    <row r="852" ht="26.25" customHeight="1">
      <c r="A852" s="7"/>
    </row>
    <row r="853" ht="26.25" customHeight="1">
      <c r="A853" s="7"/>
    </row>
    <row r="854" ht="26.25" customHeight="1">
      <c r="A854" s="7"/>
    </row>
    <row r="855" ht="26.25" customHeight="1">
      <c r="A855" s="7"/>
    </row>
    <row r="856" ht="26.25" customHeight="1">
      <c r="A856" s="7"/>
    </row>
    <row r="857" ht="26.25" customHeight="1">
      <c r="A857" s="7"/>
    </row>
    <row r="858" ht="26.25" customHeight="1">
      <c r="A858" s="7"/>
    </row>
    <row r="859" ht="26.25" customHeight="1">
      <c r="A859" s="7"/>
    </row>
    <row r="860" ht="26.25" customHeight="1">
      <c r="A860" s="7"/>
    </row>
    <row r="861" ht="26.25" customHeight="1">
      <c r="A861" s="7"/>
    </row>
    <row r="862" ht="26.25" customHeight="1">
      <c r="A862" s="7"/>
    </row>
    <row r="863" ht="26.25" customHeight="1">
      <c r="A863" s="7"/>
    </row>
    <row r="864" ht="26.25" customHeight="1">
      <c r="A864" s="7"/>
    </row>
    <row r="865" ht="26.25" customHeight="1">
      <c r="A865" s="7"/>
    </row>
    <row r="866" ht="26.25" customHeight="1">
      <c r="A866" s="7"/>
    </row>
    <row r="867" ht="26.25" customHeight="1">
      <c r="A867" s="7"/>
    </row>
    <row r="868" ht="26.25" customHeight="1">
      <c r="A868" s="7"/>
    </row>
    <row r="869" ht="26.25" customHeight="1">
      <c r="A869" s="7"/>
    </row>
    <row r="870" ht="26.25" customHeight="1">
      <c r="A870" s="7"/>
    </row>
    <row r="871" ht="26.25" customHeight="1">
      <c r="A871" s="7"/>
    </row>
    <row r="872" ht="26.25" customHeight="1">
      <c r="A872" s="7"/>
    </row>
    <row r="873" ht="26.25" customHeight="1">
      <c r="A873" s="7"/>
    </row>
    <row r="874" ht="26.25" customHeight="1">
      <c r="A874" s="7"/>
    </row>
    <row r="875" ht="26.25" customHeight="1">
      <c r="A875" s="7"/>
    </row>
    <row r="876" ht="26.25" customHeight="1">
      <c r="A876" s="7"/>
    </row>
    <row r="877" ht="26.25" customHeight="1">
      <c r="A877" s="7"/>
    </row>
    <row r="878" ht="26.25" customHeight="1">
      <c r="A878" s="7"/>
    </row>
    <row r="879" ht="26.25" customHeight="1">
      <c r="A879" s="7"/>
    </row>
    <row r="880" ht="26.25" customHeight="1">
      <c r="A880" s="7"/>
    </row>
    <row r="881" ht="26.25" customHeight="1">
      <c r="A881" s="7"/>
    </row>
    <row r="882" ht="26.25" customHeight="1">
      <c r="A882" s="7"/>
    </row>
    <row r="883" ht="26.25" customHeight="1">
      <c r="A883" s="7"/>
    </row>
    <row r="884" ht="26.25" customHeight="1">
      <c r="A884" s="7"/>
    </row>
    <row r="885" ht="26.25" customHeight="1">
      <c r="A885" s="7"/>
    </row>
    <row r="886" ht="26.25" customHeight="1">
      <c r="A886" s="7"/>
    </row>
    <row r="887" ht="26.25" customHeight="1">
      <c r="A887" s="7"/>
    </row>
    <row r="888" ht="26.25" customHeight="1">
      <c r="A888" s="7"/>
    </row>
    <row r="889" ht="26.25" customHeight="1">
      <c r="A889" s="7"/>
    </row>
    <row r="890" ht="26.25" customHeight="1">
      <c r="A890" s="7"/>
    </row>
    <row r="891" ht="26.25" customHeight="1">
      <c r="A891" s="7"/>
    </row>
    <row r="892" ht="26.25" customHeight="1">
      <c r="A892" s="7"/>
    </row>
    <row r="893" ht="26.25" customHeight="1">
      <c r="A893" s="7"/>
    </row>
    <row r="894" ht="26.25" customHeight="1">
      <c r="A894" s="7"/>
    </row>
    <row r="895" ht="26.25" customHeight="1">
      <c r="A895" s="7"/>
    </row>
    <row r="896" ht="26.25" customHeight="1">
      <c r="A896" s="7"/>
    </row>
    <row r="897" ht="26.25" customHeight="1">
      <c r="A897" s="7"/>
    </row>
    <row r="898" ht="26.25" customHeight="1">
      <c r="A898" s="7"/>
    </row>
    <row r="899" ht="26.25" customHeight="1">
      <c r="A899" s="7"/>
    </row>
    <row r="900" ht="26.25" customHeight="1">
      <c r="A900" s="7"/>
    </row>
    <row r="901" ht="26.25" customHeight="1">
      <c r="A901" s="7"/>
    </row>
    <row r="902" ht="26.25" customHeight="1">
      <c r="A902" s="7"/>
    </row>
    <row r="903" ht="26.25" customHeight="1">
      <c r="A903" s="7"/>
    </row>
    <row r="904" ht="26.25" customHeight="1">
      <c r="A904" s="7"/>
    </row>
    <row r="905" ht="26.25" customHeight="1">
      <c r="A905" s="7"/>
    </row>
    <row r="906" ht="26.25" customHeight="1">
      <c r="A906" s="7"/>
    </row>
    <row r="907" ht="26.25" customHeight="1">
      <c r="A907" s="7"/>
    </row>
    <row r="908" ht="26.25" customHeight="1">
      <c r="A908" s="7"/>
    </row>
    <row r="909" ht="26.25" customHeight="1">
      <c r="A909" s="7"/>
    </row>
    <row r="910" ht="26.25" customHeight="1">
      <c r="A910" s="7"/>
    </row>
    <row r="911" ht="26.25" customHeight="1">
      <c r="A911" s="7"/>
    </row>
    <row r="912" ht="26.25" customHeight="1">
      <c r="A912" s="7"/>
    </row>
    <row r="913" ht="26.25" customHeight="1">
      <c r="A913" s="7"/>
    </row>
    <row r="914" ht="26.25" customHeight="1">
      <c r="A914" s="7"/>
    </row>
    <row r="915" ht="26.25" customHeight="1">
      <c r="A915" s="7"/>
    </row>
    <row r="916" ht="26.25" customHeight="1">
      <c r="A916" s="7"/>
    </row>
    <row r="917" ht="26.25" customHeight="1">
      <c r="A917" s="7"/>
    </row>
    <row r="918" ht="26.25" customHeight="1">
      <c r="A918" s="7"/>
    </row>
    <row r="919" ht="26.25" customHeight="1">
      <c r="A919" s="7"/>
    </row>
    <row r="920" ht="26.25" customHeight="1">
      <c r="A920" s="7"/>
    </row>
    <row r="921" ht="26.25" customHeight="1">
      <c r="A921" s="7"/>
    </row>
    <row r="922" ht="26.25" customHeight="1">
      <c r="A922" s="7"/>
    </row>
    <row r="923" ht="26.25" customHeight="1">
      <c r="A923" s="7"/>
    </row>
    <row r="924" ht="26.25" customHeight="1">
      <c r="A924" s="7"/>
    </row>
    <row r="925" ht="26.25" customHeight="1">
      <c r="A925" s="7"/>
    </row>
    <row r="926" ht="26.25" customHeight="1">
      <c r="A926" s="7"/>
    </row>
    <row r="927" ht="26.25" customHeight="1">
      <c r="A927" s="7"/>
    </row>
    <row r="928" ht="26.25" customHeight="1">
      <c r="A928" s="7"/>
    </row>
    <row r="929" ht="26.25" customHeight="1">
      <c r="A929" s="7"/>
    </row>
    <row r="930" ht="26.25" customHeight="1">
      <c r="A930" s="7"/>
    </row>
    <row r="931" ht="26.25" customHeight="1">
      <c r="A931" s="7"/>
    </row>
    <row r="932" ht="26.25" customHeight="1">
      <c r="A932" s="7"/>
    </row>
    <row r="933" ht="26.25" customHeight="1">
      <c r="A933" s="7"/>
    </row>
    <row r="934" ht="26.25" customHeight="1">
      <c r="A934" s="7"/>
    </row>
    <row r="935" ht="26.25" customHeight="1">
      <c r="A935" s="7"/>
    </row>
    <row r="936" ht="26.25" customHeight="1">
      <c r="A936" s="7"/>
    </row>
    <row r="937" ht="26.25" customHeight="1">
      <c r="A937" s="7"/>
    </row>
    <row r="938" ht="26.25" customHeight="1">
      <c r="A938" s="7"/>
    </row>
    <row r="939" ht="26.25" customHeight="1">
      <c r="A939" s="7"/>
    </row>
    <row r="940" ht="26.25" customHeight="1">
      <c r="A940" s="7"/>
    </row>
    <row r="941" ht="26.25" customHeight="1">
      <c r="A941" s="7"/>
    </row>
    <row r="942" ht="26.25" customHeight="1">
      <c r="A942" s="7"/>
    </row>
    <row r="943" ht="26.25" customHeight="1">
      <c r="A943" s="7"/>
    </row>
    <row r="944" ht="26.25" customHeight="1">
      <c r="A944" s="7"/>
    </row>
    <row r="945" ht="26.25" customHeight="1">
      <c r="A945" s="7"/>
    </row>
    <row r="946" ht="26.25" customHeight="1">
      <c r="A946" s="7"/>
    </row>
    <row r="947" ht="26.25" customHeight="1">
      <c r="A947" s="7"/>
    </row>
    <row r="948" ht="26.25" customHeight="1">
      <c r="A948" s="7"/>
    </row>
    <row r="949" ht="26.25" customHeight="1">
      <c r="A949" s="7"/>
    </row>
    <row r="950" ht="26.25" customHeight="1">
      <c r="A950" s="7"/>
    </row>
    <row r="951" ht="26.25" customHeight="1">
      <c r="A951" s="7"/>
    </row>
    <row r="952" ht="26.25" customHeight="1">
      <c r="A952" s="7"/>
    </row>
    <row r="953" ht="26.25" customHeight="1">
      <c r="A953" s="7"/>
    </row>
    <row r="954" ht="26.25" customHeight="1">
      <c r="A954" s="7"/>
    </row>
    <row r="955" ht="26.25" customHeight="1">
      <c r="A955" s="7"/>
    </row>
    <row r="956" ht="26.25" customHeight="1">
      <c r="A956" s="7"/>
    </row>
    <row r="957" ht="26.25" customHeight="1">
      <c r="A957" s="7"/>
    </row>
    <row r="958" ht="26.25" customHeight="1">
      <c r="A958" s="7"/>
    </row>
    <row r="959" ht="26.25" customHeight="1">
      <c r="A959" s="7"/>
    </row>
    <row r="960" ht="26.25" customHeight="1">
      <c r="A960" s="7"/>
    </row>
    <row r="961" ht="26.25" customHeight="1">
      <c r="A961" s="7"/>
    </row>
    <row r="962" ht="26.25" customHeight="1">
      <c r="A962" s="7"/>
    </row>
    <row r="963" ht="26.25" customHeight="1">
      <c r="A963" s="7"/>
    </row>
    <row r="964" ht="26.25" customHeight="1">
      <c r="A964" s="7"/>
    </row>
    <row r="965" ht="26.25" customHeight="1">
      <c r="A965" s="7"/>
    </row>
    <row r="966" ht="26.25" customHeight="1">
      <c r="A966" s="7"/>
    </row>
    <row r="967" ht="26.25" customHeight="1">
      <c r="A967" s="7"/>
    </row>
    <row r="968" ht="26.25" customHeight="1">
      <c r="A968" s="7"/>
    </row>
    <row r="969" ht="26.25" customHeight="1">
      <c r="A969" s="7"/>
    </row>
    <row r="970" ht="26.25" customHeight="1">
      <c r="A970" s="7"/>
    </row>
    <row r="971" ht="26.25" customHeight="1">
      <c r="A971" s="7"/>
    </row>
    <row r="972" ht="26.25" customHeight="1">
      <c r="A972" s="7"/>
    </row>
    <row r="973" ht="26.25" customHeight="1">
      <c r="A973" s="7"/>
    </row>
    <row r="974" ht="26.25" customHeight="1">
      <c r="A974" s="7"/>
    </row>
    <row r="975" ht="26.25" customHeight="1">
      <c r="A975" s="7"/>
    </row>
    <row r="976" ht="26.25" customHeight="1">
      <c r="A976" s="7"/>
    </row>
    <row r="977" ht="26.25" customHeight="1">
      <c r="A977" s="7"/>
    </row>
    <row r="978" ht="26.25" customHeight="1">
      <c r="A978" s="7"/>
    </row>
    <row r="979" ht="26.25" customHeight="1">
      <c r="A979" s="7"/>
    </row>
    <row r="980" ht="26.25" customHeight="1">
      <c r="A980" s="7"/>
    </row>
    <row r="981" ht="26.25" customHeight="1">
      <c r="A981" s="7"/>
    </row>
    <row r="982" ht="26.25" customHeight="1">
      <c r="A982" s="7"/>
    </row>
    <row r="983" ht="26.25" customHeight="1">
      <c r="A983" s="7"/>
    </row>
    <row r="984" ht="26.25" customHeight="1">
      <c r="A984" s="7"/>
    </row>
    <row r="985" ht="26.25" customHeight="1">
      <c r="A985" s="7"/>
    </row>
    <row r="986" ht="26.25" customHeight="1">
      <c r="A986" s="7"/>
    </row>
    <row r="987" ht="26.25" customHeight="1">
      <c r="A987" s="7"/>
    </row>
    <row r="988" ht="26.25" customHeight="1">
      <c r="A988" s="7"/>
    </row>
    <row r="989" ht="26.25" customHeight="1">
      <c r="A989" s="7"/>
    </row>
    <row r="990" ht="26.25" customHeight="1">
      <c r="A990" s="7"/>
    </row>
    <row r="991" ht="26.25" customHeight="1">
      <c r="A991" s="7"/>
    </row>
    <row r="992" ht="26.25" customHeight="1">
      <c r="A992" s="7"/>
    </row>
    <row r="993" ht="26.25" customHeight="1">
      <c r="A993" s="7"/>
    </row>
    <row r="994" ht="26.25" customHeight="1">
      <c r="A994" s="7"/>
    </row>
    <row r="995" ht="26.25" customHeight="1">
      <c r="A995" s="7"/>
    </row>
    <row r="996" ht="26.25" customHeight="1">
      <c r="A996" s="7"/>
    </row>
    <row r="997" ht="26.25" customHeight="1">
      <c r="A997" s="7"/>
    </row>
    <row r="998" ht="26.25" customHeight="1">
      <c r="A998" s="7"/>
    </row>
    <row r="999" ht="26.25" customHeight="1">
      <c r="A999" s="7"/>
    </row>
    <row r="1000" ht="26.25" customHeight="1">
      <c r="A100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5" width="6.0"/>
    <col customWidth="1" min="6" max="26" width="10.0"/>
  </cols>
  <sheetData>
    <row r="1" ht="18.0" customHeight="1">
      <c r="A1" s="8" t="s">
        <v>130</v>
      </c>
    </row>
    <row r="2" ht="18.0" customHeight="1">
      <c r="A2" s="9"/>
    </row>
    <row r="3" ht="15.75" customHeight="1">
      <c r="A3" s="10" t="s">
        <v>131</v>
      </c>
    </row>
    <row r="4" ht="13.5" customHeight="1"/>
    <row r="5" ht="12.75" customHeight="1">
      <c r="A5" s="11" t="s">
        <v>132</v>
      </c>
      <c r="B5" s="12" t="s">
        <v>133</v>
      </c>
      <c r="C5" s="13"/>
      <c r="D5" s="13"/>
      <c r="E5" s="14"/>
    </row>
    <row r="6" ht="12.75" customHeight="1">
      <c r="A6" s="15" t="s">
        <v>134</v>
      </c>
      <c r="B6" s="16">
        <v>0.01</v>
      </c>
      <c r="C6" s="16">
        <v>0.01</v>
      </c>
      <c r="D6" s="16">
        <v>1.2</v>
      </c>
      <c r="E6" s="17">
        <v>1.2</v>
      </c>
    </row>
    <row r="7" ht="12.75" customHeight="1">
      <c r="A7" s="15" t="s">
        <v>37</v>
      </c>
      <c r="B7" s="16">
        <v>1.2</v>
      </c>
      <c r="C7" s="16">
        <v>2.2</v>
      </c>
      <c r="D7" s="16">
        <v>3.4</v>
      </c>
      <c r="E7" s="17">
        <v>4.4</v>
      </c>
    </row>
    <row r="8" ht="12.75" customHeight="1">
      <c r="A8" s="15" t="s">
        <v>57</v>
      </c>
      <c r="B8" s="16">
        <v>3.4</v>
      </c>
      <c r="C8" s="16">
        <v>4.4</v>
      </c>
      <c r="D8" s="16">
        <v>5.6</v>
      </c>
      <c r="E8" s="17">
        <v>6.6</v>
      </c>
    </row>
    <row r="9" ht="12.75" customHeight="1">
      <c r="A9" s="15" t="s">
        <v>20</v>
      </c>
      <c r="B9" s="16">
        <v>5.6</v>
      </c>
      <c r="C9" s="16">
        <v>6.6</v>
      </c>
      <c r="D9" s="16">
        <v>7.8</v>
      </c>
      <c r="E9" s="17">
        <v>8.8</v>
      </c>
    </row>
    <row r="10" ht="13.5" customHeight="1">
      <c r="A10" s="18" t="s">
        <v>135</v>
      </c>
      <c r="B10" s="19">
        <v>7.8</v>
      </c>
      <c r="C10" s="19">
        <v>8.8</v>
      </c>
      <c r="D10" s="19">
        <v>10.0</v>
      </c>
      <c r="E10" s="20">
        <v>10.0</v>
      </c>
    </row>
    <row r="11" ht="12.75" customHeight="1"/>
    <row r="12" ht="15.75" customHeight="1">
      <c r="A12" s="10" t="s">
        <v>136</v>
      </c>
    </row>
    <row r="13" ht="13.5" customHeight="1"/>
    <row r="14" ht="12.75" customHeight="1">
      <c r="A14" s="11" t="s">
        <v>132</v>
      </c>
      <c r="B14" s="12" t="s">
        <v>133</v>
      </c>
      <c r="C14" s="13"/>
      <c r="D14" s="13"/>
      <c r="E14" s="14"/>
    </row>
    <row r="15" ht="12.75" customHeight="1">
      <c r="A15" s="15" t="s">
        <v>19</v>
      </c>
      <c r="B15" s="16">
        <v>0.01</v>
      </c>
      <c r="C15" s="16">
        <v>0.01</v>
      </c>
      <c r="D15" s="16">
        <v>0.01</v>
      </c>
      <c r="E15" s="17">
        <v>0.01</v>
      </c>
    </row>
    <row r="16" ht="13.5" customHeight="1">
      <c r="A16" s="18" t="s">
        <v>14</v>
      </c>
      <c r="B16" s="19">
        <v>10.0</v>
      </c>
      <c r="C16" s="19">
        <v>10.0</v>
      </c>
      <c r="D16" s="19">
        <v>10.0</v>
      </c>
      <c r="E16" s="20">
        <v>10.0</v>
      </c>
    </row>
    <row r="17" ht="12.75" customHeight="1"/>
    <row r="18" ht="12.75" customHeight="1">
      <c r="D18" s="21" t="s">
        <v>7</v>
      </c>
      <c r="E18" s="21" t="s">
        <v>40</v>
      </c>
      <c r="F18" s="21" t="s">
        <v>37</v>
      </c>
      <c r="G18" s="21" t="s">
        <v>57</v>
      </c>
      <c r="H18" s="21" t="s">
        <v>20</v>
      </c>
      <c r="I18" s="21" t="s">
        <v>91</v>
      </c>
    </row>
    <row r="19" ht="12.75" customHeight="1">
      <c r="D19" s="21">
        <v>0.0</v>
      </c>
      <c r="E19" s="21">
        <v>1.0</v>
      </c>
      <c r="F19" s="21">
        <v>0.0</v>
      </c>
      <c r="G19" s="21">
        <v>0.0</v>
      </c>
      <c r="H19" s="21">
        <v>0.0</v>
      </c>
      <c r="I19" s="21">
        <v>0.0</v>
      </c>
    </row>
    <row r="20" ht="12.75" customHeight="1">
      <c r="D20" s="21">
        <v>1.2</v>
      </c>
      <c r="E20" s="21">
        <v>1.0</v>
      </c>
      <c r="F20" s="21">
        <v>0.0</v>
      </c>
      <c r="G20" s="21">
        <v>0.0</v>
      </c>
      <c r="H20" s="21">
        <v>0.0</v>
      </c>
      <c r="I20" s="21">
        <v>0.0</v>
      </c>
    </row>
    <row r="21" ht="12.75" customHeight="1">
      <c r="D21" s="21">
        <v>2.2</v>
      </c>
      <c r="E21" s="21">
        <v>0.0</v>
      </c>
      <c r="F21" s="21">
        <v>1.0</v>
      </c>
      <c r="G21" s="21">
        <v>0.0</v>
      </c>
      <c r="H21" s="21">
        <v>0.0</v>
      </c>
      <c r="I21" s="21">
        <v>0.0</v>
      </c>
    </row>
    <row r="22" ht="12.75" customHeight="1">
      <c r="D22" s="21">
        <v>3.4</v>
      </c>
      <c r="E22" s="21">
        <v>0.0</v>
      </c>
      <c r="F22" s="21">
        <v>1.0</v>
      </c>
      <c r="G22" s="21">
        <v>0.0</v>
      </c>
      <c r="H22" s="21">
        <v>0.0</v>
      </c>
      <c r="I22" s="21">
        <v>0.0</v>
      </c>
    </row>
    <row r="23" ht="12.75" customHeight="1">
      <c r="D23" s="21">
        <v>4.4</v>
      </c>
      <c r="E23" s="21">
        <v>0.0</v>
      </c>
      <c r="F23" s="21">
        <v>0.0</v>
      </c>
      <c r="G23" s="21">
        <v>1.0</v>
      </c>
      <c r="H23" s="21">
        <v>0.0</v>
      </c>
      <c r="I23" s="21">
        <v>0.0</v>
      </c>
    </row>
    <row r="24" ht="12.75" customHeight="1">
      <c r="D24" s="21">
        <v>5.6</v>
      </c>
      <c r="E24" s="21">
        <v>0.0</v>
      </c>
      <c r="F24" s="21">
        <v>0.0</v>
      </c>
      <c r="G24" s="21">
        <v>1.0</v>
      </c>
      <c r="H24" s="21">
        <v>0.0</v>
      </c>
      <c r="I24" s="21">
        <v>0.0</v>
      </c>
    </row>
    <row r="25" ht="12.75" customHeight="1">
      <c r="D25" s="21">
        <v>6.6</v>
      </c>
      <c r="E25" s="21">
        <v>0.0</v>
      </c>
      <c r="F25" s="21">
        <v>0.0</v>
      </c>
      <c r="G25" s="21">
        <v>0.0</v>
      </c>
      <c r="H25" s="21">
        <v>1.0</v>
      </c>
      <c r="I25" s="21">
        <v>0.0</v>
      </c>
    </row>
    <row r="26" ht="12.75" customHeight="1">
      <c r="D26" s="21">
        <v>7.8</v>
      </c>
      <c r="E26" s="21">
        <v>0.0</v>
      </c>
      <c r="F26" s="21">
        <v>0.0</v>
      </c>
      <c r="G26" s="21">
        <v>0.0</v>
      </c>
      <c r="H26" s="21">
        <v>1.0</v>
      </c>
      <c r="I26" s="21">
        <v>0.0</v>
      </c>
    </row>
    <row r="27" ht="12.75" customHeight="1">
      <c r="D27" s="21">
        <v>8.8</v>
      </c>
      <c r="E27" s="21">
        <v>0.0</v>
      </c>
      <c r="F27" s="21">
        <v>0.0</v>
      </c>
      <c r="G27" s="21">
        <v>0.0</v>
      </c>
      <c r="H27" s="21">
        <v>0.0</v>
      </c>
      <c r="I27" s="21">
        <v>1.0</v>
      </c>
    </row>
    <row r="28" ht="12.75" customHeight="1">
      <c r="D28" s="21">
        <v>9.0</v>
      </c>
      <c r="E28" s="21">
        <v>0.0</v>
      </c>
      <c r="F28" s="21">
        <v>0.0</v>
      </c>
      <c r="G28" s="21">
        <v>0.0</v>
      </c>
      <c r="H28" s="21">
        <v>0.0</v>
      </c>
      <c r="I28" s="21">
        <v>1.0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5:E5"/>
    <mergeCell ref="B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6.0"/>
    <col customWidth="1" min="3" max="3" width="9.0"/>
    <col customWidth="1" min="4" max="4" width="8.25"/>
    <col customWidth="1" min="5" max="5" width="7.13"/>
    <col customWidth="1" min="6" max="6" width="7.38"/>
    <col customWidth="1" min="7" max="7" width="7.0"/>
    <col customWidth="1" min="8" max="8" width="12.13"/>
    <col customWidth="1" min="9" max="9" width="7.0"/>
    <col customWidth="1" min="10" max="10" width="10.38"/>
    <col customWidth="1" min="11" max="11" width="7.13"/>
    <col customWidth="1" min="12" max="15" width="5.63"/>
    <col customWidth="1" min="16" max="16" width="1.13"/>
    <col customWidth="1" min="17" max="26" width="10.0"/>
  </cols>
  <sheetData>
    <row r="1" ht="16.5" customHeight="1">
      <c r="A1" s="22" t="s">
        <v>137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ht="17.2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</row>
    <row r="3" ht="16.5" customHeight="1">
      <c r="A3" s="25" t="s">
        <v>138</v>
      </c>
      <c r="B3" s="26" t="s">
        <v>139</v>
      </c>
      <c r="C3" s="26" t="s">
        <v>7</v>
      </c>
      <c r="D3" s="27" t="s">
        <v>140</v>
      </c>
      <c r="E3" s="13"/>
      <c r="F3" s="13"/>
      <c r="G3" s="28"/>
      <c r="H3" s="27" t="s">
        <v>141</v>
      </c>
      <c r="I3" s="13"/>
      <c r="J3" s="13"/>
      <c r="K3" s="28"/>
      <c r="L3" s="27" t="s">
        <v>142</v>
      </c>
      <c r="M3" s="13"/>
      <c r="N3" s="13"/>
      <c r="O3" s="14"/>
      <c r="P3" s="24"/>
    </row>
    <row r="4" ht="16.5" customHeight="1">
      <c r="A4" s="29" t="s">
        <v>10</v>
      </c>
      <c r="B4" s="30">
        <v>10.0</v>
      </c>
      <c r="C4" s="30" t="str">
        <f>GRILLA!H2</f>
        <v>Sí</v>
      </c>
      <c r="D4" s="31">
        <f>IF($C4="Sí",10,0.01)</f>
        <v>10</v>
      </c>
      <c r="E4" s="31">
        <f>IF(C4="Sí",10,0.01)</f>
        <v>10</v>
      </c>
      <c r="F4" s="31">
        <f t="shared" ref="F4:G4" si="1">IF($C4="Sí",10,0.01)</f>
        <v>10</v>
      </c>
      <c r="G4" s="31">
        <f t="shared" si="1"/>
        <v>10</v>
      </c>
      <c r="H4" s="31">
        <f t="shared" ref="H4:H8" si="2">+B4*D4</f>
        <v>100</v>
      </c>
      <c r="I4" s="31">
        <f t="shared" ref="I4:I8" si="3">+B4*E4</f>
        <v>100</v>
      </c>
      <c r="J4" s="31">
        <f t="shared" ref="J4:J8" si="4">+B4*F4</f>
        <v>100</v>
      </c>
      <c r="K4" s="31">
        <f t="shared" ref="K4:K8" si="5">+B4*G4</f>
        <v>100</v>
      </c>
      <c r="L4" s="31">
        <f t="shared" ref="L4:L8" si="6">+B4/D4</f>
        <v>1</v>
      </c>
      <c r="M4" s="31">
        <f t="shared" ref="M4:M8" si="7">+B4/E4</f>
        <v>1</v>
      </c>
      <c r="N4" s="31">
        <f t="shared" ref="N4:N8" si="8">+B4/F4</f>
        <v>1</v>
      </c>
      <c r="O4" s="32">
        <f t="shared" ref="O4:O8" si="9">+B4/G4</f>
        <v>1</v>
      </c>
      <c r="P4" s="24"/>
    </row>
    <row r="5" ht="16.5" customHeight="1">
      <c r="A5" s="29" t="s">
        <v>16</v>
      </c>
      <c r="B5" s="30">
        <v>7.0</v>
      </c>
      <c r="C5" s="30" t="str">
        <f>GRILLA!H3</f>
        <v>Mucho</v>
      </c>
      <c r="D5" s="31">
        <f t="shared" ref="D5:D6" si="10">IF($C5="Mucho",5.6,IF($C5="Regular",3.4,IF($C5="Poco",1.2,IF($C5="Nada",0.01,IF($C5="Todo",7.8, )))))</f>
        <v>5.6</v>
      </c>
      <c r="E5" s="31">
        <f t="shared" ref="E5:E6" si="11">IF($C5="Mucho",6.6,IF($C5="Regular",4.4,IF($C5="Poco",2.2,IF($C5="Nada",1.2,IF($C5="Todo",8.8, )))))</f>
        <v>6.6</v>
      </c>
      <c r="F5" s="31">
        <f t="shared" ref="F5:F6" si="12">IF($C5="Mucho",7.8,IF($C5="Regular",5.6,IF($C5="Poco",3.4,IF($C5="Nada",2.2,IF($C5="Todo",10, )))))</f>
        <v>7.8</v>
      </c>
      <c r="G5" s="31">
        <f t="shared" ref="G5:G6" si="13">IF($C5="Mucho",8.8,IF($C5="Regular",6.6,IF($C5="Poco",4.4,IF($C5="Nada",3.4,IF($C5="Todo",10, )))))</f>
        <v>8.8</v>
      </c>
      <c r="H5" s="31">
        <f t="shared" si="2"/>
        <v>39.2</v>
      </c>
      <c r="I5" s="31">
        <f t="shared" si="3"/>
        <v>46.2</v>
      </c>
      <c r="J5" s="31">
        <f t="shared" si="4"/>
        <v>54.6</v>
      </c>
      <c r="K5" s="31">
        <f t="shared" si="5"/>
        <v>61.6</v>
      </c>
      <c r="L5" s="33">
        <f t="shared" si="6"/>
        <v>1.25</v>
      </c>
      <c r="M5" s="33">
        <f t="shared" si="7"/>
        <v>1.060606061</v>
      </c>
      <c r="N5" s="33">
        <f t="shared" si="8"/>
        <v>0.8974358974</v>
      </c>
      <c r="O5" s="34">
        <f t="shared" si="9"/>
        <v>0.7954545455</v>
      </c>
      <c r="P5" s="24"/>
    </row>
    <row r="6" ht="16.5" customHeight="1">
      <c r="A6" s="29" t="s">
        <v>23</v>
      </c>
      <c r="B6" s="30">
        <v>8.0</v>
      </c>
      <c r="C6" s="30" t="str">
        <f>GRILLA!H4</f>
        <v>Mucho</v>
      </c>
      <c r="D6" s="31">
        <f t="shared" si="10"/>
        <v>5.6</v>
      </c>
      <c r="E6" s="31">
        <f t="shared" si="11"/>
        <v>6.6</v>
      </c>
      <c r="F6" s="31">
        <f t="shared" si="12"/>
        <v>7.8</v>
      </c>
      <c r="G6" s="31">
        <f t="shared" si="13"/>
        <v>8.8</v>
      </c>
      <c r="H6" s="31">
        <f t="shared" si="2"/>
        <v>44.8</v>
      </c>
      <c r="I6" s="31">
        <f t="shared" si="3"/>
        <v>52.8</v>
      </c>
      <c r="J6" s="31">
        <f t="shared" si="4"/>
        <v>62.4</v>
      </c>
      <c r="K6" s="31">
        <f t="shared" si="5"/>
        <v>70.4</v>
      </c>
      <c r="L6" s="33">
        <f t="shared" si="6"/>
        <v>1.428571429</v>
      </c>
      <c r="M6" s="33">
        <f t="shared" si="7"/>
        <v>1.212121212</v>
      </c>
      <c r="N6" s="33">
        <f t="shared" si="8"/>
        <v>1.025641026</v>
      </c>
      <c r="O6" s="34">
        <f t="shared" si="9"/>
        <v>0.9090909091</v>
      </c>
      <c r="P6" s="24"/>
    </row>
    <row r="7" ht="16.5" customHeight="1">
      <c r="A7" s="29" t="s">
        <v>25</v>
      </c>
      <c r="B7" s="30">
        <v>10.0</v>
      </c>
      <c r="C7" s="30">
        <f>GRILLA!H5</f>
        <v>8</v>
      </c>
      <c r="D7" s="31">
        <f t="shared" ref="D7:G7" si="14">+$C7</f>
        <v>8</v>
      </c>
      <c r="E7" s="31">
        <f t="shared" si="14"/>
        <v>8</v>
      </c>
      <c r="F7" s="31">
        <f t="shared" si="14"/>
        <v>8</v>
      </c>
      <c r="G7" s="31">
        <f t="shared" si="14"/>
        <v>8</v>
      </c>
      <c r="H7" s="31">
        <f t="shared" si="2"/>
        <v>80</v>
      </c>
      <c r="I7" s="31">
        <f t="shared" si="3"/>
        <v>80</v>
      </c>
      <c r="J7" s="31">
        <f t="shared" si="4"/>
        <v>80</v>
      </c>
      <c r="K7" s="31">
        <f t="shared" si="5"/>
        <v>80</v>
      </c>
      <c r="L7" s="33">
        <f t="shared" si="6"/>
        <v>1.25</v>
      </c>
      <c r="M7" s="33">
        <f t="shared" si="7"/>
        <v>1.25</v>
      </c>
      <c r="N7" s="33">
        <f t="shared" si="8"/>
        <v>1.25</v>
      </c>
      <c r="O7" s="34">
        <f t="shared" si="9"/>
        <v>1.25</v>
      </c>
      <c r="P7" s="24"/>
    </row>
    <row r="8" ht="17.25" customHeight="1">
      <c r="A8" s="35" t="s">
        <v>29</v>
      </c>
      <c r="B8" s="36">
        <v>9.0</v>
      </c>
      <c r="C8" s="30">
        <f>GRILLA!H6</f>
        <v>7</v>
      </c>
      <c r="D8" s="31">
        <f t="shared" ref="D8:G8" si="15">+$C8</f>
        <v>7</v>
      </c>
      <c r="E8" s="31">
        <f t="shared" si="15"/>
        <v>7</v>
      </c>
      <c r="F8" s="31">
        <f t="shared" si="15"/>
        <v>7</v>
      </c>
      <c r="G8" s="31">
        <f t="shared" si="15"/>
        <v>7</v>
      </c>
      <c r="H8" s="37">
        <f t="shared" si="2"/>
        <v>63</v>
      </c>
      <c r="I8" s="37">
        <f t="shared" si="3"/>
        <v>63</v>
      </c>
      <c r="J8" s="37">
        <f t="shared" si="4"/>
        <v>63</v>
      </c>
      <c r="K8" s="37">
        <f t="shared" si="5"/>
        <v>63</v>
      </c>
      <c r="L8" s="38">
        <f t="shared" si="6"/>
        <v>1.285714286</v>
      </c>
      <c r="M8" s="38">
        <f t="shared" si="7"/>
        <v>1.285714286</v>
      </c>
      <c r="N8" s="38">
        <f t="shared" si="8"/>
        <v>1.285714286</v>
      </c>
      <c r="O8" s="39">
        <f t="shared" si="9"/>
        <v>1.285714286</v>
      </c>
      <c r="P8" s="24"/>
    </row>
    <row r="9" ht="17.25" customHeight="1">
      <c r="A9" s="23"/>
      <c r="B9" s="40">
        <f>SUM(B4:B8)</f>
        <v>44</v>
      </c>
      <c r="C9" s="23"/>
      <c r="D9" s="23"/>
      <c r="E9" s="23"/>
      <c r="F9" s="23"/>
      <c r="G9" s="23"/>
      <c r="H9" s="41">
        <f t="shared" ref="H9:O9" si="16">SUM(H4:H8)</f>
        <v>327</v>
      </c>
      <c r="I9" s="41">
        <f t="shared" si="16"/>
        <v>342</v>
      </c>
      <c r="J9" s="41">
        <f t="shared" si="16"/>
        <v>360</v>
      </c>
      <c r="K9" s="41">
        <f t="shared" si="16"/>
        <v>375</v>
      </c>
      <c r="L9" s="42">
        <f t="shared" si="16"/>
        <v>6.214285714</v>
      </c>
      <c r="M9" s="42">
        <f t="shared" si="16"/>
        <v>5.808441558</v>
      </c>
      <c r="N9" s="42">
        <f t="shared" si="16"/>
        <v>5.458791209</v>
      </c>
      <c r="O9" s="42">
        <f t="shared" si="16"/>
        <v>5.24025974</v>
      </c>
      <c r="P9" s="24"/>
    </row>
    <row r="10" ht="17.25" customHeight="1">
      <c r="A10" s="23"/>
      <c r="B10" s="23"/>
      <c r="C10" s="23"/>
      <c r="D10" s="23"/>
      <c r="E10" s="22" t="s">
        <v>143</v>
      </c>
      <c r="F10" s="23"/>
      <c r="G10" s="23"/>
      <c r="H10" s="43">
        <f>(0.5*B9/L9)+(0.5*H9/B9)</f>
        <v>7.256138976</v>
      </c>
      <c r="I10" s="44">
        <f>(0.5*B9/M9)+(0.5*I9/B9)</f>
        <v>7.673954469</v>
      </c>
      <c r="J10" s="44">
        <f>(0.5*B9/N9)+(0.5*J9/B9)</f>
        <v>8.121105367</v>
      </c>
      <c r="K10" s="45">
        <f>(0.5*B9/O9)+(0.5*K9/B9)</f>
        <v>8.459628816</v>
      </c>
      <c r="L10" s="23"/>
      <c r="M10" s="23"/>
      <c r="N10" s="23"/>
      <c r="O10" s="23"/>
      <c r="P10" s="24"/>
    </row>
    <row r="11" ht="15.0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ht="12.75" customHeight="1"/>
    <row r="13" ht="12.75" customHeight="1"/>
    <row r="14" ht="12.75" customHeight="1"/>
    <row r="15" ht="12.75" customHeight="1">
      <c r="C15" s="21" t="s">
        <v>7</v>
      </c>
      <c r="D15" s="21" t="s">
        <v>40</v>
      </c>
      <c r="E15" s="21" t="s">
        <v>37</v>
      </c>
      <c r="F15" s="21" t="s">
        <v>57</v>
      </c>
      <c r="G15" s="21" t="s">
        <v>20</v>
      </c>
      <c r="H15" s="21" t="s">
        <v>91</v>
      </c>
      <c r="I15" s="21" t="s">
        <v>7</v>
      </c>
      <c r="J15" s="21" t="s">
        <v>144</v>
      </c>
    </row>
    <row r="16" ht="12.75" customHeight="1">
      <c r="C16" s="21">
        <v>0.0</v>
      </c>
      <c r="D16" s="21">
        <v>1.0</v>
      </c>
      <c r="E16" s="21">
        <v>0.0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</row>
    <row r="17" ht="12.75" customHeight="1">
      <c r="C17" s="21">
        <v>1.2</v>
      </c>
      <c r="D17" s="21">
        <v>1.0</v>
      </c>
      <c r="E17" s="21">
        <v>0.0</v>
      </c>
      <c r="F17" s="21">
        <v>0.0</v>
      </c>
      <c r="G17" s="21">
        <v>0.0</v>
      </c>
      <c r="H17" s="21">
        <v>0.0</v>
      </c>
      <c r="I17" s="21">
        <v>1.2</v>
      </c>
      <c r="J17" s="21">
        <v>0.0</v>
      </c>
    </row>
    <row r="18" ht="12.75" customHeight="1">
      <c r="C18" s="21">
        <v>2.2</v>
      </c>
      <c r="D18" s="21">
        <v>0.0</v>
      </c>
      <c r="E18" s="21">
        <v>1.0</v>
      </c>
      <c r="F18" s="21">
        <v>0.0</v>
      </c>
      <c r="G18" s="21">
        <v>0.0</v>
      </c>
      <c r="H18" s="21">
        <v>0.0</v>
      </c>
      <c r="I18" s="21">
        <v>2.2</v>
      </c>
      <c r="J18" s="21">
        <v>0.0</v>
      </c>
    </row>
    <row r="19" ht="12.75" customHeight="1">
      <c r="C19" s="21">
        <v>3.4</v>
      </c>
      <c r="D19" s="21">
        <v>0.0</v>
      </c>
      <c r="E19" s="21">
        <v>1.0</v>
      </c>
      <c r="F19" s="21">
        <v>0.0</v>
      </c>
      <c r="G19" s="21">
        <v>0.0</v>
      </c>
      <c r="H19" s="21">
        <v>0.0</v>
      </c>
      <c r="I19" s="21">
        <v>3.5</v>
      </c>
      <c r="J19" s="21">
        <v>0.0</v>
      </c>
    </row>
    <row r="20" ht="12.75" customHeight="1">
      <c r="C20" s="21">
        <v>4.4</v>
      </c>
      <c r="D20" s="21">
        <v>0.0</v>
      </c>
      <c r="E20" s="21">
        <v>0.0</v>
      </c>
      <c r="F20" s="21">
        <v>1.0</v>
      </c>
      <c r="G20" s="21">
        <v>0.0</v>
      </c>
      <c r="H20" s="21">
        <v>0.0</v>
      </c>
      <c r="I20" s="21">
        <v>5.6</v>
      </c>
      <c r="J20" s="21">
        <v>1.0</v>
      </c>
    </row>
    <row r="21" ht="12.75" customHeight="1">
      <c r="C21" s="21">
        <v>5.6</v>
      </c>
      <c r="D21" s="21">
        <v>0.0</v>
      </c>
      <c r="E21" s="21">
        <v>0.0</v>
      </c>
      <c r="F21" s="21">
        <v>1.0</v>
      </c>
      <c r="G21" s="21">
        <v>0.0</v>
      </c>
      <c r="H21" s="21">
        <v>0.0</v>
      </c>
      <c r="I21" s="21">
        <v>6.6</v>
      </c>
      <c r="J21" s="21">
        <v>1.0</v>
      </c>
    </row>
    <row r="22" ht="12.75" customHeight="1">
      <c r="C22" s="21">
        <v>6.6</v>
      </c>
      <c r="D22" s="21">
        <v>0.0</v>
      </c>
      <c r="E22" s="21">
        <v>0.0</v>
      </c>
      <c r="F22" s="21">
        <v>0.0</v>
      </c>
      <c r="G22" s="21">
        <v>1.0</v>
      </c>
      <c r="H22" s="21">
        <v>0.0</v>
      </c>
      <c r="I22" s="21">
        <v>7.4</v>
      </c>
      <c r="J22" s="21">
        <v>0.0</v>
      </c>
    </row>
    <row r="23" ht="12.75" customHeight="1">
      <c r="C23" s="21">
        <v>7.8</v>
      </c>
      <c r="D23" s="21">
        <v>0.0</v>
      </c>
      <c r="E23" s="21">
        <v>0.0</v>
      </c>
      <c r="F23" s="21">
        <v>0.0</v>
      </c>
      <c r="G23" s="21">
        <v>1.0</v>
      </c>
      <c r="H23" s="21">
        <v>0.0</v>
      </c>
      <c r="I23" s="21">
        <v>7.8</v>
      </c>
      <c r="J23" s="21">
        <v>0.0</v>
      </c>
    </row>
    <row r="24" ht="12.75" customHeight="1">
      <c r="C24" s="21">
        <v>8.8</v>
      </c>
      <c r="D24" s="21">
        <v>0.0</v>
      </c>
      <c r="E24" s="21">
        <v>0.0</v>
      </c>
      <c r="F24" s="21">
        <v>0.0</v>
      </c>
      <c r="G24" s="21">
        <v>0.0</v>
      </c>
      <c r="H24" s="21">
        <v>1.0</v>
      </c>
      <c r="I24" s="21">
        <v>8.8</v>
      </c>
      <c r="J24" s="21">
        <v>0.0</v>
      </c>
    </row>
    <row r="25" ht="12.75" customHeight="1">
      <c r="C25" s="21">
        <v>9.0</v>
      </c>
      <c r="D25" s="21">
        <v>0.0</v>
      </c>
      <c r="E25" s="21">
        <v>0.0</v>
      </c>
      <c r="F25" s="21">
        <v>0.0</v>
      </c>
      <c r="G25" s="21">
        <v>0.0</v>
      </c>
      <c r="H25" s="21">
        <v>1.0</v>
      </c>
      <c r="I25" s="21">
        <v>9.0</v>
      </c>
      <c r="J25" s="21">
        <v>0.0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D3:G3"/>
    <mergeCell ref="H3:K3"/>
    <mergeCell ref="L3:O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6.75"/>
    <col customWidth="1" min="3" max="3" width="9.38"/>
    <col customWidth="1" min="4" max="7" width="5.25"/>
    <col customWidth="1" min="8" max="8" width="12.13"/>
    <col customWidth="1" min="9" max="10" width="7.0"/>
    <col customWidth="1" min="11" max="11" width="7.13"/>
    <col customWidth="1" min="12" max="12" width="22.38"/>
    <col customWidth="1" min="13" max="13" width="10.13"/>
    <col customWidth="1" min="14" max="26" width="10.0"/>
  </cols>
  <sheetData>
    <row r="1" ht="15.75" customHeight="1">
      <c r="A1" s="10" t="s">
        <v>145</v>
      </c>
    </row>
    <row r="2" ht="13.5" customHeight="1"/>
    <row r="3" ht="16.5" customHeight="1">
      <c r="A3" s="46" t="s">
        <v>138</v>
      </c>
      <c r="B3" s="47" t="s">
        <v>139</v>
      </c>
      <c r="C3" s="47" t="s">
        <v>7</v>
      </c>
      <c r="D3" s="48" t="s">
        <v>140</v>
      </c>
      <c r="E3" s="49"/>
      <c r="F3" s="49"/>
      <c r="G3" s="50"/>
      <c r="H3" s="48" t="s">
        <v>141</v>
      </c>
      <c r="I3" s="49"/>
      <c r="J3" s="49"/>
      <c r="K3" s="50"/>
      <c r="L3" s="51" t="s">
        <v>146</v>
      </c>
    </row>
    <row r="4" ht="15.75" customHeight="1">
      <c r="A4" s="52" t="s">
        <v>31</v>
      </c>
      <c r="B4" s="30">
        <v>8.0</v>
      </c>
      <c r="C4" s="30" t="str">
        <f>GRILLA!H7</f>
        <v>Mucho</v>
      </c>
      <c r="D4" s="31">
        <f>IF($C4="Mucho",5.6,IF($C4="Regular",3.4,IF($C4="Poco",1.2,IF($C4="Nada",0.01,IF($C4="Todo",7.8, )))))</f>
        <v>5.6</v>
      </c>
      <c r="E4" s="31">
        <f>IF($C4="Mucho",6.6,IF($C4="Regular",4.4,IF($C4="Poco",2.2,IF($C4="Nada",1.2,IF($C4="Todo",8.8, )))))</f>
        <v>6.6</v>
      </c>
      <c r="F4" s="31">
        <f>IF($C4="Mucho",7.8,IF($C4="Regular",5.6,IF($C4="Poco",3.4,IF($C4="Nada",2.2,IF($C4="Todo",10, )))))</f>
        <v>7.8</v>
      </c>
      <c r="G4" s="31">
        <f>IF($C4="Mucho",8.8,IF($C4="Regular",6.6,IF($C4="Poco",4.4,IF($C4="Nada",3.4,IF($C4="Todo",10, )))))</f>
        <v>8.8</v>
      </c>
      <c r="H4" s="31">
        <f t="shared" ref="H4:H10" si="2">+B4*D4</f>
        <v>44.8</v>
      </c>
      <c r="I4" s="31">
        <f t="shared" ref="I4:I10" si="3">+B4*E4</f>
        <v>52.8</v>
      </c>
      <c r="J4" s="31">
        <f t="shared" ref="J4:J10" si="4">+B4*F4</f>
        <v>62.4</v>
      </c>
      <c r="K4" s="31">
        <f t="shared" ref="K4:K10" si="5">+B4*G4</f>
        <v>70.4</v>
      </c>
      <c r="L4" s="53">
        <f t="shared" ref="L4:L10" si="6">+(H4+I4+J4+K4)/4</f>
        <v>57.6</v>
      </c>
    </row>
    <row r="5" ht="15.75" customHeight="1">
      <c r="A5" s="52" t="s">
        <v>34</v>
      </c>
      <c r="B5" s="30">
        <v>7.0</v>
      </c>
      <c r="C5" s="30">
        <f>GRILLA!H8</f>
        <v>8</v>
      </c>
      <c r="D5" s="31">
        <f t="shared" ref="D5:G5" si="1">+$C5</f>
        <v>8</v>
      </c>
      <c r="E5" s="31">
        <f t="shared" si="1"/>
        <v>8</v>
      </c>
      <c r="F5" s="31">
        <f t="shared" si="1"/>
        <v>8</v>
      </c>
      <c r="G5" s="31">
        <f t="shared" si="1"/>
        <v>8</v>
      </c>
      <c r="H5" s="31">
        <f t="shared" si="2"/>
        <v>56</v>
      </c>
      <c r="I5" s="31">
        <f t="shared" si="3"/>
        <v>56</v>
      </c>
      <c r="J5" s="31">
        <f t="shared" si="4"/>
        <v>56</v>
      </c>
      <c r="K5" s="31">
        <f t="shared" si="5"/>
        <v>56</v>
      </c>
      <c r="L5" s="53">
        <f t="shared" si="6"/>
        <v>56</v>
      </c>
    </row>
    <row r="6" ht="15.75" customHeight="1">
      <c r="A6" s="52" t="s">
        <v>36</v>
      </c>
      <c r="B6" s="30">
        <v>6.0</v>
      </c>
      <c r="C6" s="30" t="str">
        <f>GRILLA!H9</f>
        <v>Poco</v>
      </c>
      <c r="D6" s="31">
        <f t="shared" ref="D6:D9" si="7">IF($C6="Mucho",5.6,IF($C6="Regular",3.4,IF($C6="Poco",1.2,IF($C6="Nada",0.01,IF($C6="Todo",7.8, )))))</f>
        <v>1.2</v>
      </c>
      <c r="E6" s="31">
        <f t="shared" ref="E6:E9" si="8">IF($C6="Mucho",6.6,IF($C6="Regular",4.4,IF($C6="Poco",2.2,IF($C6="Nada",1.2,IF($C6="Todo",8.8, )))))</f>
        <v>2.2</v>
      </c>
      <c r="F6" s="31">
        <f t="shared" ref="F6:F9" si="9">IF($C6="Mucho",7.8,IF($C6="Regular",5.6,IF($C6="Poco",3.4,IF($C6="Nada",2.2,IF($C6="Todo",10, )))))</f>
        <v>3.4</v>
      </c>
      <c r="G6" s="31">
        <f t="shared" ref="G6:G9" si="10">IF($C6="Mucho",8.8,IF($C6="Regular",6.6,IF($C6="Poco",4.4,IF($C6="Nada",3.4,IF($C6="Todo",10, )))))</f>
        <v>4.4</v>
      </c>
      <c r="H6" s="31">
        <f t="shared" si="2"/>
        <v>7.2</v>
      </c>
      <c r="I6" s="31">
        <f t="shared" si="3"/>
        <v>13.2</v>
      </c>
      <c r="J6" s="31">
        <f t="shared" si="4"/>
        <v>20.4</v>
      </c>
      <c r="K6" s="31">
        <f t="shared" si="5"/>
        <v>26.4</v>
      </c>
      <c r="L6" s="53">
        <f t="shared" si="6"/>
        <v>16.8</v>
      </c>
    </row>
    <row r="7" ht="15.75" customHeight="1">
      <c r="A7" s="52" t="s">
        <v>39</v>
      </c>
      <c r="B7" s="30">
        <v>10.0</v>
      </c>
      <c r="C7" s="30" t="str">
        <f>GRILLA!H10</f>
        <v>Nada</v>
      </c>
      <c r="D7" s="31">
        <f t="shared" si="7"/>
        <v>0.01</v>
      </c>
      <c r="E7" s="31">
        <f t="shared" si="8"/>
        <v>1.2</v>
      </c>
      <c r="F7" s="31">
        <f t="shared" si="9"/>
        <v>2.2</v>
      </c>
      <c r="G7" s="31">
        <f t="shared" si="10"/>
        <v>3.4</v>
      </c>
      <c r="H7" s="31">
        <f t="shared" si="2"/>
        <v>0.1</v>
      </c>
      <c r="I7" s="31">
        <f t="shared" si="3"/>
        <v>12</v>
      </c>
      <c r="J7" s="31">
        <f t="shared" si="4"/>
        <v>22</v>
      </c>
      <c r="K7" s="31">
        <f t="shared" si="5"/>
        <v>34</v>
      </c>
      <c r="L7" s="53">
        <f t="shared" si="6"/>
        <v>17.025</v>
      </c>
    </row>
    <row r="8" ht="15.75" customHeight="1">
      <c r="A8" s="52" t="s">
        <v>42</v>
      </c>
      <c r="B8" s="30">
        <v>10.0</v>
      </c>
      <c r="C8" s="30" t="str">
        <f>GRILLA!H11</f>
        <v>Mucho</v>
      </c>
      <c r="D8" s="31">
        <f t="shared" si="7"/>
        <v>5.6</v>
      </c>
      <c r="E8" s="31">
        <f t="shared" si="8"/>
        <v>6.6</v>
      </c>
      <c r="F8" s="31">
        <f t="shared" si="9"/>
        <v>7.8</v>
      </c>
      <c r="G8" s="31">
        <f t="shared" si="10"/>
        <v>8.8</v>
      </c>
      <c r="H8" s="31">
        <f t="shared" si="2"/>
        <v>56</v>
      </c>
      <c r="I8" s="31">
        <f t="shared" si="3"/>
        <v>66</v>
      </c>
      <c r="J8" s="31">
        <f t="shared" si="4"/>
        <v>78</v>
      </c>
      <c r="K8" s="31">
        <f t="shared" si="5"/>
        <v>88</v>
      </c>
      <c r="L8" s="53">
        <f t="shared" si="6"/>
        <v>72</v>
      </c>
    </row>
    <row r="9" ht="15.75" customHeight="1">
      <c r="A9" s="52" t="s">
        <v>44</v>
      </c>
      <c r="B9" s="30">
        <v>10.0</v>
      </c>
      <c r="C9" s="30" t="str">
        <f>GRILLA!H12</f>
        <v>Poco</v>
      </c>
      <c r="D9" s="31">
        <f t="shared" si="7"/>
        <v>1.2</v>
      </c>
      <c r="E9" s="31">
        <f t="shared" si="8"/>
        <v>2.2</v>
      </c>
      <c r="F9" s="31">
        <f t="shared" si="9"/>
        <v>3.4</v>
      </c>
      <c r="G9" s="31">
        <f t="shared" si="10"/>
        <v>4.4</v>
      </c>
      <c r="H9" s="31">
        <f t="shared" si="2"/>
        <v>12</v>
      </c>
      <c r="I9" s="31">
        <f t="shared" si="3"/>
        <v>22</v>
      </c>
      <c r="J9" s="31">
        <f t="shared" si="4"/>
        <v>34</v>
      </c>
      <c r="K9" s="31">
        <f t="shared" si="5"/>
        <v>44</v>
      </c>
      <c r="L9" s="53">
        <f t="shared" si="6"/>
        <v>28</v>
      </c>
    </row>
    <row r="10" ht="16.5" customHeight="1">
      <c r="A10" s="54" t="s">
        <v>46</v>
      </c>
      <c r="B10" s="55">
        <v>8.0</v>
      </c>
      <c r="C10" s="30" t="str">
        <f>GRILLA!H13</f>
        <v>Sí</v>
      </c>
      <c r="D10" s="31">
        <f>IF($C10="Sí",10,0.01)</f>
        <v>10</v>
      </c>
      <c r="E10" s="31">
        <f>IF(C10="Sí",10,0.01)</f>
        <v>10</v>
      </c>
      <c r="F10" s="31">
        <f t="shared" ref="F10:G10" si="11">IF($C10="Sí",10,0.01)</f>
        <v>10</v>
      </c>
      <c r="G10" s="31">
        <f t="shared" si="11"/>
        <v>10</v>
      </c>
      <c r="H10" s="56">
        <f t="shared" si="2"/>
        <v>80</v>
      </c>
      <c r="I10" s="56">
        <f t="shared" si="3"/>
        <v>80</v>
      </c>
      <c r="J10" s="56">
        <f t="shared" si="4"/>
        <v>80</v>
      </c>
      <c r="K10" s="37">
        <f t="shared" si="5"/>
        <v>80</v>
      </c>
      <c r="L10" s="57">
        <f t="shared" si="6"/>
        <v>80</v>
      </c>
    </row>
    <row r="11" ht="17.25" customHeight="1">
      <c r="A11" s="23"/>
      <c r="B11" s="23">
        <f>SUM(B4:B10)</f>
        <v>59</v>
      </c>
      <c r="C11" s="23"/>
      <c r="D11" s="23"/>
      <c r="E11" s="23"/>
      <c r="F11" s="23"/>
      <c r="G11" s="23"/>
      <c r="H11" s="58">
        <f t="shared" ref="H11:K11" si="12">SUM(H4:H10)</f>
        <v>256.1</v>
      </c>
      <c r="I11" s="58">
        <f t="shared" si="12"/>
        <v>302</v>
      </c>
      <c r="J11" s="58">
        <f t="shared" si="12"/>
        <v>352.8</v>
      </c>
      <c r="K11" s="59">
        <f t="shared" si="12"/>
        <v>398.8</v>
      </c>
      <c r="L11" s="60">
        <f>+MAX(L4:L10)</f>
        <v>80</v>
      </c>
    </row>
    <row r="12" ht="17.25" customHeight="1">
      <c r="A12" s="23"/>
      <c r="B12" s="23"/>
      <c r="C12" s="23"/>
      <c r="D12" s="23"/>
      <c r="E12" s="22" t="s">
        <v>143</v>
      </c>
      <c r="G12" s="22"/>
      <c r="H12" s="61">
        <f t="shared" ref="H12:K12" si="13">(0.5*$B11/$L11)+(0.5*H11/$B11)</f>
        <v>2.539088983</v>
      </c>
      <c r="I12" s="62">
        <f t="shared" si="13"/>
        <v>2.928072034</v>
      </c>
      <c r="J12" s="62">
        <f t="shared" si="13"/>
        <v>3.358580508</v>
      </c>
      <c r="K12" s="63">
        <f t="shared" si="13"/>
        <v>3.748411017</v>
      </c>
      <c r="L12" s="23"/>
    </row>
    <row r="13" ht="13.5" customHeight="1"/>
    <row r="14" ht="12.75" customHeight="1"/>
    <row r="15" ht="12.75" customHeight="1"/>
    <row r="16" ht="12.75" customHeight="1"/>
    <row r="17" ht="12.75" customHeight="1"/>
    <row r="18" ht="12.75" customHeight="1">
      <c r="F18" s="21" t="s">
        <v>7</v>
      </c>
      <c r="G18" s="21" t="s">
        <v>40</v>
      </c>
      <c r="H18" s="21" t="s">
        <v>37</v>
      </c>
      <c r="I18" s="21" t="s">
        <v>57</v>
      </c>
      <c r="J18" s="21" t="s">
        <v>20</v>
      </c>
      <c r="K18" s="21" t="s">
        <v>91</v>
      </c>
      <c r="L18" s="21" t="s">
        <v>7</v>
      </c>
      <c r="M18" s="21" t="s">
        <v>147</v>
      </c>
    </row>
    <row r="19" ht="12.75" customHeight="1">
      <c r="F19" s="21">
        <v>0.0</v>
      </c>
      <c r="G19" s="21">
        <v>1.0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21">
        <v>0.0</v>
      </c>
    </row>
    <row r="20" ht="12.75" customHeight="1">
      <c r="F20" s="21">
        <v>1.2</v>
      </c>
      <c r="G20" s="21">
        <v>1.0</v>
      </c>
      <c r="H20" s="21">
        <v>0.0</v>
      </c>
      <c r="I20" s="21">
        <v>0.0</v>
      </c>
      <c r="J20" s="21">
        <v>0.0</v>
      </c>
      <c r="K20" s="21">
        <v>0.0</v>
      </c>
      <c r="L20" s="21">
        <v>1.2</v>
      </c>
      <c r="M20" s="21">
        <v>0.0</v>
      </c>
    </row>
    <row r="21" ht="12.75" customHeight="1">
      <c r="F21" s="21">
        <v>2.2</v>
      </c>
      <c r="G21" s="21">
        <v>0.0</v>
      </c>
      <c r="H21" s="21">
        <v>1.0</v>
      </c>
      <c r="I21" s="21">
        <v>0.0</v>
      </c>
      <c r="J21" s="21">
        <v>0.0</v>
      </c>
      <c r="K21" s="21">
        <v>0.0</v>
      </c>
      <c r="L21" s="21">
        <v>2.2</v>
      </c>
      <c r="M21" s="21">
        <v>0.0</v>
      </c>
    </row>
    <row r="22" ht="12.75" customHeight="1">
      <c r="F22" s="21">
        <v>3.4</v>
      </c>
      <c r="G22" s="21">
        <v>0.0</v>
      </c>
      <c r="H22" s="21">
        <v>1.0</v>
      </c>
      <c r="I22" s="21">
        <v>0.0</v>
      </c>
      <c r="J22" s="21">
        <v>0.0</v>
      </c>
      <c r="K22" s="21">
        <v>0.0</v>
      </c>
      <c r="L22" s="21">
        <v>3.4</v>
      </c>
      <c r="M22" s="21">
        <v>0.0</v>
      </c>
    </row>
    <row r="23" ht="12.75" customHeight="1">
      <c r="F23" s="21">
        <v>4.4</v>
      </c>
      <c r="G23" s="21">
        <v>0.0</v>
      </c>
      <c r="H23" s="21">
        <v>0.0</v>
      </c>
      <c r="I23" s="21">
        <v>1.0</v>
      </c>
      <c r="J23" s="21">
        <v>0.0</v>
      </c>
      <c r="K23" s="21">
        <v>0.0</v>
      </c>
      <c r="L23" s="21">
        <v>4.4</v>
      </c>
      <c r="M23" s="21">
        <v>0.0</v>
      </c>
    </row>
    <row r="24" ht="12.75" customHeight="1">
      <c r="F24" s="21">
        <v>5.6</v>
      </c>
      <c r="G24" s="21">
        <v>0.0</v>
      </c>
      <c r="H24" s="21">
        <v>0.0</v>
      </c>
      <c r="I24" s="21">
        <v>1.0</v>
      </c>
      <c r="J24" s="21">
        <v>0.0</v>
      </c>
      <c r="K24" s="21">
        <v>0.0</v>
      </c>
      <c r="L24" s="21">
        <v>5.6</v>
      </c>
      <c r="M24" s="21">
        <v>0.0</v>
      </c>
    </row>
    <row r="25" ht="12.75" customHeight="1">
      <c r="F25" s="21">
        <v>6.6</v>
      </c>
      <c r="G25" s="21">
        <v>0.0</v>
      </c>
      <c r="H25" s="21">
        <v>0.0</v>
      </c>
      <c r="I25" s="21">
        <v>0.0</v>
      </c>
      <c r="J25" s="21">
        <v>1.0</v>
      </c>
      <c r="K25" s="21">
        <v>0.0</v>
      </c>
      <c r="L25" s="21">
        <v>6.6</v>
      </c>
      <c r="M25" s="21">
        <v>0.0</v>
      </c>
    </row>
    <row r="26" ht="12.75" customHeight="1">
      <c r="F26" s="21">
        <v>7.8</v>
      </c>
      <c r="G26" s="21">
        <v>0.0</v>
      </c>
      <c r="H26" s="21">
        <v>0.0</v>
      </c>
      <c r="I26" s="21">
        <v>0.0</v>
      </c>
      <c r="J26" s="21">
        <v>1.0</v>
      </c>
      <c r="K26" s="21">
        <v>0.0</v>
      </c>
      <c r="L26" s="21">
        <v>7.8</v>
      </c>
      <c r="M26" s="21">
        <v>0.0</v>
      </c>
    </row>
    <row r="27" ht="12.75" customHeight="1">
      <c r="F27" s="21">
        <v>8.8</v>
      </c>
      <c r="G27" s="21">
        <v>0.0</v>
      </c>
      <c r="H27" s="21">
        <v>0.0</v>
      </c>
      <c r="I27" s="21">
        <v>0.0</v>
      </c>
      <c r="J27" s="21">
        <v>0.0</v>
      </c>
      <c r="K27" s="21">
        <v>1.0</v>
      </c>
      <c r="L27" s="21">
        <v>9.9</v>
      </c>
      <c r="M27" s="21">
        <v>0.0</v>
      </c>
    </row>
    <row r="28" ht="12.75" customHeight="1">
      <c r="F28" s="21">
        <v>9.0</v>
      </c>
      <c r="G28" s="21">
        <v>0.0</v>
      </c>
      <c r="H28" s="21">
        <v>0.0</v>
      </c>
      <c r="I28" s="21">
        <v>0.0</v>
      </c>
      <c r="J28" s="21">
        <v>0.0</v>
      </c>
      <c r="K28" s="21">
        <v>1.0</v>
      </c>
      <c r="L28" s="21">
        <v>10.0</v>
      </c>
      <c r="M28" s="21">
        <v>1.0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D3:G3"/>
    <mergeCell ref="H3:K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7.25"/>
    <col customWidth="1" min="3" max="3" width="9.75"/>
    <col customWidth="1" min="4" max="7" width="5.75"/>
    <col customWidth="1" min="8" max="8" width="12.13"/>
    <col customWidth="1" min="9" max="10" width="7.88"/>
    <col customWidth="1" min="11" max="11" width="9.75"/>
    <col customWidth="1" min="12" max="12" width="8.0"/>
    <col customWidth="1" min="13" max="13" width="7.88"/>
    <col customWidth="1" min="14" max="14" width="6.63"/>
    <col customWidth="1" min="15" max="15" width="6.75"/>
    <col customWidth="1" min="16" max="26" width="10.0"/>
  </cols>
  <sheetData>
    <row r="1" ht="15.75" customHeight="1">
      <c r="A1" s="10" t="s">
        <v>148</v>
      </c>
    </row>
    <row r="2" ht="13.5" customHeight="1"/>
    <row r="3" ht="16.5" customHeight="1">
      <c r="A3" s="46" t="s">
        <v>138</v>
      </c>
      <c r="B3" s="47" t="s">
        <v>139</v>
      </c>
      <c r="C3" s="47" t="s">
        <v>7</v>
      </c>
      <c r="D3" s="48" t="s">
        <v>140</v>
      </c>
      <c r="E3" s="49"/>
      <c r="F3" s="49"/>
      <c r="G3" s="50"/>
      <c r="H3" s="48" t="s">
        <v>141</v>
      </c>
      <c r="I3" s="49"/>
      <c r="J3" s="49"/>
      <c r="K3" s="50"/>
      <c r="L3" s="48" t="s">
        <v>142</v>
      </c>
      <c r="M3" s="49"/>
      <c r="N3" s="49"/>
      <c r="O3" s="64"/>
    </row>
    <row r="4" ht="15.75" customHeight="1">
      <c r="A4" s="52" t="s">
        <v>48</v>
      </c>
      <c r="B4" s="30">
        <v>7.0</v>
      </c>
      <c r="C4" s="30" t="str">
        <f>GRILLA!H14</f>
        <v>Mucho</v>
      </c>
      <c r="D4" s="31">
        <f t="shared" ref="D4:D8" si="1">IF($C4="Mucho",5.6,IF($C4="Regular",3.4,IF($C4="Poco",1.2,IF($C4="Nada",0.01,IF($C4="Todo",7.8, )))))</f>
        <v>5.6</v>
      </c>
      <c r="E4" s="31">
        <f t="shared" ref="E4:E6" si="2">IF($C4="Mucho",6.6,IF($C4="Regular",4.4,IF($C4="Poco",2.2,IF($C4="Nada",1.2,IF($C4="Todo",8.8, )))))</f>
        <v>6.6</v>
      </c>
      <c r="F4" s="31">
        <f t="shared" ref="F4:F6" si="3">IF($C4="Mucho",7.8,IF($C4="Regular",5.6,IF($C4="Poco",3.4,IF($C4="Nada",2.2,IF($C4="Todo",10, )))))</f>
        <v>7.8</v>
      </c>
      <c r="G4" s="31">
        <f t="shared" ref="G4:G6" si="4">IF($C4="Mucho",8.8,IF($C4="Regular",6.6,IF($C4="Poco",4.4,IF($C4="Nada",3.4,IF($C4="Todo",10, )))))</f>
        <v>8.8</v>
      </c>
      <c r="H4" s="33">
        <f t="shared" ref="H4:H18" si="5">+B4*D4</f>
        <v>39.2</v>
      </c>
      <c r="I4" s="33">
        <f t="shared" ref="I4:I18" si="6">+B4*E4</f>
        <v>46.2</v>
      </c>
      <c r="J4" s="33">
        <f t="shared" ref="J4:J18" si="7">+B4*F4</f>
        <v>54.6</v>
      </c>
      <c r="K4" s="33">
        <f t="shared" ref="K4:K18" si="8">+B4*G4</f>
        <v>61.6</v>
      </c>
      <c r="L4" s="33">
        <f t="shared" ref="L4:L18" si="9">+B4/D4</f>
        <v>1.25</v>
      </c>
      <c r="M4" s="33">
        <f t="shared" ref="M4:M18" si="10">+B4/E4</f>
        <v>1.060606061</v>
      </c>
      <c r="N4" s="33">
        <f t="shared" ref="N4:N18" si="11">+B4/F4</f>
        <v>0.8974358974</v>
      </c>
      <c r="O4" s="65">
        <f t="shared" ref="O4:O18" si="12">+B4/G4</f>
        <v>0.7954545455</v>
      </c>
    </row>
    <row r="5" ht="15.75" customHeight="1">
      <c r="A5" s="52" t="s">
        <v>50</v>
      </c>
      <c r="B5" s="30">
        <v>10.0</v>
      </c>
      <c r="C5" s="30" t="str">
        <f>GRILLA!H15</f>
        <v>Mucho</v>
      </c>
      <c r="D5" s="31">
        <f t="shared" si="1"/>
        <v>5.6</v>
      </c>
      <c r="E5" s="31">
        <f t="shared" si="2"/>
        <v>6.6</v>
      </c>
      <c r="F5" s="31">
        <f t="shared" si="3"/>
        <v>7.8</v>
      </c>
      <c r="G5" s="31">
        <f t="shared" si="4"/>
        <v>8.8</v>
      </c>
      <c r="H5" s="33">
        <f t="shared" si="5"/>
        <v>56</v>
      </c>
      <c r="I5" s="33">
        <f t="shared" si="6"/>
        <v>66</v>
      </c>
      <c r="J5" s="33">
        <f t="shared" si="7"/>
        <v>78</v>
      </c>
      <c r="K5" s="33">
        <f t="shared" si="8"/>
        <v>88</v>
      </c>
      <c r="L5" s="33">
        <f t="shared" si="9"/>
        <v>1.785714286</v>
      </c>
      <c r="M5" s="33">
        <f t="shared" si="10"/>
        <v>1.515151515</v>
      </c>
      <c r="N5" s="33">
        <f t="shared" si="11"/>
        <v>1.282051282</v>
      </c>
      <c r="O5" s="65">
        <f t="shared" si="12"/>
        <v>1.136363636</v>
      </c>
    </row>
    <row r="6" ht="15.75" customHeight="1">
      <c r="A6" s="66" t="s">
        <v>52</v>
      </c>
      <c r="B6" s="67">
        <v>2.0</v>
      </c>
      <c r="C6" s="30" t="str">
        <f>GRILLA!H16</f>
        <v>Poco</v>
      </c>
      <c r="D6" s="68">
        <f t="shared" si="1"/>
        <v>1.2</v>
      </c>
      <c r="E6" s="68">
        <f t="shared" si="2"/>
        <v>2.2</v>
      </c>
      <c r="F6" s="68">
        <f t="shared" si="3"/>
        <v>3.4</v>
      </c>
      <c r="G6" s="68">
        <f t="shared" si="4"/>
        <v>4.4</v>
      </c>
      <c r="H6" s="69">
        <f t="shared" si="5"/>
        <v>2.4</v>
      </c>
      <c r="I6" s="69">
        <f t="shared" si="6"/>
        <v>4.4</v>
      </c>
      <c r="J6" s="69">
        <f t="shared" si="7"/>
        <v>6.8</v>
      </c>
      <c r="K6" s="69">
        <f t="shared" si="8"/>
        <v>8.8</v>
      </c>
      <c r="L6" s="69">
        <f t="shared" si="9"/>
        <v>1.666666667</v>
      </c>
      <c r="M6" s="69">
        <f t="shared" si="10"/>
        <v>0.9090909091</v>
      </c>
      <c r="N6" s="69">
        <f t="shared" si="11"/>
        <v>0.5882352941</v>
      </c>
      <c r="O6" s="70">
        <f t="shared" si="12"/>
        <v>0.4545454545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52" t="s">
        <v>54</v>
      </c>
      <c r="B7" s="30">
        <v>5.0</v>
      </c>
      <c r="C7" s="30" t="str">
        <f>GRILLA!H17</f>
        <v>Poco</v>
      </c>
      <c r="D7" s="31">
        <f t="shared" si="1"/>
        <v>1.2</v>
      </c>
      <c r="E7" s="31">
        <f t="shared" ref="E7:E8" si="13">IF($C7="Mucho",6.6,IF($C7="Regular",4.4,IF($C7="Poco",2.2,IF($C7="Nada",0.01,IF($C7="Todo",8.8, )))))</f>
        <v>2.2</v>
      </c>
      <c r="F7" s="31">
        <f t="shared" ref="F7:F8" si="14">IF($C7="Mucho",7.8,IF($C7="Regular",5.6,IF($C7="Poco",3.4,IF($C7="Nada",1.2,IF($C7="Todo",10, )))))</f>
        <v>3.4</v>
      </c>
      <c r="G7" s="31">
        <f t="shared" ref="G7:G8" si="15">IF($C7="Mucho",8.8,IF($C7="Regular",6.6,IF($C7="Poco",4.4,IF($C7="Nada",2.2,IF($C7="Todo",10, )))))</f>
        <v>4.4</v>
      </c>
      <c r="H7" s="33">
        <f t="shared" si="5"/>
        <v>6</v>
      </c>
      <c r="I7" s="33">
        <f t="shared" si="6"/>
        <v>11</v>
      </c>
      <c r="J7" s="33">
        <f t="shared" si="7"/>
        <v>17</v>
      </c>
      <c r="K7" s="33">
        <f t="shared" si="8"/>
        <v>22</v>
      </c>
      <c r="L7" s="33">
        <f t="shared" si="9"/>
        <v>4.166666667</v>
      </c>
      <c r="M7" s="33">
        <f t="shared" si="10"/>
        <v>2.272727273</v>
      </c>
      <c r="N7" s="33">
        <f t="shared" si="11"/>
        <v>1.470588235</v>
      </c>
      <c r="O7" s="65">
        <f t="shared" si="12"/>
        <v>1.136363636</v>
      </c>
    </row>
    <row r="8" ht="15.75" customHeight="1">
      <c r="A8" s="52" t="s">
        <v>56</v>
      </c>
      <c r="B8" s="30">
        <v>7.0</v>
      </c>
      <c r="C8" s="30" t="str">
        <f>GRILLA!H18</f>
        <v>Regular</v>
      </c>
      <c r="D8" s="31">
        <f t="shared" si="1"/>
        <v>3.4</v>
      </c>
      <c r="E8" s="31">
        <f t="shared" si="13"/>
        <v>4.4</v>
      </c>
      <c r="F8" s="31">
        <f t="shared" si="14"/>
        <v>5.6</v>
      </c>
      <c r="G8" s="31">
        <f t="shared" si="15"/>
        <v>6.6</v>
      </c>
      <c r="H8" s="33">
        <f t="shared" si="5"/>
        <v>23.8</v>
      </c>
      <c r="I8" s="33">
        <f t="shared" si="6"/>
        <v>30.8</v>
      </c>
      <c r="J8" s="33">
        <f t="shared" si="7"/>
        <v>39.2</v>
      </c>
      <c r="K8" s="33">
        <f t="shared" si="8"/>
        <v>46.2</v>
      </c>
      <c r="L8" s="33">
        <f t="shared" si="9"/>
        <v>2.058823529</v>
      </c>
      <c r="M8" s="33">
        <f t="shared" si="10"/>
        <v>1.590909091</v>
      </c>
      <c r="N8" s="33">
        <f t="shared" si="11"/>
        <v>1.25</v>
      </c>
      <c r="O8" s="65">
        <f t="shared" si="12"/>
        <v>1.060606061</v>
      </c>
    </row>
    <row r="9" ht="15.75" customHeight="1">
      <c r="A9" s="52" t="s">
        <v>59</v>
      </c>
      <c r="B9" s="30">
        <v>8.0</v>
      </c>
      <c r="C9" s="30" t="str">
        <f>GRILLA!H19</f>
        <v>Sí</v>
      </c>
      <c r="D9" s="31">
        <f>IF($C9="Sí",10,0.01)</f>
        <v>10</v>
      </c>
      <c r="E9" s="31">
        <f>IF(C9="Sí",10,0.01)</f>
        <v>10</v>
      </c>
      <c r="F9" s="31">
        <f t="shared" ref="F9:G9" si="16">IF($C9="Sí",10,0.01)</f>
        <v>10</v>
      </c>
      <c r="G9" s="31">
        <f t="shared" si="16"/>
        <v>10</v>
      </c>
      <c r="H9" s="33">
        <f t="shared" si="5"/>
        <v>80</v>
      </c>
      <c r="I9" s="33">
        <f t="shared" si="6"/>
        <v>80</v>
      </c>
      <c r="J9" s="33">
        <f t="shared" si="7"/>
        <v>80</v>
      </c>
      <c r="K9" s="33">
        <f t="shared" si="8"/>
        <v>80</v>
      </c>
      <c r="L9" s="33">
        <f t="shared" si="9"/>
        <v>0.8</v>
      </c>
      <c r="M9" s="33">
        <f t="shared" si="10"/>
        <v>0.8</v>
      </c>
      <c r="N9" s="33">
        <f t="shared" si="11"/>
        <v>0.8</v>
      </c>
      <c r="O9" s="65">
        <f t="shared" si="12"/>
        <v>0.8</v>
      </c>
    </row>
    <row r="10" ht="15.75" customHeight="1">
      <c r="A10" s="52" t="s">
        <v>61</v>
      </c>
      <c r="B10" s="30">
        <v>8.0</v>
      </c>
      <c r="C10" s="30" t="str">
        <f>GRILLA!H20</f>
        <v>Mucho</v>
      </c>
      <c r="D10" s="31">
        <f t="shared" ref="D10:D12" si="17">IF($C10="Mucho",5.6,IF($C10="Regular",3.4,IF($C10="Poco",1.2,IF($C10="Nada",0.01,IF($C10="Todo",7.8, )))))</f>
        <v>5.6</v>
      </c>
      <c r="E10" s="31">
        <f t="shared" ref="E10:E12" si="18">IF($C10="Mucho",6.6,IF($C10="Regular",4.4,IF($C10="Poco",2.2,IF($C10="Nada",1.2,IF($C10="Todo",8.8, )))))</f>
        <v>6.6</v>
      </c>
      <c r="F10" s="31">
        <f t="shared" ref="F10:F12" si="19">IF($C10="Mucho",7.8,IF($C10="Regular",5.6,IF($C10="Poco",3.4,IF($C10="Nada",2.2,IF($C10="Todo",10, )))))</f>
        <v>7.8</v>
      </c>
      <c r="G10" s="31">
        <f t="shared" ref="G10:G12" si="20">IF($C10="Mucho",8.8,IF($C10="Regular",6.6,IF($C10="Poco",4.4,IF($C10="Nada",3.4,IF($C10="Todo",10, )))))</f>
        <v>8.8</v>
      </c>
      <c r="H10" s="33">
        <f t="shared" si="5"/>
        <v>44.8</v>
      </c>
      <c r="I10" s="33">
        <f t="shared" si="6"/>
        <v>52.8</v>
      </c>
      <c r="J10" s="33">
        <f t="shared" si="7"/>
        <v>62.4</v>
      </c>
      <c r="K10" s="33">
        <f t="shared" si="8"/>
        <v>70.4</v>
      </c>
      <c r="L10" s="33">
        <f t="shared" si="9"/>
        <v>1.428571429</v>
      </c>
      <c r="M10" s="33">
        <f t="shared" si="10"/>
        <v>1.212121212</v>
      </c>
      <c r="N10" s="33">
        <f t="shared" si="11"/>
        <v>1.025641026</v>
      </c>
      <c r="O10" s="65">
        <f t="shared" si="12"/>
        <v>0.9090909091</v>
      </c>
    </row>
    <row r="11" ht="15.75" customHeight="1">
      <c r="A11" s="52" t="s">
        <v>64</v>
      </c>
      <c r="B11" s="30">
        <v>8.0</v>
      </c>
      <c r="C11" s="30" t="str">
        <f>GRILLA!H21</f>
        <v>Mucho</v>
      </c>
      <c r="D11" s="31">
        <f t="shared" si="17"/>
        <v>5.6</v>
      </c>
      <c r="E11" s="31">
        <f t="shared" si="18"/>
        <v>6.6</v>
      </c>
      <c r="F11" s="31">
        <f t="shared" si="19"/>
        <v>7.8</v>
      </c>
      <c r="G11" s="31">
        <f t="shared" si="20"/>
        <v>8.8</v>
      </c>
      <c r="H11" s="33">
        <f t="shared" si="5"/>
        <v>44.8</v>
      </c>
      <c r="I11" s="33">
        <f t="shared" si="6"/>
        <v>52.8</v>
      </c>
      <c r="J11" s="33">
        <f t="shared" si="7"/>
        <v>62.4</v>
      </c>
      <c r="K11" s="33">
        <f t="shared" si="8"/>
        <v>70.4</v>
      </c>
      <c r="L11" s="33">
        <f t="shared" si="9"/>
        <v>1.428571429</v>
      </c>
      <c r="M11" s="33">
        <f t="shared" si="10"/>
        <v>1.212121212</v>
      </c>
      <c r="N11" s="33">
        <f t="shared" si="11"/>
        <v>1.025641026</v>
      </c>
      <c r="O11" s="65">
        <f t="shared" si="12"/>
        <v>0.9090909091</v>
      </c>
    </row>
    <row r="12" ht="15.75" customHeight="1">
      <c r="A12" s="52" t="s">
        <v>66</v>
      </c>
      <c r="B12" s="30">
        <v>6.0</v>
      </c>
      <c r="C12" s="30" t="str">
        <f>GRILLA!H22</f>
        <v>Mucho</v>
      </c>
      <c r="D12" s="31">
        <f t="shared" si="17"/>
        <v>5.6</v>
      </c>
      <c r="E12" s="31">
        <f t="shared" si="18"/>
        <v>6.6</v>
      </c>
      <c r="F12" s="31">
        <f t="shared" si="19"/>
        <v>7.8</v>
      </c>
      <c r="G12" s="31">
        <f t="shared" si="20"/>
        <v>8.8</v>
      </c>
      <c r="H12" s="33">
        <f t="shared" si="5"/>
        <v>33.6</v>
      </c>
      <c r="I12" s="33">
        <f t="shared" si="6"/>
        <v>39.6</v>
      </c>
      <c r="J12" s="33">
        <f t="shared" si="7"/>
        <v>46.8</v>
      </c>
      <c r="K12" s="33">
        <f t="shared" si="8"/>
        <v>52.8</v>
      </c>
      <c r="L12" s="33">
        <f t="shared" si="9"/>
        <v>1.071428571</v>
      </c>
      <c r="M12" s="33">
        <f t="shared" si="10"/>
        <v>0.9090909091</v>
      </c>
      <c r="N12" s="33">
        <f t="shared" si="11"/>
        <v>0.7692307692</v>
      </c>
      <c r="O12" s="65">
        <f t="shared" si="12"/>
        <v>0.6818181818</v>
      </c>
    </row>
    <row r="13" ht="15.75" customHeight="1">
      <c r="A13" s="52" t="s">
        <v>68</v>
      </c>
      <c r="B13" s="30">
        <v>3.0</v>
      </c>
      <c r="C13" s="30" t="str">
        <f>GRILLA!H23</f>
        <v>Sí</v>
      </c>
      <c r="D13" s="31">
        <f t="shared" ref="D13:D14" si="22">IF($C13="Sí",10,0.01)</f>
        <v>10</v>
      </c>
      <c r="E13" s="31">
        <f t="shared" ref="E13:E14" si="23">IF(C13="Sí",10,0.01)</f>
        <v>10</v>
      </c>
      <c r="F13" s="31">
        <f t="shared" ref="F13:G13" si="21">IF($C13="Sí",10,0.01)</f>
        <v>10</v>
      </c>
      <c r="G13" s="31">
        <f t="shared" si="21"/>
        <v>10</v>
      </c>
      <c r="H13" s="33">
        <f t="shared" si="5"/>
        <v>30</v>
      </c>
      <c r="I13" s="33">
        <f t="shared" si="6"/>
        <v>30</v>
      </c>
      <c r="J13" s="33">
        <f t="shared" si="7"/>
        <v>30</v>
      </c>
      <c r="K13" s="33">
        <f t="shared" si="8"/>
        <v>30</v>
      </c>
      <c r="L13" s="33">
        <f t="shared" si="9"/>
        <v>0.3</v>
      </c>
      <c r="M13" s="33">
        <f t="shared" si="10"/>
        <v>0.3</v>
      </c>
      <c r="N13" s="33">
        <f t="shared" si="11"/>
        <v>0.3</v>
      </c>
      <c r="O13" s="65">
        <f t="shared" si="12"/>
        <v>0.3</v>
      </c>
    </row>
    <row r="14" ht="15.75" customHeight="1">
      <c r="A14" s="52" t="s">
        <v>70</v>
      </c>
      <c r="B14" s="30">
        <v>8.0</v>
      </c>
      <c r="C14" s="30" t="str">
        <f>GRILLA!H24</f>
        <v>Sí</v>
      </c>
      <c r="D14" s="31">
        <f t="shared" si="22"/>
        <v>10</v>
      </c>
      <c r="E14" s="31">
        <f t="shared" si="23"/>
        <v>10</v>
      </c>
      <c r="F14" s="31">
        <f t="shared" ref="F14:G14" si="24">IF($C14="Sí",10,0.01)</f>
        <v>10</v>
      </c>
      <c r="G14" s="31">
        <f t="shared" si="24"/>
        <v>10</v>
      </c>
      <c r="H14" s="33">
        <f t="shared" si="5"/>
        <v>80</v>
      </c>
      <c r="I14" s="33">
        <f t="shared" si="6"/>
        <v>80</v>
      </c>
      <c r="J14" s="33">
        <f t="shared" si="7"/>
        <v>80</v>
      </c>
      <c r="K14" s="33">
        <f t="shared" si="8"/>
        <v>80</v>
      </c>
      <c r="L14" s="33">
        <f t="shared" si="9"/>
        <v>0.8</v>
      </c>
      <c r="M14" s="33">
        <f t="shared" si="10"/>
        <v>0.8</v>
      </c>
      <c r="N14" s="33">
        <f t="shared" si="11"/>
        <v>0.8</v>
      </c>
      <c r="O14" s="65">
        <f t="shared" si="12"/>
        <v>0.8</v>
      </c>
    </row>
    <row r="15" ht="15.75" customHeight="1">
      <c r="A15" s="52" t="s">
        <v>72</v>
      </c>
      <c r="B15" s="30">
        <v>3.0</v>
      </c>
      <c r="C15" s="30" t="str">
        <f>GRILLA!H25</f>
        <v>Regular</v>
      </c>
      <c r="D15" s="31">
        <f t="shared" ref="D15:D16" si="25">IF($C15="Mucho",5.6,IF($C15="Regular",3.4,IF($C15="Poco",1.2,IF($C15="Nada",0.01,IF($C15="Todo",7.8, )))))</f>
        <v>3.4</v>
      </c>
      <c r="E15" s="31">
        <f t="shared" ref="E15:E16" si="26">IF($C15="Mucho",6.6,IF($C15="Regular",4.4,IF($C15="Poco",2.2,IF($C15="Nada",1.2,IF($C15="Todo",8.8, )))))</f>
        <v>4.4</v>
      </c>
      <c r="F15" s="31">
        <f t="shared" ref="F15:F16" si="27">IF($C15="Mucho",7.8,IF($C15="Regular",5.6,IF($C15="Poco",3.4,IF($C15="Nada",2.2,IF($C15="Todo",10, )))))</f>
        <v>5.6</v>
      </c>
      <c r="G15" s="31">
        <f t="shared" ref="G15:G16" si="28">IF($C15="Mucho",8.8,IF($C15="Regular",6.6,IF($C15="Poco",4.4,IF($C15="Nada",3.4,IF($C15="Todo",10, )))))</f>
        <v>6.6</v>
      </c>
      <c r="H15" s="33">
        <f t="shared" si="5"/>
        <v>10.2</v>
      </c>
      <c r="I15" s="33">
        <f t="shared" si="6"/>
        <v>13.2</v>
      </c>
      <c r="J15" s="33">
        <f t="shared" si="7"/>
        <v>16.8</v>
      </c>
      <c r="K15" s="33">
        <f t="shared" si="8"/>
        <v>19.8</v>
      </c>
      <c r="L15" s="33">
        <f t="shared" si="9"/>
        <v>0.8823529412</v>
      </c>
      <c r="M15" s="33">
        <f t="shared" si="10"/>
        <v>0.6818181818</v>
      </c>
      <c r="N15" s="33">
        <f t="shared" si="11"/>
        <v>0.5357142857</v>
      </c>
      <c r="O15" s="65">
        <f t="shared" si="12"/>
        <v>0.4545454545</v>
      </c>
    </row>
    <row r="16" ht="15.75" customHeight="1">
      <c r="A16" s="52" t="s">
        <v>74</v>
      </c>
      <c r="B16" s="30">
        <v>3.0</v>
      </c>
      <c r="C16" s="30" t="str">
        <f>GRILLA!H26</f>
        <v>Mucho</v>
      </c>
      <c r="D16" s="31">
        <f t="shared" si="25"/>
        <v>5.6</v>
      </c>
      <c r="E16" s="31">
        <f t="shared" si="26"/>
        <v>6.6</v>
      </c>
      <c r="F16" s="31">
        <f t="shared" si="27"/>
        <v>7.8</v>
      </c>
      <c r="G16" s="31">
        <f t="shared" si="28"/>
        <v>8.8</v>
      </c>
      <c r="H16" s="33">
        <f t="shared" si="5"/>
        <v>16.8</v>
      </c>
      <c r="I16" s="33">
        <f t="shared" si="6"/>
        <v>19.8</v>
      </c>
      <c r="J16" s="33">
        <f t="shared" si="7"/>
        <v>23.4</v>
      </c>
      <c r="K16" s="33">
        <f t="shared" si="8"/>
        <v>26.4</v>
      </c>
      <c r="L16" s="33">
        <f t="shared" si="9"/>
        <v>0.5357142857</v>
      </c>
      <c r="M16" s="33">
        <f t="shared" si="10"/>
        <v>0.4545454545</v>
      </c>
      <c r="N16" s="33">
        <f t="shared" si="11"/>
        <v>0.3846153846</v>
      </c>
      <c r="O16" s="65">
        <f t="shared" si="12"/>
        <v>0.3409090909</v>
      </c>
    </row>
    <row r="17" ht="15.75" customHeight="1">
      <c r="A17" s="66" t="s">
        <v>76</v>
      </c>
      <c r="B17" s="67">
        <v>10.0</v>
      </c>
      <c r="C17" s="30" t="str">
        <f>GRILLA!H27</f>
        <v>Sí</v>
      </c>
      <c r="D17" s="31">
        <f>IF($C17="Sí",10,0.01)</f>
        <v>10</v>
      </c>
      <c r="E17" s="31">
        <f>IF(C17="Sí",10,0.01)</f>
        <v>10</v>
      </c>
      <c r="F17" s="31">
        <f t="shared" ref="F17:G17" si="29">IF($C17="Sí",10,0.01)</f>
        <v>10</v>
      </c>
      <c r="G17" s="31">
        <f t="shared" si="29"/>
        <v>10</v>
      </c>
      <c r="H17" s="69">
        <f t="shared" si="5"/>
        <v>100</v>
      </c>
      <c r="I17" s="69">
        <f t="shared" si="6"/>
        <v>100</v>
      </c>
      <c r="J17" s="69">
        <f t="shared" si="7"/>
        <v>100</v>
      </c>
      <c r="K17" s="69">
        <f t="shared" si="8"/>
        <v>100</v>
      </c>
      <c r="L17" s="69">
        <f t="shared" si="9"/>
        <v>1</v>
      </c>
      <c r="M17" s="69">
        <f t="shared" si="10"/>
        <v>1</v>
      </c>
      <c r="N17" s="69">
        <f t="shared" si="11"/>
        <v>1</v>
      </c>
      <c r="O17" s="70">
        <f t="shared" si="12"/>
        <v>1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6.5" customHeight="1">
      <c r="A18" s="54" t="s">
        <v>79</v>
      </c>
      <c r="B18" s="55">
        <v>6.0</v>
      </c>
      <c r="C18" s="30" t="str">
        <f>GRILLA!H28</f>
        <v>Nada</v>
      </c>
      <c r="D18" s="31">
        <f>IF($C18="Mucho",5.6,IF($C18="Regular",3.4,IF($C18="Poco",1.2,IF($C18="Nada",0.01,IF($C18="Todo",7.8, )))))</f>
        <v>0.01</v>
      </c>
      <c r="E18" s="31">
        <f>IF($C18="Mucho",6.6,IF($C18="Regular",4.4,IF($C18="Poco",2.2,IF($C18="Nada",0.01,IF($C18="Todo",8.8, )))))</f>
        <v>0.01</v>
      </c>
      <c r="F18" s="31">
        <f>IF($C18="Mucho",7.8,IF($C18="Regular",5.6,IF($C18="Poco",3.4,IF($C18="Nada",1.2,IF($C18="Todo",10, )))))</f>
        <v>1.2</v>
      </c>
      <c r="G18" s="31">
        <f>IF($C18="Mucho",8.8,IF($C18="Regular",6.6,IF($C18="Poco",4.4,IF($C18="Nada",2.2,IF($C18="Todo",10, )))))</f>
        <v>2.2</v>
      </c>
      <c r="H18" s="33">
        <f t="shared" si="5"/>
        <v>0.06</v>
      </c>
      <c r="I18" s="33">
        <f t="shared" si="6"/>
        <v>0.06</v>
      </c>
      <c r="J18" s="33">
        <f t="shared" si="7"/>
        <v>7.2</v>
      </c>
      <c r="K18" s="33">
        <f t="shared" si="8"/>
        <v>13.2</v>
      </c>
      <c r="L18" s="33">
        <f t="shared" si="9"/>
        <v>600</v>
      </c>
      <c r="M18" s="33">
        <f t="shared" si="10"/>
        <v>600</v>
      </c>
      <c r="N18" s="33">
        <f t="shared" si="11"/>
        <v>5</v>
      </c>
      <c r="O18" s="65">
        <f t="shared" si="12"/>
        <v>2.727272727</v>
      </c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ht="17.25" customHeight="1">
      <c r="A19" s="23"/>
      <c r="B19" s="23">
        <f>SUM(B4:B18)</f>
        <v>94</v>
      </c>
      <c r="C19" s="30"/>
      <c r="D19" s="23"/>
      <c r="E19" s="23"/>
      <c r="F19" s="23"/>
      <c r="G19" s="23"/>
      <c r="H19" s="73">
        <f t="shared" ref="H19:O19" si="30">SUM(H4:H18)</f>
        <v>567.66</v>
      </c>
      <c r="I19" s="74">
        <f t="shared" si="30"/>
        <v>626.66</v>
      </c>
      <c r="J19" s="74">
        <f t="shared" si="30"/>
        <v>704.6</v>
      </c>
      <c r="K19" s="74">
        <f t="shared" si="30"/>
        <v>769.6</v>
      </c>
      <c r="L19" s="74">
        <f t="shared" si="30"/>
        <v>619.1745098</v>
      </c>
      <c r="M19" s="74">
        <f t="shared" si="30"/>
        <v>614.7181818</v>
      </c>
      <c r="N19" s="74">
        <f t="shared" si="30"/>
        <v>17.1291532</v>
      </c>
      <c r="O19" s="75">
        <f t="shared" si="30"/>
        <v>13.50606061</v>
      </c>
    </row>
    <row r="20" ht="16.5" customHeight="1">
      <c r="A20" s="23"/>
      <c r="B20" s="23"/>
      <c r="C20" s="23"/>
      <c r="D20" s="23"/>
      <c r="E20" s="23"/>
      <c r="F20" s="22" t="s">
        <v>143</v>
      </c>
      <c r="G20" s="23"/>
      <c r="H20" s="76">
        <f>(0.5*B19/L19)+(0.5*H19/B19)</f>
        <v>3.095375603</v>
      </c>
      <c r="I20" s="77">
        <f>(0.5*B19/M19)+(0.5*I19/B19)</f>
        <v>3.409755673</v>
      </c>
      <c r="J20" s="77">
        <f>(0.5*B19/N19)+(0.5*J19/B19)</f>
        <v>6.49173244</v>
      </c>
      <c r="K20" s="78">
        <f>(0.5*B19/O19)+(0.5*K19/B19)</f>
        <v>7.573536249</v>
      </c>
      <c r="L20" s="23"/>
      <c r="M20" s="23"/>
      <c r="N20" s="23"/>
      <c r="O20" s="23"/>
    </row>
    <row r="21" ht="13.5" customHeight="1"/>
    <row r="22" ht="12.75" customHeight="1"/>
    <row r="23" ht="12.75" customHeight="1">
      <c r="D23" s="21" t="s">
        <v>7</v>
      </c>
      <c r="E23" s="21" t="s">
        <v>40</v>
      </c>
      <c r="F23" s="21" t="s">
        <v>37</v>
      </c>
      <c r="G23" s="21" t="s">
        <v>57</v>
      </c>
      <c r="H23" s="21" t="s">
        <v>20</v>
      </c>
      <c r="I23" s="21" t="s">
        <v>91</v>
      </c>
      <c r="J23" s="21" t="s">
        <v>7</v>
      </c>
      <c r="K23" s="21" t="s">
        <v>149</v>
      </c>
    </row>
    <row r="24" ht="12.75" customHeight="1">
      <c r="D24" s="21">
        <v>0.0</v>
      </c>
      <c r="E24" s="21">
        <v>1.0</v>
      </c>
      <c r="F24" s="21">
        <v>0.0</v>
      </c>
      <c r="G24" s="21">
        <v>0.0</v>
      </c>
      <c r="H24" s="21">
        <v>0.0</v>
      </c>
      <c r="I24" s="21">
        <v>0.0</v>
      </c>
      <c r="J24" s="21">
        <v>0.0</v>
      </c>
      <c r="K24" s="21">
        <v>0.0</v>
      </c>
    </row>
    <row r="25" ht="12.75" customHeight="1">
      <c r="D25" s="21">
        <v>1.2</v>
      </c>
      <c r="E25" s="21">
        <v>1.0</v>
      </c>
      <c r="F25" s="21">
        <v>0.0</v>
      </c>
      <c r="G25" s="21">
        <v>0.0</v>
      </c>
      <c r="H25" s="21">
        <v>0.0</v>
      </c>
      <c r="I25" s="21">
        <v>0.0</v>
      </c>
      <c r="J25" s="21">
        <v>1.2</v>
      </c>
      <c r="K25" s="21">
        <v>0.0</v>
      </c>
    </row>
    <row r="26" ht="12.75" customHeight="1">
      <c r="D26" s="21">
        <v>2.2</v>
      </c>
      <c r="E26" s="21">
        <v>0.0</v>
      </c>
      <c r="F26" s="21">
        <v>1.0</v>
      </c>
      <c r="G26" s="21">
        <v>0.0</v>
      </c>
      <c r="H26" s="21">
        <v>0.0</v>
      </c>
      <c r="I26" s="21">
        <v>0.0</v>
      </c>
      <c r="J26" s="21">
        <v>2.2</v>
      </c>
      <c r="K26" s="21">
        <v>0.0</v>
      </c>
    </row>
    <row r="27" ht="12.75" customHeight="1">
      <c r="D27" s="21">
        <v>3.4</v>
      </c>
      <c r="E27" s="21">
        <v>0.0</v>
      </c>
      <c r="F27" s="21">
        <v>1.0</v>
      </c>
      <c r="G27" s="21">
        <v>0.0</v>
      </c>
      <c r="H27" s="21">
        <v>0.0</v>
      </c>
      <c r="I27" s="21">
        <v>0.0</v>
      </c>
      <c r="J27" s="21">
        <v>3.2</v>
      </c>
      <c r="K27" s="21">
        <v>0.0</v>
      </c>
    </row>
    <row r="28" ht="12.75" customHeight="1">
      <c r="D28" s="21">
        <v>4.4</v>
      </c>
      <c r="E28" s="21">
        <v>0.0</v>
      </c>
      <c r="F28" s="21">
        <v>0.0</v>
      </c>
      <c r="G28" s="21">
        <v>1.0</v>
      </c>
      <c r="H28" s="21">
        <v>0.0</v>
      </c>
      <c r="I28" s="21">
        <v>0.0</v>
      </c>
      <c r="J28" s="21">
        <v>3.6</v>
      </c>
      <c r="K28" s="21">
        <v>1.0</v>
      </c>
    </row>
    <row r="29" ht="12.75" customHeight="1">
      <c r="D29" s="21">
        <v>5.6</v>
      </c>
      <c r="E29" s="21">
        <v>0.0</v>
      </c>
      <c r="F29" s="21">
        <v>0.0</v>
      </c>
      <c r="G29" s="21">
        <v>1.0</v>
      </c>
      <c r="H29" s="21">
        <v>0.0</v>
      </c>
      <c r="I29" s="21">
        <v>0.0</v>
      </c>
      <c r="J29" s="21">
        <v>4.0</v>
      </c>
      <c r="K29" s="21">
        <v>1.0</v>
      </c>
    </row>
    <row r="30" ht="12.75" customHeight="1">
      <c r="D30" s="21">
        <v>6.6</v>
      </c>
      <c r="E30" s="21">
        <v>0.0</v>
      </c>
      <c r="F30" s="21">
        <v>0.0</v>
      </c>
      <c r="G30" s="21">
        <v>0.0</v>
      </c>
      <c r="H30" s="21">
        <v>1.0</v>
      </c>
      <c r="I30" s="21">
        <v>0.0</v>
      </c>
      <c r="J30" s="21">
        <v>4.2</v>
      </c>
      <c r="K30" s="21">
        <v>0.0</v>
      </c>
    </row>
    <row r="31" ht="12.75" customHeight="1">
      <c r="D31" s="21">
        <v>7.8</v>
      </c>
      <c r="E31" s="21">
        <v>0.0</v>
      </c>
      <c r="F31" s="21">
        <v>0.0</v>
      </c>
      <c r="G31" s="21">
        <v>0.0</v>
      </c>
      <c r="H31" s="21">
        <v>1.0</v>
      </c>
      <c r="I31" s="21">
        <v>0.0</v>
      </c>
      <c r="J31" s="21">
        <v>8.1</v>
      </c>
      <c r="K31" s="21">
        <v>0.0</v>
      </c>
    </row>
    <row r="32" ht="12.75" customHeight="1">
      <c r="D32" s="21">
        <v>8.8</v>
      </c>
      <c r="E32" s="21">
        <v>0.0</v>
      </c>
      <c r="F32" s="21">
        <v>0.0</v>
      </c>
      <c r="G32" s="21">
        <v>0.0</v>
      </c>
      <c r="H32" s="21">
        <v>0.0</v>
      </c>
      <c r="I32" s="21">
        <v>1.0</v>
      </c>
      <c r="J32" s="21">
        <v>8.97</v>
      </c>
      <c r="K32" s="21">
        <v>0.0</v>
      </c>
    </row>
    <row r="33" ht="12.75" customHeight="1">
      <c r="D33" s="21">
        <v>9.0</v>
      </c>
      <c r="E33" s="21">
        <v>0.0</v>
      </c>
      <c r="F33" s="21">
        <v>0.0</v>
      </c>
      <c r="G33" s="21">
        <v>0.0</v>
      </c>
      <c r="H33" s="21">
        <v>0.0</v>
      </c>
      <c r="I33" s="21">
        <v>1.0</v>
      </c>
      <c r="J33" s="21">
        <v>9.49</v>
      </c>
      <c r="K33" s="21">
        <v>0.0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D3:G3"/>
    <mergeCell ref="H3:K3"/>
    <mergeCell ref="L3:O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0.13"/>
    <col customWidth="1" min="3" max="3" width="9.0"/>
    <col customWidth="1" min="4" max="7" width="5.75"/>
    <col customWidth="1" min="8" max="8" width="12.13"/>
    <col customWidth="1" min="9" max="11" width="9.13"/>
    <col customWidth="1" min="12" max="12" width="6.25"/>
    <col customWidth="1" min="13" max="13" width="6.63"/>
    <col customWidth="1" min="14" max="15" width="6.38"/>
    <col customWidth="1" min="16" max="16" width="1.75"/>
    <col customWidth="1" min="17" max="26" width="10.0"/>
  </cols>
  <sheetData>
    <row r="1" ht="15.75" customHeight="1">
      <c r="A1" s="10" t="s">
        <v>150</v>
      </c>
    </row>
    <row r="2" ht="13.5" customHeight="1"/>
    <row r="3" ht="16.5" customHeight="1">
      <c r="A3" s="46" t="s">
        <v>138</v>
      </c>
      <c r="B3" s="47" t="s">
        <v>139</v>
      </c>
      <c r="C3" s="47" t="s">
        <v>7</v>
      </c>
      <c r="D3" s="48" t="s">
        <v>140</v>
      </c>
      <c r="E3" s="49"/>
      <c r="F3" s="49"/>
      <c r="G3" s="50"/>
      <c r="H3" s="48" t="s">
        <v>141</v>
      </c>
      <c r="I3" s="49"/>
      <c r="J3" s="49"/>
      <c r="K3" s="50"/>
      <c r="L3" s="48" t="s">
        <v>142</v>
      </c>
      <c r="M3" s="49"/>
      <c r="N3" s="49"/>
      <c r="O3" s="64"/>
    </row>
    <row r="4" ht="15.75" customHeight="1">
      <c r="A4" s="52" t="s">
        <v>81</v>
      </c>
      <c r="B4" s="30">
        <v>7.0</v>
      </c>
      <c r="C4" s="79" t="str">
        <f>GRILLA!H29</f>
        <v>Mucho</v>
      </c>
      <c r="D4" s="31">
        <f>IF($C4="Mucho",5.6,IF($C4="Regular",3.4,IF($C4="Poco",1.2,IF($C4="Nada",0.01,IF($C4="Todo",7.8, )))))</f>
        <v>5.6</v>
      </c>
      <c r="E4" s="31">
        <f>IF($C4="Mucho",6.6,IF($C4="Regular",4.4,IF($C4="Poco",2.2,IF($C4="Nada",1.2,IF($C4="Todo",8.8, )))))</f>
        <v>6.6</v>
      </c>
      <c r="F4" s="31">
        <f>IF($C4="Mucho",7.8,IF($C4="Regular",5.6,IF($C4="Poco",3.4,IF($C4="Nada",2.2,IF($C4="Todo",10, )))))</f>
        <v>7.8</v>
      </c>
      <c r="G4" s="31">
        <f>IF($C4="Mucho",8.8,IF($C4="Regular",6.6,IF($C4="Poco",4.4,IF($C4="Nada",3.4,IF($C4="Todo",10, )))))</f>
        <v>8.8</v>
      </c>
      <c r="H4" s="69">
        <f t="shared" ref="H4:H26" si="2">+B4*D4</f>
        <v>39.2</v>
      </c>
      <c r="I4" s="69">
        <f t="shared" ref="I4:I26" si="3">+B4*E4</f>
        <v>46.2</v>
      </c>
      <c r="J4" s="69">
        <f t="shared" ref="J4:J26" si="4">+B4*F4</f>
        <v>54.6</v>
      </c>
      <c r="K4" s="69">
        <f t="shared" ref="K4:K26" si="5">+B4*G4</f>
        <v>61.6</v>
      </c>
      <c r="L4" s="69">
        <f t="shared" ref="L4:L26" si="6">+B4/D4</f>
        <v>1.25</v>
      </c>
      <c r="M4" s="69">
        <f t="shared" ref="M4:M26" si="7">+B4/E4</f>
        <v>1.060606061</v>
      </c>
      <c r="N4" s="69">
        <f t="shared" ref="N4:N26" si="8">+B4/F4</f>
        <v>0.8974358974</v>
      </c>
      <c r="O4" s="70">
        <f t="shared" ref="O4:O26" si="9">+B4/G4</f>
        <v>0.7954545455</v>
      </c>
    </row>
    <row r="5" ht="15.75" customHeight="1">
      <c r="A5" s="52" t="s">
        <v>83</v>
      </c>
      <c r="B5" s="30">
        <v>8.0</v>
      </c>
      <c r="C5" s="79" t="str">
        <f>GRILLA!H30</f>
        <v>Sí</v>
      </c>
      <c r="D5" s="31">
        <f t="shared" ref="D5:D6" si="10">IF($C5="Sí",10,0.01)</f>
        <v>10</v>
      </c>
      <c r="E5" s="31">
        <f t="shared" ref="E5:E6" si="11">IF(C5="Sí",10,0.01)</f>
        <v>10</v>
      </c>
      <c r="F5" s="31">
        <f t="shared" ref="F5:G5" si="1">IF($C5="Sí",10,0.01)</f>
        <v>10</v>
      </c>
      <c r="G5" s="31">
        <f t="shared" si="1"/>
        <v>10</v>
      </c>
      <c r="H5" s="33">
        <f t="shared" si="2"/>
        <v>80</v>
      </c>
      <c r="I5" s="33">
        <f t="shared" si="3"/>
        <v>80</v>
      </c>
      <c r="J5" s="33">
        <f t="shared" si="4"/>
        <v>80</v>
      </c>
      <c r="K5" s="33">
        <f t="shared" si="5"/>
        <v>80</v>
      </c>
      <c r="L5" s="33">
        <f t="shared" si="6"/>
        <v>0.8</v>
      </c>
      <c r="M5" s="33">
        <f t="shared" si="7"/>
        <v>0.8</v>
      </c>
      <c r="N5" s="33">
        <f t="shared" si="8"/>
        <v>0.8</v>
      </c>
      <c r="O5" s="65">
        <f t="shared" si="9"/>
        <v>0.8</v>
      </c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ht="15.75" customHeight="1">
      <c r="A6" s="66" t="s">
        <v>85</v>
      </c>
      <c r="B6" s="67">
        <v>5.0</v>
      </c>
      <c r="C6" s="79" t="str">
        <f>GRILLA!H31</f>
        <v>Sí</v>
      </c>
      <c r="D6" s="68">
        <f t="shared" si="10"/>
        <v>10</v>
      </c>
      <c r="E6" s="68">
        <f t="shared" si="11"/>
        <v>10</v>
      </c>
      <c r="F6" s="68">
        <f t="shared" ref="F6:G6" si="12">IF($C6="Sí",10,0.01)</f>
        <v>10</v>
      </c>
      <c r="G6" s="68">
        <f t="shared" si="12"/>
        <v>10</v>
      </c>
      <c r="H6" s="69">
        <f t="shared" si="2"/>
        <v>50</v>
      </c>
      <c r="I6" s="69">
        <f t="shared" si="3"/>
        <v>50</v>
      </c>
      <c r="J6" s="69">
        <f t="shared" si="4"/>
        <v>50</v>
      </c>
      <c r="K6" s="69">
        <f t="shared" si="5"/>
        <v>50</v>
      </c>
      <c r="L6" s="69">
        <f t="shared" si="6"/>
        <v>0.5</v>
      </c>
      <c r="M6" s="69">
        <f t="shared" si="7"/>
        <v>0.5</v>
      </c>
      <c r="N6" s="69">
        <f t="shared" si="8"/>
        <v>0.5</v>
      </c>
      <c r="O6" s="70">
        <f t="shared" si="9"/>
        <v>0.5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66" t="s">
        <v>87</v>
      </c>
      <c r="B7" s="67">
        <v>9.0</v>
      </c>
      <c r="C7" s="79" t="str">
        <f>GRILLA!H32</f>
        <v>Poco</v>
      </c>
      <c r="D7" s="68">
        <f t="shared" ref="D7:D18" si="13">IF($C7="Mucho",5.6,IF($C7="Regular",3.4,IF($C7="Poco",1.2,IF($C7="Nada",0.01,IF($C7="Todo",7.8, )))))</f>
        <v>1.2</v>
      </c>
      <c r="E7" s="68">
        <f t="shared" ref="E7:E18" si="14">IF($C7="Mucho",6.6,IF($C7="Regular",4.4,IF($C7="Poco",2.2,IF($C7="Nada",1.2,IF($C7="Todo",8.8, )))))</f>
        <v>2.2</v>
      </c>
      <c r="F7" s="68">
        <f t="shared" ref="F7:F18" si="15">IF($C7="Mucho",7.8,IF($C7="Regular",5.6,IF($C7="Poco",3.4,IF($C7="Nada",2.2,IF($C7="Todo",10, )))))</f>
        <v>3.4</v>
      </c>
      <c r="G7" s="68">
        <f t="shared" ref="G7:G18" si="16">IF($C7="Mucho",8.8,IF($C7="Regular",6.6,IF($C7="Poco",4.4,IF($C7="Nada",3.4,IF($C7="Todo",10, )))))</f>
        <v>4.4</v>
      </c>
      <c r="H7" s="69">
        <f t="shared" si="2"/>
        <v>10.8</v>
      </c>
      <c r="I7" s="69">
        <f t="shared" si="3"/>
        <v>19.8</v>
      </c>
      <c r="J7" s="69">
        <f t="shared" si="4"/>
        <v>30.6</v>
      </c>
      <c r="K7" s="69">
        <f t="shared" si="5"/>
        <v>39.6</v>
      </c>
      <c r="L7" s="69">
        <f t="shared" si="6"/>
        <v>7.5</v>
      </c>
      <c r="M7" s="69">
        <f t="shared" si="7"/>
        <v>4.090909091</v>
      </c>
      <c r="N7" s="69">
        <f t="shared" si="8"/>
        <v>2.647058824</v>
      </c>
      <c r="O7" s="70">
        <f t="shared" si="9"/>
        <v>2.045454545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52" t="s">
        <v>90</v>
      </c>
      <c r="B8" s="30">
        <v>8.0</v>
      </c>
      <c r="C8" s="79" t="str">
        <f>GRILLA!H33</f>
        <v>Todo</v>
      </c>
      <c r="D8" s="31">
        <f t="shared" si="13"/>
        <v>7.8</v>
      </c>
      <c r="E8" s="31">
        <f t="shared" si="14"/>
        <v>8.8</v>
      </c>
      <c r="F8" s="31">
        <f t="shared" si="15"/>
        <v>10</v>
      </c>
      <c r="G8" s="31">
        <f t="shared" si="16"/>
        <v>10</v>
      </c>
      <c r="H8" s="33">
        <f t="shared" si="2"/>
        <v>62.4</v>
      </c>
      <c r="I8" s="33">
        <f t="shared" si="3"/>
        <v>70.4</v>
      </c>
      <c r="J8" s="33">
        <f t="shared" si="4"/>
        <v>80</v>
      </c>
      <c r="K8" s="33">
        <f t="shared" si="5"/>
        <v>80</v>
      </c>
      <c r="L8" s="33">
        <f t="shared" si="6"/>
        <v>1.025641026</v>
      </c>
      <c r="M8" s="33">
        <f t="shared" si="7"/>
        <v>0.9090909091</v>
      </c>
      <c r="N8" s="33">
        <f t="shared" si="8"/>
        <v>0.8</v>
      </c>
      <c r="O8" s="65">
        <f t="shared" si="9"/>
        <v>0.8</v>
      </c>
    </row>
    <row r="9" ht="15.75" customHeight="1">
      <c r="A9" s="52" t="s">
        <v>93</v>
      </c>
      <c r="B9" s="30">
        <v>7.0</v>
      </c>
      <c r="C9" s="79" t="str">
        <f>GRILLA!H34</f>
        <v>Poco</v>
      </c>
      <c r="D9" s="31">
        <f t="shared" si="13"/>
        <v>1.2</v>
      </c>
      <c r="E9" s="31">
        <f t="shared" si="14"/>
        <v>2.2</v>
      </c>
      <c r="F9" s="31">
        <f t="shared" si="15"/>
        <v>3.4</v>
      </c>
      <c r="G9" s="31">
        <f t="shared" si="16"/>
        <v>4.4</v>
      </c>
      <c r="H9" s="69">
        <f t="shared" si="2"/>
        <v>8.4</v>
      </c>
      <c r="I9" s="69">
        <f t="shared" si="3"/>
        <v>15.4</v>
      </c>
      <c r="J9" s="69">
        <f t="shared" si="4"/>
        <v>23.8</v>
      </c>
      <c r="K9" s="69">
        <f t="shared" si="5"/>
        <v>30.8</v>
      </c>
      <c r="L9" s="69">
        <f t="shared" si="6"/>
        <v>5.833333333</v>
      </c>
      <c r="M9" s="69">
        <f t="shared" si="7"/>
        <v>3.181818182</v>
      </c>
      <c r="N9" s="69">
        <f t="shared" si="8"/>
        <v>2.058823529</v>
      </c>
      <c r="O9" s="70">
        <f t="shared" si="9"/>
        <v>1.590909091</v>
      </c>
    </row>
    <row r="10" ht="15.75" customHeight="1">
      <c r="A10" s="52" t="s">
        <v>95</v>
      </c>
      <c r="B10" s="30">
        <v>4.0</v>
      </c>
      <c r="C10" s="79" t="str">
        <f>GRILLA!H35</f>
        <v>Todo</v>
      </c>
      <c r="D10" s="31">
        <f t="shared" si="13"/>
        <v>7.8</v>
      </c>
      <c r="E10" s="31">
        <f t="shared" si="14"/>
        <v>8.8</v>
      </c>
      <c r="F10" s="31">
        <f t="shared" si="15"/>
        <v>10</v>
      </c>
      <c r="G10" s="31">
        <f t="shared" si="16"/>
        <v>10</v>
      </c>
      <c r="H10" s="33">
        <f t="shared" si="2"/>
        <v>31.2</v>
      </c>
      <c r="I10" s="33">
        <f t="shared" si="3"/>
        <v>35.2</v>
      </c>
      <c r="J10" s="33">
        <f t="shared" si="4"/>
        <v>40</v>
      </c>
      <c r="K10" s="33">
        <f t="shared" si="5"/>
        <v>40</v>
      </c>
      <c r="L10" s="33">
        <f t="shared" si="6"/>
        <v>0.5128205128</v>
      </c>
      <c r="M10" s="33">
        <f t="shared" si="7"/>
        <v>0.4545454545</v>
      </c>
      <c r="N10" s="33">
        <f t="shared" si="8"/>
        <v>0.4</v>
      </c>
      <c r="O10" s="65">
        <f t="shared" si="9"/>
        <v>0.4</v>
      </c>
    </row>
    <row r="11" ht="15.75" customHeight="1">
      <c r="A11" s="52" t="s">
        <v>97</v>
      </c>
      <c r="B11" s="30">
        <v>4.0</v>
      </c>
      <c r="C11" s="79" t="str">
        <f>GRILLA!H36</f>
        <v>Todo</v>
      </c>
      <c r="D11" s="31">
        <f t="shared" si="13"/>
        <v>7.8</v>
      </c>
      <c r="E11" s="31">
        <f t="shared" si="14"/>
        <v>8.8</v>
      </c>
      <c r="F11" s="31">
        <f t="shared" si="15"/>
        <v>10</v>
      </c>
      <c r="G11" s="31">
        <f t="shared" si="16"/>
        <v>10</v>
      </c>
      <c r="H11" s="33">
        <f t="shared" si="2"/>
        <v>31.2</v>
      </c>
      <c r="I11" s="33">
        <f t="shared" si="3"/>
        <v>35.2</v>
      </c>
      <c r="J11" s="33">
        <f t="shared" si="4"/>
        <v>40</v>
      </c>
      <c r="K11" s="33">
        <f t="shared" si="5"/>
        <v>40</v>
      </c>
      <c r="L11" s="33">
        <f t="shared" si="6"/>
        <v>0.5128205128</v>
      </c>
      <c r="M11" s="33">
        <f t="shared" si="7"/>
        <v>0.4545454545</v>
      </c>
      <c r="N11" s="33">
        <f t="shared" si="8"/>
        <v>0.4</v>
      </c>
      <c r="O11" s="65">
        <f t="shared" si="9"/>
        <v>0.4</v>
      </c>
    </row>
    <row r="12" ht="15.75" customHeight="1">
      <c r="A12" s="52" t="s">
        <v>99</v>
      </c>
      <c r="B12" s="30">
        <v>8.0</v>
      </c>
      <c r="C12" s="79" t="str">
        <f>GRILLA!H37</f>
        <v>Todo</v>
      </c>
      <c r="D12" s="31">
        <f t="shared" si="13"/>
        <v>7.8</v>
      </c>
      <c r="E12" s="31">
        <f t="shared" si="14"/>
        <v>8.8</v>
      </c>
      <c r="F12" s="31">
        <f t="shared" si="15"/>
        <v>10</v>
      </c>
      <c r="G12" s="31">
        <f t="shared" si="16"/>
        <v>10</v>
      </c>
      <c r="H12" s="33">
        <f t="shared" si="2"/>
        <v>62.4</v>
      </c>
      <c r="I12" s="33">
        <f t="shared" si="3"/>
        <v>70.4</v>
      </c>
      <c r="J12" s="33">
        <f t="shared" si="4"/>
        <v>80</v>
      </c>
      <c r="K12" s="33">
        <f t="shared" si="5"/>
        <v>80</v>
      </c>
      <c r="L12" s="33">
        <f t="shared" si="6"/>
        <v>1.025641026</v>
      </c>
      <c r="M12" s="33">
        <f t="shared" si="7"/>
        <v>0.9090909091</v>
      </c>
      <c r="N12" s="33">
        <f t="shared" si="8"/>
        <v>0.8</v>
      </c>
      <c r="O12" s="65">
        <f t="shared" si="9"/>
        <v>0.8</v>
      </c>
    </row>
    <row r="13" ht="15.75" customHeight="1">
      <c r="A13" s="52" t="s">
        <v>101</v>
      </c>
      <c r="B13" s="30">
        <v>5.0</v>
      </c>
      <c r="C13" s="79" t="str">
        <f>GRILLA!H38</f>
        <v>Todo</v>
      </c>
      <c r="D13" s="31">
        <f t="shared" si="13"/>
        <v>7.8</v>
      </c>
      <c r="E13" s="31">
        <f t="shared" si="14"/>
        <v>8.8</v>
      </c>
      <c r="F13" s="31">
        <f t="shared" si="15"/>
        <v>10</v>
      </c>
      <c r="G13" s="31">
        <f t="shared" si="16"/>
        <v>10</v>
      </c>
      <c r="H13" s="33">
        <f t="shared" si="2"/>
        <v>39</v>
      </c>
      <c r="I13" s="33">
        <f t="shared" si="3"/>
        <v>44</v>
      </c>
      <c r="J13" s="33">
        <f t="shared" si="4"/>
        <v>50</v>
      </c>
      <c r="K13" s="33">
        <f t="shared" si="5"/>
        <v>50</v>
      </c>
      <c r="L13" s="33">
        <f t="shared" si="6"/>
        <v>0.641025641</v>
      </c>
      <c r="M13" s="33">
        <f t="shared" si="7"/>
        <v>0.5681818182</v>
      </c>
      <c r="N13" s="33">
        <f t="shared" si="8"/>
        <v>0.5</v>
      </c>
      <c r="O13" s="65">
        <f t="shared" si="9"/>
        <v>0.5</v>
      </c>
    </row>
    <row r="14" ht="15.75" customHeight="1">
      <c r="A14" s="52" t="s">
        <v>103</v>
      </c>
      <c r="B14" s="30">
        <v>6.0</v>
      </c>
      <c r="C14" s="79" t="str">
        <f>GRILLA!H39</f>
        <v>Mucho</v>
      </c>
      <c r="D14" s="31">
        <f t="shared" si="13"/>
        <v>5.6</v>
      </c>
      <c r="E14" s="31">
        <f t="shared" si="14"/>
        <v>6.6</v>
      </c>
      <c r="F14" s="31">
        <f t="shared" si="15"/>
        <v>7.8</v>
      </c>
      <c r="G14" s="31">
        <f t="shared" si="16"/>
        <v>8.8</v>
      </c>
      <c r="H14" s="33">
        <f t="shared" si="2"/>
        <v>33.6</v>
      </c>
      <c r="I14" s="33">
        <f t="shared" si="3"/>
        <v>39.6</v>
      </c>
      <c r="J14" s="33">
        <f t="shared" si="4"/>
        <v>46.8</v>
      </c>
      <c r="K14" s="33">
        <f t="shared" si="5"/>
        <v>52.8</v>
      </c>
      <c r="L14" s="33">
        <f t="shared" si="6"/>
        <v>1.071428571</v>
      </c>
      <c r="M14" s="33">
        <f t="shared" si="7"/>
        <v>0.9090909091</v>
      </c>
      <c r="N14" s="33">
        <f t="shared" si="8"/>
        <v>0.7692307692</v>
      </c>
      <c r="O14" s="65">
        <f t="shared" si="9"/>
        <v>0.6818181818</v>
      </c>
    </row>
    <row r="15" ht="15.75" customHeight="1">
      <c r="A15" s="66" t="s">
        <v>105</v>
      </c>
      <c r="B15" s="67">
        <v>7.0</v>
      </c>
      <c r="C15" s="79" t="str">
        <f>GRILLA!H40</f>
        <v>Regular</v>
      </c>
      <c r="D15" s="68">
        <f t="shared" si="13"/>
        <v>3.4</v>
      </c>
      <c r="E15" s="68">
        <f t="shared" si="14"/>
        <v>4.4</v>
      </c>
      <c r="F15" s="68">
        <f t="shared" si="15"/>
        <v>5.6</v>
      </c>
      <c r="G15" s="68">
        <f t="shared" si="16"/>
        <v>6.6</v>
      </c>
      <c r="H15" s="69">
        <f t="shared" si="2"/>
        <v>23.8</v>
      </c>
      <c r="I15" s="69">
        <f t="shared" si="3"/>
        <v>30.8</v>
      </c>
      <c r="J15" s="69">
        <f t="shared" si="4"/>
        <v>39.2</v>
      </c>
      <c r="K15" s="69">
        <f t="shared" si="5"/>
        <v>46.2</v>
      </c>
      <c r="L15" s="69">
        <f t="shared" si="6"/>
        <v>2.058823529</v>
      </c>
      <c r="M15" s="69">
        <f t="shared" si="7"/>
        <v>1.590909091</v>
      </c>
      <c r="N15" s="69">
        <f t="shared" si="8"/>
        <v>1.25</v>
      </c>
      <c r="O15" s="70">
        <f t="shared" si="9"/>
        <v>1.060606061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52" t="s">
        <v>108</v>
      </c>
      <c r="B16" s="30">
        <v>4.0</v>
      </c>
      <c r="C16" s="79" t="str">
        <f>GRILLA!H41</f>
        <v>Mucho</v>
      </c>
      <c r="D16" s="31">
        <f t="shared" si="13"/>
        <v>5.6</v>
      </c>
      <c r="E16" s="31">
        <f t="shared" si="14"/>
        <v>6.6</v>
      </c>
      <c r="F16" s="31">
        <f t="shared" si="15"/>
        <v>7.8</v>
      </c>
      <c r="G16" s="31">
        <f t="shared" si="16"/>
        <v>8.8</v>
      </c>
      <c r="H16" s="33">
        <f t="shared" si="2"/>
        <v>22.4</v>
      </c>
      <c r="I16" s="33">
        <f t="shared" si="3"/>
        <v>26.4</v>
      </c>
      <c r="J16" s="33">
        <f t="shared" si="4"/>
        <v>31.2</v>
      </c>
      <c r="K16" s="33">
        <f t="shared" si="5"/>
        <v>35.2</v>
      </c>
      <c r="L16" s="33">
        <f t="shared" si="6"/>
        <v>0.7142857143</v>
      </c>
      <c r="M16" s="33">
        <f t="shared" si="7"/>
        <v>0.6060606061</v>
      </c>
      <c r="N16" s="33">
        <f t="shared" si="8"/>
        <v>0.5128205128</v>
      </c>
      <c r="O16" s="65">
        <f t="shared" si="9"/>
        <v>0.4545454545</v>
      </c>
    </row>
    <row r="17" ht="15.75" customHeight="1">
      <c r="A17" s="52" t="s">
        <v>111</v>
      </c>
      <c r="B17" s="30">
        <v>8.0</v>
      </c>
      <c r="C17" s="79" t="str">
        <f>GRILLA!H42</f>
        <v>Todo</v>
      </c>
      <c r="D17" s="31">
        <f t="shared" si="13"/>
        <v>7.8</v>
      </c>
      <c r="E17" s="31">
        <f t="shared" si="14"/>
        <v>8.8</v>
      </c>
      <c r="F17" s="31">
        <f t="shared" si="15"/>
        <v>10</v>
      </c>
      <c r="G17" s="31">
        <f t="shared" si="16"/>
        <v>10</v>
      </c>
      <c r="H17" s="33">
        <f t="shared" si="2"/>
        <v>62.4</v>
      </c>
      <c r="I17" s="33">
        <f t="shared" si="3"/>
        <v>70.4</v>
      </c>
      <c r="J17" s="33">
        <f t="shared" si="4"/>
        <v>80</v>
      </c>
      <c r="K17" s="33">
        <f t="shared" si="5"/>
        <v>80</v>
      </c>
      <c r="L17" s="33">
        <f t="shared" si="6"/>
        <v>1.025641026</v>
      </c>
      <c r="M17" s="33">
        <f t="shared" si="7"/>
        <v>0.9090909091</v>
      </c>
      <c r="N17" s="33">
        <f t="shared" si="8"/>
        <v>0.8</v>
      </c>
      <c r="O17" s="65">
        <f t="shared" si="9"/>
        <v>0.8</v>
      </c>
    </row>
    <row r="18" ht="15.75" customHeight="1">
      <c r="A18" s="52" t="s">
        <v>113</v>
      </c>
      <c r="B18" s="30">
        <v>5.0</v>
      </c>
      <c r="C18" s="79" t="str">
        <f>GRILLA!H43</f>
        <v>Mucho</v>
      </c>
      <c r="D18" s="31">
        <f t="shared" si="13"/>
        <v>5.6</v>
      </c>
      <c r="E18" s="31">
        <f t="shared" si="14"/>
        <v>6.6</v>
      </c>
      <c r="F18" s="31">
        <f t="shared" si="15"/>
        <v>7.8</v>
      </c>
      <c r="G18" s="31">
        <f t="shared" si="16"/>
        <v>8.8</v>
      </c>
      <c r="H18" s="33">
        <f t="shared" si="2"/>
        <v>28</v>
      </c>
      <c r="I18" s="33">
        <f t="shared" si="3"/>
        <v>33</v>
      </c>
      <c r="J18" s="33">
        <f t="shared" si="4"/>
        <v>39</v>
      </c>
      <c r="K18" s="33">
        <f t="shared" si="5"/>
        <v>44</v>
      </c>
      <c r="L18" s="33">
        <f t="shared" si="6"/>
        <v>0.8928571429</v>
      </c>
      <c r="M18" s="33">
        <f t="shared" si="7"/>
        <v>0.7575757576</v>
      </c>
      <c r="N18" s="33">
        <f t="shared" si="8"/>
        <v>0.641025641</v>
      </c>
      <c r="O18" s="65">
        <f t="shared" si="9"/>
        <v>0.5681818182</v>
      </c>
    </row>
    <row r="19" ht="15.75" customHeight="1">
      <c r="A19" s="52" t="s">
        <v>115</v>
      </c>
      <c r="B19" s="30">
        <v>8.0</v>
      </c>
      <c r="C19" s="79" t="str">
        <f>GRILLA!H44</f>
        <v>Sí</v>
      </c>
      <c r="D19" s="31">
        <f>IF($C19="Sí",10,0.01)</f>
        <v>10</v>
      </c>
      <c r="E19" s="31">
        <f>IF(C19="Sí",10,0.01)</f>
        <v>10</v>
      </c>
      <c r="F19" s="31">
        <f t="shared" ref="F19:G19" si="17">IF($C19="Sí",10,0.01)</f>
        <v>10</v>
      </c>
      <c r="G19" s="31">
        <f t="shared" si="17"/>
        <v>10</v>
      </c>
      <c r="H19" s="33">
        <f t="shared" si="2"/>
        <v>80</v>
      </c>
      <c r="I19" s="33">
        <f t="shared" si="3"/>
        <v>80</v>
      </c>
      <c r="J19" s="33">
        <f t="shared" si="4"/>
        <v>80</v>
      </c>
      <c r="K19" s="33">
        <f t="shared" si="5"/>
        <v>80</v>
      </c>
      <c r="L19" s="33">
        <f t="shared" si="6"/>
        <v>0.8</v>
      </c>
      <c r="M19" s="33">
        <f t="shared" si="7"/>
        <v>0.8</v>
      </c>
      <c r="N19" s="33">
        <f t="shared" si="8"/>
        <v>0.8</v>
      </c>
      <c r="O19" s="65">
        <f t="shared" si="9"/>
        <v>0.8</v>
      </c>
      <c r="Q19" s="21">
        <f>-(-6/(10-9.9))</f>
        <v>60</v>
      </c>
    </row>
    <row r="20" ht="15.75" customHeight="1">
      <c r="A20" s="66" t="s">
        <v>117</v>
      </c>
      <c r="B20" s="67">
        <v>6.0</v>
      </c>
      <c r="C20" s="79" t="str">
        <f>GRILLA!H45</f>
        <v>Regular</v>
      </c>
      <c r="D20" s="68">
        <f t="shared" ref="D20:D23" si="18">IF($C20="Mucho",5.6,IF($C20="Regular",3.4,IF($C20="Poco",1.2,IF($C20="Nada",0.01,IF($C20="Todo",7.8, )))))</f>
        <v>3.4</v>
      </c>
      <c r="E20" s="68">
        <f t="shared" ref="E20:E23" si="19">IF($C20="Mucho",6.6,IF($C20="Regular",4.4,IF($C20="Poco",2.2,IF($C20="Nada",1.2,IF($C20="Todo",8.8, )))))</f>
        <v>4.4</v>
      </c>
      <c r="F20" s="68">
        <f t="shared" ref="F20:F23" si="20">IF($C20="Mucho",7.8,IF($C20="Regular",5.6,IF($C20="Poco",3.4,IF($C20="Nada",2.2,IF($C20="Todo",10, )))))</f>
        <v>5.6</v>
      </c>
      <c r="G20" s="68">
        <f t="shared" ref="G20:G23" si="21">IF($C20="Mucho",8.8,IF($C20="Regular",6.6,IF($C20="Poco",4.4,IF($C20="Nada",3.4,IF($C20="Todo",10, )))))</f>
        <v>6.6</v>
      </c>
      <c r="H20" s="69">
        <f t="shared" si="2"/>
        <v>20.4</v>
      </c>
      <c r="I20" s="69">
        <f t="shared" si="3"/>
        <v>26.4</v>
      </c>
      <c r="J20" s="69">
        <f t="shared" si="4"/>
        <v>33.6</v>
      </c>
      <c r="K20" s="69">
        <f t="shared" si="5"/>
        <v>39.6</v>
      </c>
      <c r="L20" s="69">
        <f t="shared" si="6"/>
        <v>1.764705882</v>
      </c>
      <c r="M20" s="69">
        <f t="shared" si="7"/>
        <v>1.363636364</v>
      </c>
      <c r="N20" s="69">
        <f t="shared" si="8"/>
        <v>1.071428571</v>
      </c>
      <c r="O20" s="70">
        <f t="shared" si="9"/>
        <v>0.9090909091</v>
      </c>
      <c r="P20" s="71"/>
      <c r="Q20" s="71">
        <v>6.0</v>
      </c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52" t="s">
        <v>119</v>
      </c>
      <c r="B21" s="30">
        <v>7.0</v>
      </c>
      <c r="C21" s="79" t="str">
        <f>GRILLA!H46</f>
        <v>Mucho</v>
      </c>
      <c r="D21" s="31">
        <f t="shared" si="18"/>
        <v>5.6</v>
      </c>
      <c r="E21" s="31">
        <f t="shared" si="19"/>
        <v>6.6</v>
      </c>
      <c r="F21" s="31">
        <f t="shared" si="20"/>
        <v>7.8</v>
      </c>
      <c r="G21" s="31">
        <f t="shared" si="21"/>
        <v>8.8</v>
      </c>
      <c r="H21" s="33">
        <f t="shared" si="2"/>
        <v>39.2</v>
      </c>
      <c r="I21" s="33">
        <f t="shared" si="3"/>
        <v>46.2</v>
      </c>
      <c r="J21" s="33">
        <f t="shared" si="4"/>
        <v>54.6</v>
      </c>
      <c r="K21" s="33">
        <f t="shared" si="5"/>
        <v>61.6</v>
      </c>
      <c r="L21" s="33">
        <f t="shared" si="6"/>
        <v>1.25</v>
      </c>
      <c r="M21" s="33">
        <f t="shared" si="7"/>
        <v>1.060606061</v>
      </c>
      <c r="N21" s="33">
        <f t="shared" si="8"/>
        <v>0.8974358974</v>
      </c>
      <c r="O21" s="65">
        <f t="shared" si="9"/>
        <v>0.7954545455</v>
      </c>
    </row>
    <row r="22" ht="15.75" customHeight="1">
      <c r="A22" s="66" t="s">
        <v>121</v>
      </c>
      <c r="B22" s="67">
        <v>2.0</v>
      </c>
      <c r="C22" s="79" t="str">
        <f>GRILLA!H47</f>
        <v>Regular</v>
      </c>
      <c r="D22" s="68">
        <f t="shared" si="18"/>
        <v>3.4</v>
      </c>
      <c r="E22" s="68">
        <f t="shared" si="19"/>
        <v>4.4</v>
      </c>
      <c r="F22" s="68">
        <f t="shared" si="20"/>
        <v>5.6</v>
      </c>
      <c r="G22" s="68">
        <f t="shared" si="21"/>
        <v>6.6</v>
      </c>
      <c r="H22" s="69">
        <f t="shared" si="2"/>
        <v>6.8</v>
      </c>
      <c r="I22" s="69">
        <f t="shared" si="3"/>
        <v>8.8</v>
      </c>
      <c r="J22" s="69">
        <f t="shared" si="4"/>
        <v>11.2</v>
      </c>
      <c r="K22" s="69">
        <f t="shared" si="5"/>
        <v>13.2</v>
      </c>
      <c r="L22" s="69">
        <f t="shared" si="6"/>
        <v>0.5882352941</v>
      </c>
      <c r="M22" s="69">
        <f t="shared" si="7"/>
        <v>0.4545454545</v>
      </c>
      <c r="N22" s="69">
        <f t="shared" si="8"/>
        <v>0.3571428571</v>
      </c>
      <c r="O22" s="70">
        <f t="shared" si="9"/>
        <v>0.303030303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52" t="s">
        <v>123</v>
      </c>
      <c r="B23" s="30">
        <v>4.0</v>
      </c>
      <c r="C23" s="79" t="str">
        <f>GRILLA!H48</f>
        <v>Todo</v>
      </c>
      <c r="D23" s="31">
        <f t="shared" si="18"/>
        <v>7.8</v>
      </c>
      <c r="E23" s="31">
        <f t="shared" si="19"/>
        <v>8.8</v>
      </c>
      <c r="F23" s="31">
        <f t="shared" si="20"/>
        <v>10</v>
      </c>
      <c r="G23" s="31">
        <f t="shared" si="21"/>
        <v>10</v>
      </c>
      <c r="H23" s="33">
        <f t="shared" si="2"/>
        <v>31.2</v>
      </c>
      <c r="I23" s="33">
        <f t="shared" si="3"/>
        <v>35.2</v>
      </c>
      <c r="J23" s="33">
        <f t="shared" si="4"/>
        <v>40</v>
      </c>
      <c r="K23" s="33">
        <f t="shared" si="5"/>
        <v>40</v>
      </c>
      <c r="L23" s="33">
        <f t="shared" si="6"/>
        <v>0.5128205128</v>
      </c>
      <c r="M23" s="33">
        <f t="shared" si="7"/>
        <v>0.4545454545</v>
      </c>
      <c r="N23" s="33">
        <f t="shared" si="8"/>
        <v>0.4</v>
      </c>
      <c r="O23" s="65">
        <f t="shared" si="9"/>
        <v>0.4</v>
      </c>
    </row>
    <row r="24" ht="15.75" customHeight="1">
      <c r="A24" s="66" t="s">
        <v>125</v>
      </c>
      <c r="B24" s="67">
        <v>6.0</v>
      </c>
      <c r="C24" s="79" t="str">
        <f>GRILLA!H49</f>
        <v>Sí</v>
      </c>
      <c r="D24" s="68">
        <f>IF($C24="Sí",10,0.01)</f>
        <v>10</v>
      </c>
      <c r="E24" s="68">
        <f>IF(C24="Sí",10,0.01)</f>
        <v>10</v>
      </c>
      <c r="F24" s="68">
        <f t="shared" ref="F24:G24" si="22">IF($C24="Sí",10,0.01)</f>
        <v>10</v>
      </c>
      <c r="G24" s="68">
        <f t="shared" si="22"/>
        <v>10</v>
      </c>
      <c r="H24" s="69">
        <f t="shared" si="2"/>
        <v>60</v>
      </c>
      <c r="I24" s="69">
        <f t="shared" si="3"/>
        <v>60</v>
      </c>
      <c r="J24" s="69">
        <f t="shared" si="4"/>
        <v>60</v>
      </c>
      <c r="K24" s="69">
        <f t="shared" si="5"/>
        <v>60</v>
      </c>
      <c r="L24" s="69">
        <f t="shared" si="6"/>
        <v>0.6</v>
      </c>
      <c r="M24" s="69">
        <f t="shared" si="7"/>
        <v>0.6</v>
      </c>
      <c r="N24" s="69">
        <f t="shared" si="8"/>
        <v>0.6</v>
      </c>
      <c r="O24" s="70">
        <f t="shared" si="9"/>
        <v>0.6</v>
      </c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52" t="s">
        <v>127</v>
      </c>
      <c r="B25" s="30">
        <v>8.0</v>
      </c>
      <c r="C25" s="79" t="str">
        <f>GRILLA!H50</f>
        <v>Todo</v>
      </c>
      <c r="D25" s="31">
        <f>IF($C25="Mucho",5.6,IF($C25="Regular",3.4,IF($C25="Poco",1.2,IF($C25="Nada",0.01,IF($C25="Todo",7.8, )))))</f>
        <v>7.8</v>
      </c>
      <c r="E25" s="31">
        <f>IF($C25="Mucho",6.6,IF($C25="Regular",4.4,IF($C25="Poco",2.2,IF($C25="Nada",1.2,IF($C25="Todo",8.8, )))))</f>
        <v>8.8</v>
      </c>
      <c r="F25" s="31">
        <f>IF($C25="Mucho",7.8,IF($C25="Regular",5.6,IF($C25="Poco",3.4,IF($C25="Nada",2.2,IF($C25="Todo",10, )))))</f>
        <v>10</v>
      </c>
      <c r="G25" s="31">
        <f>IF($C25="Mucho",8.8,IF($C25="Regular",6.6,IF($C25="Poco",4.4,IF($C25="Nada",3.4,IF($C25="Todo",10, )))))</f>
        <v>10</v>
      </c>
      <c r="H25" s="33">
        <f t="shared" si="2"/>
        <v>62.4</v>
      </c>
      <c r="I25" s="33">
        <f t="shared" si="3"/>
        <v>70.4</v>
      </c>
      <c r="J25" s="33">
        <f t="shared" si="4"/>
        <v>80</v>
      </c>
      <c r="K25" s="33">
        <f t="shared" si="5"/>
        <v>80</v>
      </c>
      <c r="L25" s="33">
        <f t="shared" si="6"/>
        <v>1.025641026</v>
      </c>
      <c r="M25" s="33">
        <f t="shared" si="7"/>
        <v>0.9090909091</v>
      </c>
      <c r="N25" s="33">
        <f t="shared" si="8"/>
        <v>0.8</v>
      </c>
      <c r="O25" s="65">
        <f t="shared" si="9"/>
        <v>0.8</v>
      </c>
    </row>
    <row r="26" ht="16.5" customHeight="1">
      <c r="A26" s="54" t="s">
        <v>129</v>
      </c>
      <c r="B26" s="55">
        <v>5.0</v>
      </c>
      <c r="C26" s="79" t="str">
        <f>GRILLA!H51</f>
        <v>Sí</v>
      </c>
      <c r="D26" s="31">
        <f>IF($C26="Sí",10,0.01)</f>
        <v>10</v>
      </c>
      <c r="E26" s="31">
        <f>IF(C26="Sí",10,0.01)</f>
        <v>10</v>
      </c>
      <c r="F26" s="31">
        <f t="shared" ref="F26:G26" si="23">IF($C26="Sí",10,0.01)</f>
        <v>10</v>
      </c>
      <c r="G26" s="31">
        <f t="shared" si="23"/>
        <v>10</v>
      </c>
      <c r="H26" s="80">
        <f t="shared" si="2"/>
        <v>50</v>
      </c>
      <c r="I26" s="80">
        <f t="shared" si="3"/>
        <v>50</v>
      </c>
      <c r="J26" s="80">
        <f t="shared" si="4"/>
        <v>50</v>
      </c>
      <c r="K26" s="80">
        <f t="shared" si="5"/>
        <v>50</v>
      </c>
      <c r="L26" s="80">
        <f t="shared" si="6"/>
        <v>0.5</v>
      </c>
      <c r="M26" s="80">
        <f t="shared" si="7"/>
        <v>0.5</v>
      </c>
      <c r="N26" s="80">
        <f t="shared" si="8"/>
        <v>0.5</v>
      </c>
      <c r="O26" s="81">
        <f t="shared" si="9"/>
        <v>0.5</v>
      </c>
    </row>
    <row r="27" ht="17.25" customHeight="1">
      <c r="A27" s="23"/>
      <c r="B27" s="23">
        <f>SUM(B4:B26)</f>
        <v>141</v>
      </c>
      <c r="C27" s="23"/>
      <c r="D27" s="23"/>
      <c r="E27" s="23"/>
      <c r="F27" s="23"/>
      <c r="G27" s="23"/>
      <c r="H27" s="82">
        <f t="shared" ref="H27:O27" si="24">SUM(H4:H26)</f>
        <v>934.8</v>
      </c>
      <c r="I27" s="83">
        <f t="shared" si="24"/>
        <v>1043.8</v>
      </c>
      <c r="J27" s="83">
        <f t="shared" si="24"/>
        <v>1174.6</v>
      </c>
      <c r="K27" s="83">
        <f t="shared" si="24"/>
        <v>1234.6</v>
      </c>
      <c r="L27" s="83">
        <f t="shared" si="24"/>
        <v>32.40572075</v>
      </c>
      <c r="M27" s="83">
        <f t="shared" si="24"/>
        <v>23.84393939</v>
      </c>
      <c r="N27" s="83">
        <f t="shared" si="24"/>
        <v>19.2024025</v>
      </c>
      <c r="O27" s="84">
        <f t="shared" si="24"/>
        <v>17.30454545</v>
      </c>
    </row>
    <row r="28" ht="17.25" customHeight="1">
      <c r="A28" s="23"/>
      <c r="B28" s="23"/>
      <c r="C28" s="23"/>
      <c r="D28" s="23"/>
      <c r="E28" s="22" t="s">
        <v>143</v>
      </c>
      <c r="F28" s="23"/>
      <c r="G28" s="23"/>
      <c r="H28" s="61">
        <f>(0.5*B27/L27)+(0.5*H27/B27)</f>
        <v>5.490435415</v>
      </c>
      <c r="I28" s="62">
        <f>(0.5*B27/M27)+(0.5*I27/B27)</f>
        <v>6.658144626</v>
      </c>
      <c r="J28" s="62">
        <f>(0.5*B27/N27)+(0.5*J27/B27)</f>
        <v>7.836663822</v>
      </c>
      <c r="K28" s="63">
        <f>(0.5*B27/O27)+(0.5*K27/B27)</f>
        <v>8.452088258</v>
      </c>
      <c r="L28" s="23"/>
      <c r="M28" s="23"/>
      <c r="N28" s="23"/>
      <c r="O28" s="23"/>
    </row>
    <row r="29" ht="13.5" customHeight="1"/>
    <row r="30" ht="12.75" customHeight="1"/>
    <row r="31" ht="12.75" customHeight="1"/>
    <row r="32" ht="12.75" customHeight="1">
      <c r="D32" s="21" t="s">
        <v>7</v>
      </c>
      <c r="E32" s="21" t="s">
        <v>40</v>
      </c>
      <c r="F32" s="21" t="s">
        <v>37</v>
      </c>
      <c r="G32" s="21" t="s">
        <v>57</v>
      </c>
      <c r="H32" s="21" t="s">
        <v>20</v>
      </c>
      <c r="I32" s="21" t="s">
        <v>91</v>
      </c>
      <c r="J32" s="21" t="s">
        <v>7</v>
      </c>
      <c r="K32" s="21" t="s">
        <v>151</v>
      </c>
    </row>
    <row r="33" ht="12.75" customHeight="1">
      <c r="D33" s="21">
        <v>0.0</v>
      </c>
      <c r="E33" s="21">
        <v>1.0</v>
      </c>
      <c r="F33" s="21">
        <v>0.0</v>
      </c>
      <c r="G33" s="21">
        <v>0.0</v>
      </c>
      <c r="H33" s="21">
        <v>0.0</v>
      </c>
      <c r="I33" s="21">
        <v>0.0</v>
      </c>
      <c r="J33" s="21">
        <v>0.0</v>
      </c>
      <c r="K33" s="21">
        <v>0.0</v>
      </c>
    </row>
    <row r="34" ht="12.75" customHeight="1">
      <c r="D34" s="21">
        <v>1.2</v>
      </c>
      <c r="E34" s="21">
        <v>1.0</v>
      </c>
      <c r="F34" s="21">
        <v>0.0</v>
      </c>
      <c r="G34" s="21">
        <v>0.0</v>
      </c>
      <c r="H34" s="21">
        <v>0.0</v>
      </c>
      <c r="I34" s="21">
        <v>0.0</v>
      </c>
      <c r="J34" s="21">
        <v>1.2</v>
      </c>
      <c r="K34" s="21">
        <v>0.0</v>
      </c>
    </row>
    <row r="35" ht="12.75" customHeight="1">
      <c r="D35" s="21">
        <v>2.2</v>
      </c>
      <c r="E35" s="21">
        <v>0.0</v>
      </c>
      <c r="F35" s="21">
        <v>1.0</v>
      </c>
      <c r="G35" s="21">
        <v>0.0</v>
      </c>
      <c r="H35" s="21">
        <v>0.0</v>
      </c>
      <c r="I35" s="21">
        <v>0.0</v>
      </c>
      <c r="J35" s="21">
        <v>2.2</v>
      </c>
      <c r="K35" s="21">
        <v>0.0</v>
      </c>
    </row>
    <row r="36" ht="12.75" customHeight="1">
      <c r="D36" s="21">
        <v>3.4</v>
      </c>
      <c r="E36" s="21">
        <v>0.0</v>
      </c>
      <c r="F36" s="21">
        <v>1.0</v>
      </c>
      <c r="G36" s="21">
        <v>0.0</v>
      </c>
      <c r="H36" s="21">
        <v>0.0</v>
      </c>
      <c r="I36" s="21">
        <v>0.0</v>
      </c>
      <c r="J36" s="21">
        <v>2.9</v>
      </c>
      <c r="K36" s="21">
        <v>0.0</v>
      </c>
    </row>
    <row r="37" ht="12.75" customHeight="1">
      <c r="D37" s="21">
        <v>4.4</v>
      </c>
      <c r="E37" s="21">
        <v>0.0</v>
      </c>
      <c r="F37" s="21">
        <v>0.0</v>
      </c>
      <c r="G37" s="21">
        <v>1.0</v>
      </c>
      <c r="H37" s="21">
        <v>0.0</v>
      </c>
      <c r="I37" s="21">
        <v>0.0</v>
      </c>
      <c r="J37" s="21">
        <v>6.0</v>
      </c>
      <c r="K37" s="21">
        <v>1.0</v>
      </c>
    </row>
    <row r="38" ht="12.75" customHeight="1">
      <c r="D38" s="21">
        <v>5.6</v>
      </c>
      <c r="E38" s="21">
        <v>0.0</v>
      </c>
      <c r="F38" s="21">
        <v>0.0</v>
      </c>
      <c r="G38" s="21">
        <v>1.0</v>
      </c>
      <c r="H38" s="21">
        <v>0.0</v>
      </c>
      <c r="I38" s="21">
        <v>0.0</v>
      </c>
      <c r="J38" s="21">
        <v>6.9</v>
      </c>
      <c r="K38" s="21">
        <v>1.0</v>
      </c>
    </row>
    <row r="39" ht="12.75" customHeight="1">
      <c r="D39" s="21">
        <v>6.6</v>
      </c>
      <c r="E39" s="21">
        <v>0.0</v>
      </c>
      <c r="F39" s="21">
        <v>0.0</v>
      </c>
      <c r="G39" s="21">
        <v>0.0</v>
      </c>
      <c r="H39" s="21">
        <v>1.0</v>
      </c>
      <c r="I39" s="21">
        <v>0.0</v>
      </c>
      <c r="J39" s="21">
        <v>7.8</v>
      </c>
      <c r="K39" s="21">
        <v>0.0</v>
      </c>
    </row>
    <row r="40" ht="12.75" customHeight="1">
      <c r="D40" s="21">
        <v>7.8</v>
      </c>
      <c r="E40" s="21">
        <v>0.0</v>
      </c>
      <c r="F40" s="21">
        <v>0.0</v>
      </c>
      <c r="G40" s="21">
        <v>0.0</v>
      </c>
      <c r="H40" s="21">
        <v>1.0</v>
      </c>
      <c r="I40" s="21">
        <v>0.0</v>
      </c>
      <c r="J40" s="21">
        <v>8.0</v>
      </c>
      <c r="K40" s="21">
        <v>0.0</v>
      </c>
    </row>
    <row r="41" ht="12.75" customHeight="1">
      <c r="D41" s="21">
        <v>8.8</v>
      </c>
      <c r="E41" s="21">
        <v>0.0</v>
      </c>
      <c r="F41" s="21">
        <v>0.0</v>
      </c>
      <c r="G41" s="21">
        <v>0.0</v>
      </c>
      <c r="H41" s="21">
        <v>0.0</v>
      </c>
      <c r="I41" s="21">
        <v>1.0</v>
      </c>
      <c r="J41" s="21">
        <v>8.8</v>
      </c>
      <c r="K41" s="21">
        <v>0.0</v>
      </c>
    </row>
    <row r="42" ht="12.75" customHeight="1">
      <c r="D42" s="21">
        <v>9.0</v>
      </c>
      <c r="E42" s="21">
        <v>0.0</v>
      </c>
      <c r="F42" s="21">
        <v>0.0</v>
      </c>
      <c r="G42" s="21">
        <v>0.0</v>
      </c>
      <c r="H42" s="21">
        <v>0.0</v>
      </c>
      <c r="I42" s="21">
        <v>1.0</v>
      </c>
      <c r="J42" s="21">
        <v>9.0</v>
      </c>
      <c r="K42" s="21">
        <v>0.0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D3:G3"/>
    <mergeCell ref="H3:K3"/>
    <mergeCell ref="L3:O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10.0"/>
    <col customWidth="1" min="3" max="6" width="10.13"/>
    <col customWidth="1" min="7" max="7" width="12.25"/>
    <col customWidth="1" min="8" max="9" width="9.13"/>
    <col customWidth="1" min="10" max="10" width="9.25"/>
    <col customWidth="1" min="11" max="11" width="1.63"/>
    <col customWidth="1" min="12" max="26" width="10.0"/>
  </cols>
  <sheetData>
    <row r="1" ht="15.75" customHeight="1">
      <c r="A1" s="10" t="s">
        <v>152</v>
      </c>
    </row>
    <row r="2" ht="12.75" customHeight="1"/>
    <row r="3" ht="13.5" customHeight="1"/>
    <row r="4" ht="16.5" customHeight="1">
      <c r="A4" s="46" t="s">
        <v>2</v>
      </c>
      <c r="B4" s="47" t="s">
        <v>139</v>
      </c>
      <c r="C4" s="48" t="s">
        <v>153</v>
      </c>
      <c r="D4" s="49"/>
      <c r="E4" s="49"/>
      <c r="F4" s="50"/>
      <c r="G4" s="48" t="s">
        <v>141</v>
      </c>
      <c r="H4" s="49"/>
      <c r="I4" s="49"/>
      <c r="J4" s="64"/>
      <c r="K4" s="23"/>
    </row>
    <row r="5" ht="15.75" customHeight="1">
      <c r="A5" s="52" t="s">
        <v>144</v>
      </c>
      <c r="B5" s="30">
        <v>8.0</v>
      </c>
      <c r="C5" s="85">
        <f>Plausibilidad!H10</f>
        <v>7.256138976</v>
      </c>
      <c r="D5" s="85">
        <f>Plausibilidad!I10</f>
        <v>7.673954469</v>
      </c>
      <c r="E5" s="85">
        <f>Plausibilidad!J10</f>
        <v>8.121105367</v>
      </c>
      <c r="F5" s="85">
        <f>Plausibilidad!K10</f>
        <v>8.459628816</v>
      </c>
      <c r="G5" s="86">
        <f>+B5*D5</f>
        <v>61.39163575</v>
      </c>
      <c r="H5" s="86">
        <f t="shared" ref="H5:H8" si="1">+B5*D5</f>
        <v>61.39163575</v>
      </c>
      <c r="I5" s="86">
        <f t="shared" ref="I5:I8" si="2">+B5*E5</f>
        <v>64.96884293</v>
      </c>
      <c r="J5" s="87">
        <f t="shared" ref="J5:J8" si="3">+B5*F5</f>
        <v>67.67703053</v>
      </c>
      <c r="K5" s="23"/>
    </row>
    <row r="6" ht="15.75" customHeight="1">
      <c r="A6" s="52" t="s">
        <v>147</v>
      </c>
      <c r="B6" s="30">
        <v>3.0</v>
      </c>
      <c r="C6" s="88">
        <f>'Justificación'!H12</f>
        <v>2.539088983</v>
      </c>
      <c r="D6" s="88">
        <f>'Justificación'!I12</f>
        <v>2.928072034</v>
      </c>
      <c r="E6" s="88">
        <f>'Justificación'!J12</f>
        <v>3.358580508</v>
      </c>
      <c r="F6" s="88">
        <f>'Justificación'!K12</f>
        <v>3.748411017</v>
      </c>
      <c r="G6" s="86">
        <f t="shared" ref="G6:G8" si="4">+B6*C6</f>
        <v>7.617266949</v>
      </c>
      <c r="H6" s="86">
        <f t="shared" si="1"/>
        <v>8.784216102</v>
      </c>
      <c r="I6" s="86">
        <f t="shared" si="2"/>
        <v>10.07574153</v>
      </c>
      <c r="J6" s="87">
        <f t="shared" si="3"/>
        <v>11.24523305</v>
      </c>
      <c r="K6" s="23"/>
    </row>
    <row r="7" ht="15.75" customHeight="1">
      <c r="A7" s="52" t="s">
        <v>149</v>
      </c>
      <c r="B7" s="30">
        <v>8.0</v>
      </c>
      <c r="C7" s="88">
        <f>'Adecuación'!H20</f>
        <v>3.095375603</v>
      </c>
      <c r="D7" s="88">
        <f>'Adecuación'!I20</f>
        <v>3.409755673</v>
      </c>
      <c r="E7" s="88">
        <f>'Adecuación'!J20</f>
        <v>6.49173244</v>
      </c>
      <c r="F7" s="88">
        <f>'Adecuación'!K20</f>
        <v>7.573536249</v>
      </c>
      <c r="G7" s="86">
        <f t="shared" si="4"/>
        <v>24.76300482</v>
      </c>
      <c r="H7" s="86">
        <f t="shared" si="1"/>
        <v>27.27804538</v>
      </c>
      <c r="I7" s="86">
        <f t="shared" si="2"/>
        <v>51.93385952</v>
      </c>
      <c r="J7" s="87">
        <f t="shared" si="3"/>
        <v>60.58829</v>
      </c>
      <c r="K7" s="23"/>
    </row>
    <row r="8" ht="16.5" customHeight="1">
      <c r="A8" s="54" t="s">
        <v>151</v>
      </c>
      <c r="B8" s="55">
        <v>5.0</v>
      </c>
      <c r="C8" s="89">
        <f>Exito!H28</f>
        <v>5.490435415</v>
      </c>
      <c r="D8" s="89">
        <f>Exito!I28</f>
        <v>6.658144626</v>
      </c>
      <c r="E8" s="89">
        <f>Exito!J28</f>
        <v>7.836663822</v>
      </c>
      <c r="F8" s="89">
        <f>Exito!K28</f>
        <v>8.452088258</v>
      </c>
      <c r="G8" s="90">
        <f t="shared" si="4"/>
        <v>27.45217708</v>
      </c>
      <c r="H8" s="90">
        <f t="shared" si="1"/>
        <v>33.29072313</v>
      </c>
      <c r="I8" s="90">
        <f t="shared" si="2"/>
        <v>39.18331911</v>
      </c>
      <c r="J8" s="91">
        <f t="shared" si="3"/>
        <v>42.26044129</v>
      </c>
      <c r="K8" s="23"/>
    </row>
    <row r="9" ht="17.25" customHeight="1">
      <c r="A9" s="23"/>
      <c r="B9" s="23">
        <f>SUM(B5:B8)</f>
        <v>24</v>
      </c>
      <c r="C9" s="23"/>
      <c r="D9" s="23"/>
      <c r="E9" s="23"/>
      <c r="F9" s="23"/>
      <c r="G9" s="92">
        <f t="shared" ref="G9:J9" si="5">SUM(G5:G8)</f>
        <v>121.2240846</v>
      </c>
      <c r="H9" s="93">
        <f t="shared" si="5"/>
        <v>130.7446204</v>
      </c>
      <c r="I9" s="93">
        <f t="shared" si="5"/>
        <v>166.1617631</v>
      </c>
      <c r="J9" s="94">
        <f t="shared" si="5"/>
        <v>181.7709949</v>
      </c>
      <c r="K9" s="23"/>
    </row>
    <row r="10" ht="17.2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ht="17.25" customHeight="1">
      <c r="A11" s="23"/>
      <c r="B11" s="95" t="s">
        <v>154</v>
      </c>
      <c r="C11" s="96"/>
      <c r="D11" s="96"/>
      <c r="E11" s="96"/>
      <c r="F11" s="97"/>
      <c r="G11" s="61">
        <f>+G9/B9</f>
        <v>5.051003525</v>
      </c>
      <c r="H11" s="62">
        <f>+H9/B9</f>
        <v>5.447692515</v>
      </c>
      <c r="I11" s="62">
        <f>+I9/B9</f>
        <v>6.923406795</v>
      </c>
      <c r="J11" s="63">
        <f>+J9/B9</f>
        <v>7.573791453</v>
      </c>
      <c r="K11" s="23"/>
    </row>
    <row r="12" ht="17.25" customHeight="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ht="16.5" customHeight="1">
      <c r="A13" s="23"/>
      <c r="B13" s="98" t="s">
        <v>155</v>
      </c>
      <c r="C13" s="99"/>
      <c r="D13" s="99"/>
      <c r="E13" s="99"/>
      <c r="F13" s="100"/>
      <c r="G13" s="101">
        <f>SUM(G11:J11)/4</f>
        <v>6.248973572</v>
      </c>
      <c r="H13" s="23"/>
      <c r="I13" s="23"/>
      <c r="J13" s="23"/>
      <c r="K13" s="23"/>
    </row>
    <row r="14" ht="12.75" customHeight="1">
      <c r="B14" s="98" t="s">
        <v>156</v>
      </c>
      <c r="C14" s="99"/>
      <c r="D14" s="99"/>
      <c r="E14" s="99"/>
      <c r="F14" s="100"/>
      <c r="G14" s="101" t="str">
        <f>IF(G13&gt;=5, "Viable", "No Viable")</f>
        <v>Viable</v>
      </c>
    </row>
    <row r="15" ht="12.75" customHeight="1"/>
    <row r="16" ht="12.75" customHeight="1"/>
    <row r="17" ht="12.75" customHeight="1">
      <c r="C17" s="21" t="s">
        <v>7</v>
      </c>
      <c r="D17" s="21" t="s">
        <v>40</v>
      </c>
      <c r="E17" s="21" t="s">
        <v>37</v>
      </c>
      <c r="F17" s="21" t="s">
        <v>57</v>
      </c>
      <c r="G17" s="21" t="s">
        <v>20</v>
      </c>
      <c r="H17" s="21" t="s">
        <v>91</v>
      </c>
      <c r="I17" s="21" t="s">
        <v>7</v>
      </c>
      <c r="J17" s="21" t="s">
        <v>157</v>
      </c>
    </row>
    <row r="18" ht="12.75" customHeight="1">
      <c r="C18" s="21">
        <v>0.0</v>
      </c>
      <c r="D18" s="21">
        <v>1.0</v>
      </c>
      <c r="E18" s="21">
        <v>0.0</v>
      </c>
      <c r="F18" s="21">
        <v>0.0</v>
      </c>
      <c r="G18" s="21">
        <v>0.0</v>
      </c>
      <c r="H18" s="21">
        <v>0.0</v>
      </c>
      <c r="I18" s="21">
        <v>0.0</v>
      </c>
      <c r="J18" s="21">
        <v>0.0</v>
      </c>
    </row>
    <row r="19" ht="12.75" customHeight="1">
      <c r="C19" s="21">
        <v>1.2</v>
      </c>
      <c r="D19" s="21">
        <v>1.0</v>
      </c>
      <c r="E19" s="21">
        <v>0.0</v>
      </c>
      <c r="F19" s="21">
        <v>0.0</v>
      </c>
      <c r="G19" s="21">
        <v>0.0</v>
      </c>
      <c r="H19" s="21">
        <v>0.0</v>
      </c>
      <c r="I19" s="21">
        <v>1.2</v>
      </c>
      <c r="J19" s="21">
        <v>0.0</v>
      </c>
    </row>
    <row r="20" ht="12.75" customHeight="1">
      <c r="C20" s="21">
        <v>2.2</v>
      </c>
      <c r="D20" s="21">
        <v>0.0</v>
      </c>
      <c r="E20" s="21">
        <v>1.0</v>
      </c>
      <c r="F20" s="21">
        <v>0.0</v>
      </c>
      <c r="G20" s="21">
        <v>0.0</v>
      </c>
      <c r="H20" s="21">
        <v>0.0</v>
      </c>
      <c r="I20" s="21">
        <v>2.2</v>
      </c>
      <c r="J20" s="21">
        <v>0.0</v>
      </c>
    </row>
    <row r="21" ht="12.75" customHeight="1">
      <c r="C21" s="21">
        <v>3.4</v>
      </c>
      <c r="D21" s="21">
        <v>0.0</v>
      </c>
      <c r="E21" s="21">
        <v>1.0</v>
      </c>
      <c r="F21" s="21">
        <v>0.0</v>
      </c>
      <c r="G21" s="21">
        <v>0.0</v>
      </c>
      <c r="H21" s="21">
        <v>0.0</v>
      </c>
      <c r="I21" s="21">
        <v>3.4</v>
      </c>
      <c r="J21" s="21">
        <v>0.0</v>
      </c>
    </row>
    <row r="22" ht="12.75" customHeight="1">
      <c r="C22" s="21">
        <v>4.4</v>
      </c>
      <c r="D22" s="21">
        <v>0.0</v>
      </c>
      <c r="E22" s="21">
        <v>0.0</v>
      </c>
      <c r="F22" s="21">
        <v>1.0</v>
      </c>
      <c r="G22" s="21">
        <v>0.0</v>
      </c>
      <c r="H22" s="21">
        <v>0.0</v>
      </c>
      <c r="I22" s="21">
        <v>4.1</v>
      </c>
      <c r="J22" s="21">
        <v>0.0</v>
      </c>
    </row>
    <row r="23" ht="12.75" customHeight="1">
      <c r="C23" s="21">
        <v>5.6</v>
      </c>
      <c r="D23" s="21">
        <v>0.0</v>
      </c>
      <c r="E23" s="21">
        <v>0.0</v>
      </c>
      <c r="F23" s="21">
        <v>1.0</v>
      </c>
      <c r="G23" s="21">
        <v>0.0</v>
      </c>
      <c r="H23" s="21">
        <v>0.0</v>
      </c>
      <c r="I23" s="21">
        <v>5.6</v>
      </c>
      <c r="J23" s="21">
        <v>1.0</v>
      </c>
    </row>
    <row r="24" ht="12.75" customHeight="1">
      <c r="C24" s="21">
        <v>6.6</v>
      </c>
      <c r="D24" s="21">
        <v>0.0</v>
      </c>
      <c r="E24" s="21">
        <v>0.0</v>
      </c>
      <c r="F24" s="21">
        <v>0.0</v>
      </c>
      <c r="G24" s="21">
        <v>1.0</v>
      </c>
      <c r="H24" s="21">
        <v>0.0</v>
      </c>
      <c r="I24" s="21">
        <v>6.2</v>
      </c>
      <c r="J24" s="21">
        <v>1.0</v>
      </c>
    </row>
    <row r="25" ht="12.75" customHeight="1">
      <c r="C25" s="21">
        <v>6.8</v>
      </c>
      <c r="D25" s="21">
        <v>0.0</v>
      </c>
      <c r="E25" s="21">
        <v>0.0</v>
      </c>
      <c r="F25" s="21">
        <v>0.0</v>
      </c>
      <c r="G25" s="21">
        <v>1.0</v>
      </c>
      <c r="H25" s="21">
        <v>0.0</v>
      </c>
      <c r="I25" s="21">
        <v>6.7</v>
      </c>
      <c r="J25" s="21">
        <v>0.0</v>
      </c>
    </row>
    <row r="26" ht="12.75" customHeight="1">
      <c r="C26" s="21">
        <v>7.3</v>
      </c>
      <c r="D26" s="21">
        <v>0.0</v>
      </c>
      <c r="E26" s="21">
        <v>0.0</v>
      </c>
      <c r="F26" s="21">
        <v>0.0</v>
      </c>
      <c r="G26" s="21">
        <v>1.0</v>
      </c>
      <c r="H26" s="21">
        <v>0.0</v>
      </c>
      <c r="I26" s="21">
        <v>7.3</v>
      </c>
      <c r="J26" s="21">
        <v>0.0</v>
      </c>
    </row>
    <row r="27" ht="12.75" customHeight="1">
      <c r="C27" s="21">
        <v>7.8</v>
      </c>
      <c r="D27" s="21">
        <v>0.0</v>
      </c>
      <c r="E27" s="21">
        <v>0.0</v>
      </c>
      <c r="F27" s="21">
        <v>0.0</v>
      </c>
      <c r="G27" s="21">
        <v>1.0</v>
      </c>
      <c r="H27" s="21">
        <v>0.0</v>
      </c>
      <c r="I27" s="21">
        <v>7.8</v>
      </c>
      <c r="J27" s="21">
        <v>0.0</v>
      </c>
    </row>
    <row r="28" ht="12.75" customHeight="1">
      <c r="C28" s="21">
        <v>8.0</v>
      </c>
      <c r="D28" s="21">
        <v>0.0</v>
      </c>
      <c r="E28" s="21">
        <v>0.0</v>
      </c>
      <c r="F28" s="21">
        <v>0.0</v>
      </c>
      <c r="G28" s="21">
        <v>0.0</v>
      </c>
      <c r="H28" s="21">
        <v>0.0</v>
      </c>
      <c r="I28" s="21">
        <v>8.0</v>
      </c>
      <c r="J28" s="21">
        <v>0.0</v>
      </c>
    </row>
    <row r="29" ht="12.75" customHeight="1">
      <c r="C29" s="21">
        <v>8.3</v>
      </c>
      <c r="D29" s="21">
        <v>0.0</v>
      </c>
      <c r="E29" s="21">
        <v>0.0</v>
      </c>
      <c r="F29" s="21">
        <v>0.0</v>
      </c>
      <c r="G29" s="21">
        <v>0.0</v>
      </c>
      <c r="H29" s="21">
        <v>0.0</v>
      </c>
      <c r="I29" s="21">
        <v>8.3</v>
      </c>
      <c r="J29" s="21">
        <v>0.0</v>
      </c>
    </row>
    <row r="30" ht="12.75" customHeight="1">
      <c r="C30" s="21">
        <v>8.8</v>
      </c>
      <c r="D30" s="21">
        <v>0.0</v>
      </c>
      <c r="E30" s="21">
        <v>0.0</v>
      </c>
      <c r="F30" s="21">
        <v>0.0</v>
      </c>
      <c r="G30" s="21">
        <v>0.0</v>
      </c>
      <c r="H30" s="21">
        <v>1.0</v>
      </c>
      <c r="I30" s="21">
        <v>8.8</v>
      </c>
      <c r="J30" s="21">
        <v>0.0</v>
      </c>
    </row>
    <row r="31" ht="12.75" customHeight="1">
      <c r="C31" s="21">
        <v>9.0</v>
      </c>
      <c r="D31" s="21">
        <v>0.0</v>
      </c>
      <c r="E31" s="21">
        <v>0.0</v>
      </c>
      <c r="F31" s="21">
        <v>0.0</v>
      </c>
      <c r="G31" s="21">
        <v>0.0</v>
      </c>
      <c r="H31" s="21">
        <v>1.0</v>
      </c>
      <c r="I31" s="21">
        <v>9.0</v>
      </c>
      <c r="J31" s="21">
        <v>0.0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C4:F4"/>
    <mergeCell ref="G4:J4"/>
    <mergeCell ref="B11:F11"/>
    <mergeCell ref="B13:F13"/>
    <mergeCell ref="B14:F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1998-10-17T13:07:58Z</dcterms:created>
  <dc:creator>Francisco Marcelo Rizzi</dc:creator>
</cp:coreProperties>
</file>