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-l\source\repos\Bachelor thesis\"/>
    </mc:Choice>
  </mc:AlternateContent>
  <xr:revisionPtr revIDLastSave="0" documentId="13_ncr:1_{216ACD72-1007-4FDA-9844-46BEB44FA945}" xr6:coauthVersionLast="47" xr6:coauthVersionMax="47" xr10:uidLastSave="{00000000-0000-0000-0000-000000000000}"/>
  <bookViews>
    <workbookView xWindow="-108" yWindow="-108" windowWidth="23256" windowHeight="12456" xr2:uid="{07361475-55FF-44F5-80E0-7C94696BE7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29" i="1"/>
  <c r="D30" i="1"/>
  <c r="D31" i="1"/>
  <c r="D32" i="1"/>
  <c r="D33" i="1"/>
  <c r="D29" i="1"/>
  <c r="E27" i="1"/>
  <c r="F27" i="1"/>
  <c r="E26" i="1"/>
  <c r="F26" i="1"/>
  <c r="D27" i="1"/>
  <c r="D26" i="1"/>
  <c r="E25" i="1"/>
  <c r="F25" i="1"/>
  <c r="D25" i="1"/>
  <c r="F24" i="1"/>
  <c r="E24" i="1"/>
  <c r="G24" i="1"/>
  <c r="D24" i="1"/>
  <c r="J22" i="1"/>
  <c r="I22" i="1"/>
  <c r="I21" i="1"/>
  <c r="J21" i="1"/>
  <c r="H21" i="1"/>
  <c r="H22" i="1"/>
  <c r="I20" i="1"/>
  <c r="J20" i="1"/>
  <c r="H20" i="1"/>
  <c r="I19" i="1"/>
  <c r="H19" i="1"/>
  <c r="E3" i="1"/>
  <c r="B16" i="1"/>
  <c r="E16" i="1" s="1"/>
  <c r="C16" i="1"/>
  <c r="D16" i="1"/>
  <c r="H16" i="1"/>
  <c r="I16" i="1"/>
  <c r="B15" i="1"/>
  <c r="E15" i="1"/>
  <c r="C15" i="1"/>
  <c r="D15" i="1"/>
  <c r="H15" i="1"/>
  <c r="I15" i="1"/>
  <c r="B14" i="1"/>
  <c r="E14" i="1" s="1"/>
  <c r="C14" i="1"/>
  <c r="D14" i="1"/>
  <c r="H14" i="1"/>
  <c r="I14" i="1"/>
  <c r="B13" i="1"/>
  <c r="E13" i="1" s="1"/>
  <c r="C13" i="1"/>
  <c r="D13" i="1"/>
  <c r="H13" i="1"/>
  <c r="I13" i="1"/>
  <c r="H9" i="1"/>
  <c r="B12" i="1"/>
  <c r="E12" i="1"/>
  <c r="C12" i="1"/>
  <c r="D12" i="1"/>
  <c r="H12" i="1"/>
  <c r="I12" i="1"/>
  <c r="B11" i="1"/>
  <c r="E11" i="1"/>
  <c r="C11" i="1"/>
  <c r="D11" i="1"/>
  <c r="H11" i="1"/>
  <c r="I11" i="1"/>
  <c r="B10" i="1"/>
  <c r="E10" i="1"/>
  <c r="C10" i="1"/>
  <c r="D10" i="1"/>
  <c r="H10" i="1"/>
  <c r="I10" i="1"/>
  <c r="B9" i="1"/>
  <c r="E9" i="1"/>
  <c r="C9" i="1"/>
  <c r="D9" i="1"/>
  <c r="I9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L11" i="1"/>
  <c r="M11" i="1"/>
  <c r="N11" i="1"/>
  <c r="K11" i="1"/>
  <c r="S5" i="1"/>
  <c r="P3" i="1"/>
  <c r="Q3" i="1"/>
  <c r="R3" i="1"/>
  <c r="S3" i="1"/>
  <c r="P4" i="1"/>
  <c r="Q4" i="1"/>
  <c r="R4" i="1"/>
  <c r="S4" i="1"/>
  <c r="P5" i="1"/>
  <c r="Q5" i="1"/>
  <c r="R5" i="1"/>
  <c r="P6" i="1"/>
  <c r="Q6" i="1"/>
  <c r="R6" i="1"/>
  <c r="S6" i="1"/>
  <c r="P7" i="1"/>
  <c r="Q7" i="1"/>
  <c r="R7" i="1"/>
  <c r="S7" i="1"/>
  <c r="P8" i="1"/>
  <c r="Q8" i="1"/>
  <c r="R8" i="1"/>
  <c r="S8" i="1"/>
  <c r="Q2" i="1"/>
  <c r="R2" i="1"/>
  <c r="S2" i="1"/>
  <c r="P2" i="1"/>
  <c r="I3" i="1"/>
  <c r="I4" i="1"/>
  <c r="I5" i="1"/>
  <c r="I6" i="1"/>
  <c r="I7" i="1"/>
  <c r="I8" i="1"/>
  <c r="I2" i="1"/>
  <c r="H3" i="1"/>
  <c r="H4" i="1"/>
  <c r="H5" i="1"/>
  <c r="H6" i="1"/>
  <c r="H7" i="1"/>
  <c r="H8" i="1"/>
  <c r="H2" i="1"/>
  <c r="E4" i="1"/>
  <c r="E5" i="1"/>
  <c r="E6" i="1"/>
  <c r="E7" i="1"/>
  <c r="E8" i="1"/>
  <c r="E2" i="1"/>
  <c r="D3" i="1"/>
  <c r="D4" i="1"/>
  <c r="D5" i="1"/>
  <c r="D6" i="1"/>
  <c r="D7" i="1"/>
  <c r="D8" i="1"/>
  <c r="D2" i="1"/>
  <c r="C2" i="1"/>
  <c r="C3" i="1"/>
  <c r="C4" i="1"/>
  <c r="C5" i="1"/>
  <c r="C6" i="1"/>
  <c r="C7" i="1"/>
  <c r="C8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<sst xmlns="http://schemas.openxmlformats.org/spreadsheetml/2006/main" count="10" uniqueCount="8">
  <si>
    <t>N</t>
  </si>
  <si>
    <t>K_BP</t>
  </si>
  <si>
    <t>K_s</t>
  </si>
  <si>
    <t>K_sp</t>
  </si>
  <si>
    <t>K_tilde_BP</t>
  </si>
  <si>
    <t>K_tilde_s</t>
  </si>
  <si>
    <t>K_tilde_sp</t>
  </si>
  <si>
    <t>ssh pytharski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</si>
</sst>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1" fontId="1" fillId="0" borderId="1" xfId="0" applyNumberFormat="1" applyFont="1" applyBorder="1"/>
    <xf numFmtId="164" fontId="1" fillId="0" borderId="1" xfId="0" applyNumberFormat="1" applyFont="1" applyFill="1" applyBorder="1"/>
    <xf numFmtId="1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BAC0-879F-4D91-821E-EB1A81A8D002}">
  <dimension ref="A1:S33"/>
  <sheetViews>
    <sheetView tabSelected="1" topLeftCell="A16" workbookViewId="0">
      <selection activeCell="E31" sqref="E31"/>
    </sheetView>
  </sheetViews>
  <sheetFormatPr defaultRowHeight="14.4" x14ac:dyDescent="0.3"/>
  <cols>
    <col min="5" max="5" width="12.44140625" bestFit="1" customWidth="1"/>
    <col min="6" max="6" width="10.77734375" bestFit="1" customWidth="1"/>
    <col min="7" max="7" width="12.21875" bestFit="1" customWidth="1"/>
  </cols>
  <sheetData>
    <row r="1" spans="1:19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5" t="s">
        <v>1</v>
      </c>
      <c r="I1" s="1" t="s">
        <v>2</v>
      </c>
    </row>
    <row r="2" spans="1:19" ht="18" x14ac:dyDescent="0.35">
      <c r="A2" s="2">
        <v>1000</v>
      </c>
      <c r="B2" s="3">
        <f>SQRT(A2/EXP(1))</f>
        <v>19.1801835541645</v>
      </c>
      <c r="C2" s="3">
        <f>1.6*LOG(A2,2)</f>
        <v>15.945254855459339</v>
      </c>
      <c r="D2" s="3">
        <f>1.3*LOG(A2,2)</f>
        <v>12.955519570060714</v>
      </c>
      <c r="E2" s="6">
        <f>B2/LOG(A2, 2)</f>
        <v>1.9246035240481676</v>
      </c>
      <c r="F2" s="1">
        <v>1.6</v>
      </c>
      <c r="G2" s="1">
        <v>1.3</v>
      </c>
      <c r="H2" s="7">
        <f>FLOOR(SQRT(A2/EXP(1)),1)</f>
        <v>19</v>
      </c>
      <c r="I2" s="4">
        <f>_xlfn.CEILING.MATH(1.6*LOG(A2,2))</f>
        <v>16</v>
      </c>
      <c r="K2" s="1">
        <v>19</v>
      </c>
      <c r="L2" s="1">
        <v>18</v>
      </c>
      <c r="M2" s="1">
        <v>17</v>
      </c>
      <c r="N2" s="1">
        <v>16</v>
      </c>
      <c r="P2" s="1">
        <f>K2/LOG($A2,2)</f>
        <v>1.9065233058718809</v>
      </c>
      <c r="Q2" s="1">
        <f t="shared" ref="Q2:S2" si="0">L2/LOG($A2,2)</f>
        <v>1.8061799739838871</v>
      </c>
      <c r="R2" s="1">
        <f t="shared" si="0"/>
        <v>1.7058366420958935</v>
      </c>
      <c r="S2" s="1">
        <f t="shared" si="0"/>
        <v>1.6054933102078996</v>
      </c>
    </row>
    <row r="3" spans="1:19" ht="18" x14ac:dyDescent="0.35">
      <c r="A3" s="2">
        <v>2000</v>
      </c>
      <c r="B3" s="3">
        <f t="shared" ref="B3:B16" si="1">SQRT(A3/EXP(1))</f>
        <v>27.124875711104828</v>
      </c>
      <c r="C3" s="3">
        <f t="shared" ref="C3:C16" si="2">1.6*LOG(A3,2)</f>
        <v>17.545254855459341</v>
      </c>
      <c r="D3" s="3">
        <f t="shared" ref="D3:D16" si="3">1.3*LOG(A3,2)</f>
        <v>14.255519570060713</v>
      </c>
      <c r="E3" s="6">
        <f>B3/LOG(A3, 2)</f>
        <v>2.4735919480966415</v>
      </c>
      <c r="F3" s="1">
        <v>1.6</v>
      </c>
      <c r="G3" s="1">
        <v>1.3</v>
      </c>
      <c r="H3" s="7">
        <f t="shared" ref="H3:H16" si="4">FLOOR(SQRT(A3/EXP(1)),1)</f>
        <v>27</v>
      </c>
      <c r="I3" s="4">
        <f t="shared" ref="I3:I16" si="5">_xlfn.CEILING.MATH(1.6*LOG(A3,2))</f>
        <v>18</v>
      </c>
      <c r="K3" s="1">
        <v>27</v>
      </c>
      <c r="L3" s="1">
        <v>24</v>
      </c>
      <c r="M3" s="1">
        <v>21</v>
      </c>
      <c r="N3" s="1">
        <v>18</v>
      </c>
      <c r="P3" s="1">
        <f t="shared" ref="P3:P8" si="6">K3/LOG($A3,2)</f>
        <v>2.4622041888754893</v>
      </c>
      <c r="Q3" s="1">
        <f t="shared" ref="Q3:Q8" si="7">L3/LOG($A3,2)</f>
        <v>2.1886259456671016</v>
      </c>
      <c r="R3" s="1">
        <f t="shared" ref="R3:R8" si="8">M3/LOG($A3,2)</f>
        <v>1.9150477024587138</v>
      </c>
      <c r="S3" s="1">
        <f t="shared" ref="S3:S8" si="9">N3/LOG($A3,2)</f>
        <v>1.6414694592503261</v>
      </c>
    </row>
    <row r="4" spans="1:19" ht="18" x14ac:dyDescent="0.35">
      <c r="A4" s="2">
        <v>3000</v>
      </c>
      <c r="B4" s="3">
        <f t="shared" si="1"/>
        <v>33.221052414309924</v>
      </c>
      <c r="C4" s="3">
        <f t="shared" si="2"/>
        <v>18.48119485661319</v>
      </c>
      <c r="D4" s="3">
        <f t="shared" si="3"/>
        <v>15.015970820998216</v>
      </c>
      <c r="E4" s="6">
        <f t="shared" ref="E4:E16" si="10">B4/LOG(A4, 2)</f>
        <v>2.8760956353358136</v>
      </c>
      <c r="F4" s="1">
        <v>1.6</v>
      </c>
      <c r="G4" s="1">
        <v>1.3</v>
      </c>
      <c r="H4" s="7">
        <f t="shared" si="4"/>
        <v>33</v>
      </c>
      <c r="I4" s="4">
        <f t="shared" si="5"/>
        <v>19</v>
      </c>
      <c r="K4" s="1">
        <v>33</v>
      </c>
      <c r="L4" s="1">
        <v>29</v>
      </c>
      <c r="M4" s="1">
        <v>24</v>
      </c>
      <c r="N4" s="1">
        <v>19</v>
      </c>
      <c r="P4" s="1">
        <f t="shared" si="6"/>
        <v>2.8569581355345322</v>
      </c>
      <c r="Q4" s="1">
        <f t="shared" si="7"/>
        <v>2.5106601797121644</v>
      </c>
      <c r="R4" s="1">
        <f t="shared" si="8"/>
        <v>2.0777877349342053</v>
      </c>
      <c r="S4" s="1">
        <f t="shared" si="9"/>
        <v>1.6449152901562458</v>
      </c>
    </row>
    <row r="5" spans="1:19" ht="18" x14ac:dyDescent="0.35">
      <c r="A5" s="2">
        <v>4000</v>
      </c>
      <c r="B5" s="3">
        <f t="shared" si="1"/>
        <v>38.360367108329001</v>
      </c>
      <c r="C5" s="3">
        <f t="shared" si="2"/>
        <v>19.145254855459338</v>
      </c>
      <c r="D5" s="3">
        <f t="shared" si="3"/>
        <v>15.555519570060714</v>
      </c>
      <c r="E5" s="6">
        <f t="shared" si="10"/>
        <v>3.2058380960034412</v>
      </c>
      <c r="F5" s="1">
        <v>1.6</v>
      </c>
      <c r="G5" s="1">
        <v>1.3</v>
      </c>
      <c r="H5" s="7">
        <f t="shared" si="4"/>
        <v>38</v>
      </c>
      <c r="I5" s="4">
        <f t="shared" si="5"/>
        <v>20</v>
      </c>
      <c r="K5" s="1">
        <v>38</v>
      </c>
      <c r="L5" s="1">
        <v>32</v>
      </c>
      <c r="M5" s="1">
        <v>26</v>
      </c>
      <c r="N5" s="1">
        <v>20</v>
      </c>
      <c r="P5" s="1">
        <f t="shared" si="6"/>
        <v>3.1757216322802129</v>
      </c>
      <c r="Q5" s="1">
        <f t="shared" si="7"/>
        <v>2.6742919008675474</v>
      </c>
      <c r="R5" s="1">
        <f t="shared" si="8"/>
        <v>2.1728621694548824</v>
      </c>
      <c r="S5" s="1">
        <f>N5/LOG($A5,2)</f>
        <v>1.6714324380422172</v>
      </c>
    </row>
    <row r="6" spans="1:19" ht="18" x14ac:dyDescent="0.35">
      <c r="A6" s="2">
        <v>5000</v>
      </c>
      <c r="B6" s="3">
        <f t="shared" si="1"/>
        <v>42.88819424803534</v>
      </c>
      <c r="C6" s="3">
        <f t="shared" si="2"/>
        <v>19.660339807279122</v>
      </c>
      <c r="D6" s="3">
        <f t="shared" si="3"/>
        <v>15.974026093414286</v>
      </c>
      <c r="E6" s="6">
        <f t="shared" si="10"/>
        <v>3.4903318797902974</v>
      </c>
      <c r="F6" s="1">
        <v>1.6</v>
      </c>
      <c r="G6" s="1">
        <v>1.3</v>
      </c>
      <c r="H6" s="7">
        <f t="shared" si="4"/>
        <v>42</v>
      </c>
      <c r="I6" s="4">
        <f t="shared" si="5"/>
        <v>20</v>
      </c>
      <c r="K6" s="1">
        <v>42</v>
      </c>
      <c r="L6" s="1">
        <v>35</v>
      </c>
      <c r="M6" s="1">
        <v>28</v>
      </c>
      <c r="N6" s="1">
        <v>20</v>
      </c>
      <c r="P6" s="1">
        <f t="shared" si="6"/>
        <v>3.4180487549416418</v>
      </c>
      <c r="Q6" s="1">
        <f t="shared" si="7"/>
        <v>2.8483739624513684</v>
      </c>
      <c r="R6" s="1">
        <f t="shared" si="8"/>
        <v>2.2786991699610946</v>
      </c>
      <c r="S6" s="1">
        <f t="shared" si="9"/>
        <v>1.6276422642579247</v>
      </c>
    </row>
    <row r="7" spans="1:19" ht="18" x14ac:dyDescent="0.35">
      <c r="A7" s="2">
        <v>10000</v>
      </c>
      <c r="B7" s="3">
        <f t="shared" si="1"/>
        <v>60.653065971263345</v>
      </c>
      <c r="C7" s="3">
        <f t="shared" si="2"/>
        <v>21.260339807279124</v>
      </c>
      <c r="D7" s="3">
        <f t="shared" si="3"/>
        <v>17.274026093414285</v>
      </c>
      <c r="E7" s="6">
        <f t="shared" si="10"/>
        <v>4.564598046584142</v>
      </c>
      <c r="F7" s="1">
        <v>1.6</v>
      </c>
      <c r="G7" s="1">
        <v>1.3</v>
      </c>
      <c r="H7" s="7">
        <f t="shared" si="4"/>
        <v>60</v>
      </c>
      <c r="I7" s="4">
        <f t="shared" si="5"/>
        <v>22</v>
      </c>
      <c r="K7" s="1">
        <v>60</v>
      </c>
      <c r="L7" s="1">
        <v>48</v>
      </c>
      <c r="M7" s="1">
        <v>35</v>
      </c>
      <c r="N7" s="1">
        <v>22</v>
      </c>
      <c r="P7" s="1">
        <f t="shared" si="6"/>
        <v>4.5154499349597179</v>
      </c>
      <c r="Q7" s="1">
        <f t="shared" si="7"/>
        <v>3.6123599479677742</v>
      </c>
      <c r="R7" s="1">
        <f t="shared" si="8"/>
        <v>2.6340124620598351</v>
      </c>
      <c r="S7" s="1">
        <f t="shared" si="9"/>
        <v>1.6556649761518965</v>
      </c>
    </row>
    <row r="8" spans="1:19" ht="18" x14ac:dyDescent="0.35">
      <c r="A8" s="2">
        <v>20000</v>
      </c>
      <c r="B8" s="3">
        <f t="shared" si="1"/>
        <v>85.77638849607068</v>
      </c>
      <c r="C8" s="3">
        <f t="shared" si="2"/>
        <v>22.860339807279118</v>
      </c>
      <c r="D8" s="3">
        <f t="shared" si="3"/>
        <v>18.574026093414282</v>
      </c>
      <c r="E8" s="6">
        <f t="shared" si="10"/>
        <v>6.0035075047315285</v>
      </c>
      <c r="F8" s="1">
        <v>1.6</v>
      </c>
      <c r="G8" s="1">
        <v>1.3</v>
      </c>
      <c r="H8" s="7">
        <f t="shared" si="4"/>
        <v>85</v>
      </c>
      <c r="I8" s="4">
        <f t="shared" si="5"/>
        <v>23</v>
      </c>
      <c r="K8" s="1">
        <v>85</v>
      </c>
      <c r="L8" s="1">
        <v>65</v>
      </c>
      <c r="M8" s="1">
        <v>44</v>
      </c>
      <c r="N8" s="1">
        <v>23</v>
      </c>
      <c r="P8" s="1">
        <f t="shared" si="6"/>
        <v>5.9491679102991855</v>
      </c>
      <c r="Q8" s="1">
        <f t="shared" si="7"/>
        <v>4.5493636961111417</v>
      </c>
      <c r="R8" s="1">
        <f t="shared" si="8"/>
        <v>3.0795692712136962</v>
      </c>
      <c r="S8" s="1">
        <f t="shared" si="9"/>
        <v>1.6097748463162502</v>
      </c>
    </row>
    <row r="9" spans="1:19" ht="18" x14ac:dyDescent="0.35">
      <c r="A9" s="2">
        <v>200</v>
      </c>
      <c r="B9" s="3">
        <f t="shared" si="1"/>
        <v>8.5776388496070677</v>
      </c>
      <c r="C9" s="3">
        <f t="shared" si="2"/>
        <v>12.23016990363956</v>
      </c>
      <c r="D9" s="3">
        <f t="shared" si="3"/>
        <v>9.9370130467071416</v>
      </c>
      <c r="E9" s="8">
        <f t="shared" si="10"/>
        <v>1.1221612019704761</v>
      </c>
      <c r="F9" s="1"/>
      <c r="G9" s="1"/>
      <c r="H9" s="9">
        <f>FLOOR(SQRT(A9/EXP(1)),1)</f>
        <v>8</v>
      </c>
      <c r="I9" s="4">
        <f t="shared" si="5"/>
        <v>13</v>
      </c>
    </row>
    <row r="10" spans="1:19" ht="18" x14ac:dyDescent="0.35">
      <c r="A10" s="2">
        <v>300</v>
      </c>
      <c r="B10" s="3">
        <f t="shared" si="1"/>
        <v>10.505419189705506</v>
      </c>
      <c r="C10" s="3">
        <f t="shared" si="2"/>
        <v>13.16610990479341</v>
      </c>
      <c r="D10" s="3">
        <f t="shared" si="3"/>
        <v>10.697464297644647</v>
      </c>
      <c r="E10" s="8">
        <f t="shared" si="10"/>
        <v>1.2766618860905334</v>
      </c>
      <c r="F10" s="1"/>
      <c r="G10" s="1"/>
      <c r="H10" s="9">
        <f t="shared" si="4"/>
        <v>10</v>
      </c>
      <c r="I10" s="4">
        <f t="shared" si="5"/>
        <v>14</v>
      </c>
    </row>
    <row r="11" spans="1:19" ht="18" x14ac:dyDescent="0.35">
      <c r="A11" s="2">
        <v>400</v>
      </c>
      <c r="B11" s="3">
        <f t="shared" si="1"/>
        <v>12.130613194252669</v>
      </c>
      <c r="C11" s="3">
        <f t="shared" si="2"/>
        <v>13.830169903639561</v>
      </c>
      <c r="D11" s="3">
        <f t="shared" si="3"/>
        <v>11.237013046707144</v>
      </c>
      <c r="E11" s="8">
        <f t="shared" si="10"/>
        <v>1.4033798027091906</v>
      </c>
      <c r="F11" s="1"/>
      <c r="G11" s="1"/>
      <c r="H11" s="9">
        <f t="shared" si="4"/>
        <v>12</v>
      </c>
      <c r="I11" s="4">
        <f t="shared" si="5"/>
        <v>14</v>
      </c>
      <c r="K11">
        <f>ROUND(LOG($A3,2)*P11, 0)</f>
        <v>27</v>
      </c>
      <c r="L11">
        <f t="shared" ref="L11:N11" si="11">ROUND(LOG($A3,2)*Q11, 0)</f>
        <v>24</v>
      </c>
      <c r="M11">
        <f t="shared" si="11"/>
        <v>21</v>
      </c>
      <c r="N11">
        <f t="shared" si="11"/>
        <v>18</v>
      </c>
      <c r="P11">
        <v>2.46</v>
      </c>
      <c r="Q11">
        <v>2.1800000000000002</v>
      </c>
      <c r="R11">
        <v>1.92</v>
      </c>
      <c r="S11">
        <v>1.64</v>
      </c>
    </row>
    <row r="12" spans="1:19" ht="18" x14ac:dyDescent="0.35">
      <c r="A12" s="2">
        <v>500</v>
      </c>
      <c r="B12" s="3">
        <f t="shared" si="1"/>
        <v>13.562437855552414</v>
      </c>
      <c r="C12" s="3">
        <f t="shared" si="2"/>
        <v>14.34525485545934</v>
      </c>
      <c r="D12" s="3">
        <f t="shared" si="3"/>
        <v>11.655519570060713</v>
      </c>
      <c r="E12" s="8">
        <f t="shared" si="10"/>
        <v>1.5126883967924476</v>
      </c>
      <c r="F12" s="1"/>
      <c r="G12" s="1"/>
      <c r="H12" s="9">
        <f t="shared" si="4"/>
        <v>13</v>
      </c>
      <c r="I12" s="4">
        <f t="shared" si="5"/>
        <v>15</v>
      </c>
      <c r="K12">
        <f t="shared" ref="K12:K16" si="12">ROUND(LOG($A4,2)*P12, 0)</f>
        <v>33</v>
      </c>
      <c r="L12">
        <f t="shared" ref="L12:L16" si="13">ROUND(LOG($A4,2)*Q12, 0)</f>
        <v>29</v>
      </c>
      <c r="M12">
        <f t="shared" ref="M12:M16" si="14">ROUND(LOG($A4,2)*R12, 0)</f>
        <v>24</v>
      </c>
      <c r="N12">
        <f t="shared" ref="N12:N16" si="15">ROUND(LOG($A4,2)*S12, 0)</f>
        <v>19</v>
      </c>
      <c r="P12">
        <v>2.86</v>
      </c>
      <c r="Q12">
        <v>2.5099999999999998</v>
      </c>
      <c r="R12">
        <v>2.0699999999999998</v>
      </c>
      <c r="S12">
        <v>1.64</v>
      </c>
    </row>
    <row r="13" spans="1:19" ht="18" x14ac:dyDescent="0.35">
      <c r="A13" s="2">
        <v>600</v>
      </c>
      <c r="B13" s="3">
        <f t="shared" si="1"/>
        <v>14.856906296496097</v>
      </c>
      <c r="C13" s="3">
        <f t="shared" si="2"/>
        <v>14.76610990479341</v>
      </c>
      <c r="D13" s="3">
        <f t="shared" si="3"/>
        <v>11.997464297644646</v>
      </c>
      <c r="E13" s="8">
        <f t="shared" si="10"/>
        <v>1.6098383546960557</v>
      </c>
      <c r="H13" s="9">
        <f t="shared" si="4"/>
        <v>14</v>
      </c>
      <c r="I13" s="4">
        <f t="shared" si="5"/>
        <v>15</v>
      </c>
      <c r="K13">
        <f t="shared" si="12"/>
        <v>38</v>
      </c>
      <c r="L13">
        <f t="shared" si="13"/>
        <v>32</v>
      </c>
      <c r="M13">
        <f t="shared" si="14"/>
        <v>26</v>
      </c>
      <c r="N13">
        <f t="shared" si="15"/>
        <v>20</v>
      </c>
      <c r="P13">
        <v>3.17</v>
      </c>
      <c r="Q13">
        <v>2.67</v>
      </c>
      <c r="R13">
        <v>2.17</v>
      </c>
      <c r="S13">
        <v>1.67</v>
      </c>
    </row>
    <row r="14" spans="1:19" ht="18" x14ac:dyDescent="0.35">
      <c r="A14" s="2">
        <v>700</v>
      </c>
      <c r="B14" s="3">
        <f t="shared" si="1"/>
        <v>16.047292881355709</v>
      </c>
      <c r="C14" s="3">
        <f t="shared" si="2"/>
        <v>15.121937778931727</v>
      </c>
      <c r="D14" s="3">
        <f t="shared" si="3"/>
        <v>12.286574445382028</v>
      </c>
      <c r="E14" s="8">
        <f t="shared" si="10"/>
        <v>1.6979086268917953</v>
      </c>
      <c r="F14">
        <v>1.54</v>
      </c>
      <c r="H14" s="9">
        <f t="shared" si="4"/>
        <v>16</v>
      </c>
      <c r="I14" s="4">
        <f t="shared" si="5"/>
        <v>16</v>
      </c>
      <c r="K14">
        <f t="shared" si="12"/>
        <v>42</v>
      </c>
      <c r="L14">
        <f t="shared" si="13"/>
        <v>35</v>
      </c>
      <c r="M14">
        <f t="shared" si="14"/>
        <v>28</v>
      </c>
      <c r="N14">
        <f t="shared" si="15"/>
        <v>20</v>
      </c>
      <c r="P14">
        <v>3.42</v>
      </c>
      <c r="Q14">
        <v>2.85</v>
      </c>
      <c r="R14">
        <v>2.2799999999999998</v>
      </c>
      <c r="S14">
        <v>1.64</v>
      </c>
    </row>
    <row r="15" spans="1:19" ht="18" x14ac:dyDescent="0.35">
      <c r="A15" s="2">
        <v>800</v>
      </c>
      <c r="B15" s="3">
        <f t="shared" si="1"/>
        <v>17.155277699214135</v>
      </c>
      <c r="C15" s="3">
        <f t="shared" si="2"/>
        <v>15.430169903639561</v>
      </c>
      <c r="D15" s="3">
        <f t="shared" si="3"/>
        <v>12.537013046707143</v>
      </c>
      <c r="E15" s="8">
        <f t="shared" si="10"/>
        <v>1.778881534691868</v>
      </c>
      <c r="F15">
        <v>1.56</v>
      </c>
      <c r="H15" s="9">
        <f t="shared" si="4"/>
        <v>17</v>
      </c>
      <c r="I15" s="4">
        <f t="shared" si="5"/>
        <v>16</v>
      </c>
      <c r="K15">
        <f t="shared" si="12"/>
        <v>60</v>
      </c>
      <c r="L15">
        <f t="shared" si="13"/>
        <v>48</v>
      </c>
      <c r="M15">
        <f t="shared" si="14"/>
        <v>35</v>
      </c>
      <c r="N15">
        <f t="shared" si="15"/>
        <v>22</v>
      </c>
      <c r="P15">
        <v>4.5199999999999996</v>
      </c>
      <c r="Q15">
        <v>3.6</v>
      </c>
      <c r="R15">
        <v>2.63</v>
      </c>
      <c r="S15">
        <v>1.66</v>
      </c>
    </row>
    <row r="16" spans="1:19" ht="18" x14ac:dyDescent="0.35">
      <c r="A16" s="2">
        <v>900</v>
      </c>
      <c r="B16" s="3">
        <f t="shared" si="1"/>
        <v>18.195919791379001</v>
      </c>
      <c r="C16" s="3">
        <f t="shared" si="2"/>
        <v>15.702049905947261</v>
      </c>
      <c r="D16" s="3">
        <f t="shared" si="3"/>
        <v>12.757915548582149</v>
      </c>
      <c r="E16" s="8">
        <f t="shared" si="10"/>
        <v>1.8541191653695785</v>
      </c>
      <c r="F16" t="s">
        <v>7</v>
      </c>
      <c r="H16" s="9">
        <f t="shared" si="4"/>
        <v>18</v>
      </c>
      <c r="I16" s="4">
        <f t="shared" si="5"/>
        <v>16</v>
      </c>
      <c r="K16">
        <f t="shared" si="12"/>
        <v>85</v>
      </c>
      <c r="L16">
        <f t="shared" si="13"/>
        <v>65</v>
      </c>
      <c r="M16">
        <f t="shared" si="14"/>
        <v>44</v>
      </c>
      <c r="N16">
        <f t="shared" si="15"/>
        <v>23</v>
      </c>
      <c r="P16">
        <v>5.95</v>
      </c>
      <c r="Q16">
        <v>4.55</v>
      </c>
      <c r="R16">
        <v>3.08</v>
      </c>
      <c r="S16">
        <v>1.64</v>
      </c>
    </row>
    <row r="19" spans="3:11" x14ac:dyDescent="0.3">
      <c r="C19">
        <v>700</v>
      </c>
      <c r="D19">
        <v>16</v>
      </c>
      <c r="E19">
        <v>15.1</v>
      </c>
      <c r="H19">
        <f>ROUND(D19/LOG($C19,2), 2)</f>
        <v>1.69</v>
      </c>
      <c r="I19">
        <f>ROUND(E19/LOG($C19,2), 2)</f>
        <v>1.6</v>
      </c>
    </row>
    <row r="20" spans="3:11" x14ac:dyDescent="0.3">
      <c r="C20">
        <v>800</v>
      </c>
      <c r="D20">
        <v>17</v>
      </c>
      <c r="E20">
        <v>16</v>
      </c>
      <c r="F20">
        <v>15.4</v>
      </c>
      <c r="H20">
        <f>ROUND(D20/LOG($C20,2), 2)</f>
        <v>1.76</v>
      </c>
      <c r="I20">
        <f t="shared" ref="I20:J22" si="16">ROUND(E20/LOG($C20,2), 2)</f>
        <v>1.66</v>
      </c>
      <c r="J20">
        <f t="shared" si="16"/>
        <v>1.6</v>
      </c>
    </row>
    <row r="21" spans="3:11" x14ac:dyDescent="0.3">
      <c r="C21">
        <v>900</v>
      </c>
      <c r="D21">
        <v>18</v>
      </c>
      <c r="E21">
        <v>17</v>
      </c>
      <c r="F21">
        <v>15.7</v>
      </c>
      <c r="H21">
        <f t="shared" ref="H21:H22" si="17">ROUND(D21/LOG($C21,2), 2)</f>
        <v>1.83</v>
      </c>
      <c r="I21">
        <f t="shared" si="16"/>
        <v>1.73</v>
      </c>
      <c r="J21">
        <f t="shared" si="16"/>
        <v>1.6</v>
      </c>
    </row>
    <row r="22" spans="3:11" x14ac:dyDescent="0.3">
      <c r="C22">
        <v>1000</v>
      </c>
      <c r="D22">
        <v>19</v>
      </c>
      <c r="E22">
        <v>18</v>
      </c>
      <c r="F22">
        <v>15.9</v>
      </c>
      <c r="H22">
        <f t="shared" si="17"/>
        <v>1.91</v>
      </c>
      <c r="I22">
        <f t="shared" si="16"/>
        <v>1.81</v>
      </c>
      <c r="J22">
        <f>ROUND(F22/LOG($C22,2), 2)</f>
        <v>1.6</v>
      </c>
    </row>
    <row r="24" spans="3:11" x14ac:dyDescent="0.3">
      <c r="C24">
        <v>700</v>
      </c>
      <c r="D24">
        <f>ROUND(H24*LOG($C24,2),0)</f>
        <v>17</v>
      </c>
      <c r="E24">
        <f>ROUND(I24*LOG($C24,2),0)</f>
        <v>18</v>
      </c>
      <c r="F24">
        <f>ROUND(J24*LOG($C24,2),0)</f>
        <v>19</v>
      </c>
      <c r="G24">
        <f>ROUND(K24*LOG($C24,2),0)</f>
        <v>20</v>
      </c>
      <c r="H24">
        <v>1.79</v>
      </c>
      <c r="I24">
        <v>1.89</v>
      </c>
      <c r="J24">
        <v>1.99</v>
      </c>
      <c r="K24">
        <v>2.09</v>
      </c>
    </row>
    <row r="25" spans="3:11" x14ac:dyDescent="0.3">
      <c r="C25">
        <v>800</v>
      </c>
      <c r="D25">
        <f>ROUND(H25*LOG($C25,2),0)</f>
        <v>18</v>
      </c>
      <c r="E25">
        <f t="shared" ref="E25:F27" si="18">ROUND(I25*LOG($C25,2),0)</f>
        <v>19</v>
      </c>
      <c r="F25">
        <f t="shared" si="18"/>
        <v>20</v>
      </c>
      <c r="H25">
        <v>1.86</v>
      </c>
      <c r="I25">
        <v>1.96</v>
      </c>
      <c r="J25">
        <v>2.06</v>
      </c>
    </row>
    <row r="26" spans="3:11" x14ac:dyDescent="0.3">
      <c r="C26">
        <v>900</v>
      </c>
      <c r="D26">
        <f>ROUND(H26*LOG($C26,2),0)</f>
        <v>19</v>
      </c>
      <c r="E26">
        <f t="shared" si="18"/>
        <v>20</v>
      </c>
      <c r="F26">
        <f t="shared" si="18"/>
        <v>21</v>
      </c>
      <c r="H26">
        <v>1.93</v>
      </c>
      <c r="I26">
        <v>2.0299999999999998</v>
      </c>
      <c r="J26">
        <v>2.13</v>
      </c>
    </row>
    <row r="27" spans="3:11" x14ac:dyDescent="0.3">
      <c r="C27">
        <v>1000</v>
      </c>
      <c r="D27">
        <f>ROUND(H27*LOG($C27,2),0)</f>
        <v>20</v>
      </c>
      <c r="E27">
        <f t="shared" si="18"/>
        <v>21</v>
      </c>
      <c r="F27">
        <f t="shared" si="18"/>
        <v>22</v>
      </c>
      <c r="H27">
        <v>2.0099999999999998</v>
      </c>
      <c r="I27">
        <v>2.11</v>
      </c>
      <c r="J27">
        <v>2.21</v>
      </c>
    </row>
    <row r="29" spans="3:11" x14ac:dyDescent="0.3">
      <c r="C29">
        <v>100</v>
      </c>
      <c r="D29">
        <f>_xlfn.FLOOR.MATH(SQRT(C29/EXP(1)))</f>
        <v>6</v>
      </c>
      <c r="E29">
        <f>_xlfn.FLOOR.MATH(2*LOG(C29,2))</f>
        <v>13</v>
      </c>
    </row>
    <row r="30" spans="3:11" x14ac:dyDescent="0.3">
      <c r="C30">
        <v>200</v>
      </c>
      <c r="D30">
        <f t="shared" ref="D30:D33" si="19">_xlfn.FLOOR.MATH(SQRT(C30/EXP(1)))</f>
        <v>8</v>
      </c>
      <c r="E30">
        <f t="shared" ref="E30:E33" si="20">_xlfn.FLOOR.MATH(2*LOG(C30,2))</f>
        <v>15</v>
      </c>
    </row>
    <row r="31" spans="3:11" x14ac:dyDescent="0.3">
      <c r="C31">
        <v>300</v>
      </c>
      <c r="D31">
        <f t="shared" si="19"/>
        <v>10</v>
      </c>
      <c r="E31">
        <f t="shared" si="20"/>
        <v>16</v>
      </c>
    </row>
    <row r="32" spans="3:11" x14ac:dyDescent="0.3">
      <c r="C32">
        <v>400</v>
      </c>
      <c r="D32">
        <f t="shared" si="19"/>
        <v>12</v>
      </c>
      <c r="E32">
        <f t="shared" si="20"/>
        <v>17</v>
      </c>
    </row>
    <row r="33" spans="3:5" x14ac:dyDescent="0.3">
      <c r="C33">
        <v>500</v>
      </c>
      <c r="D33">
        <f t="shared" si="19"/>
        <v>13</v>
      </c>
      <c r="E33">
        <f t="shared" si="20"/>
        <v>17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L'Homme</dc:creator>
  <cp:lastModifiedBy>Yan L'Homme</cp:lastModifiedBy>
  <dcterms:created xsi:type="dcterms:W3CDTF">2022-05-11T15:02:17Z</dcterms:created>
  <dcterms:modified xsi:type="dcterms:W3CDTF">2022-06-02T05:21:43Z</dcterms:modified>
</cp:coreProperties>
</file>