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05\Documents\"/>
    </mc:Choice>
  </mc:AlternateContent>
  <xr:revisionPtr revIDLastSave="0" documentId="13_ncr:1_{79DD7502-8238-4300-BAC8-209571C18477}" xr6:coauthVersionLast="47" xr6:coauthVersionMax="47" xr10:uidLastSave="{00000000-0000-0000-0000-000000000000}"/>
  <bookViews>
    <workbookView xWindow="-108" yWindow="-108" windowWidth="23256" windowHeight="13896" activeTab="1" xr2:uid="{BA85D60F-73CD-4D9C-9F55-1779320816CD}"/>
  </bookViews>
  <sheets>
    <sheet name="Novembre 2024" sheetId="1" r:id="rId1"/>
    <sheet name="Trésorerie" sheetId="2" r:id="rId2"/>
  </sheets>
  <definedNames>
    <definedName name="_xlnm._FilterDatabase" localSheetId="0" hidden="1">'Novembre 2024'!$I$3:$K$47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2" l="1"/>
  <c r="F32" i="2"/>
  <c r="G32" i="2"/>
  <c r="H32" i="2"/>
  <c r="I32" i="2"/>
  <c r="D32" i="2"/>
  <c r="C32" i="2"/>
  <c r="M19" i="2"/>
  <c r="M16" i="2"/>
  <c r="I22" i="2"/>
  <c r="J8" i="2" s="1"/>
  <c r="I23" i="2"/>
  <c r="I25" i="2"/>
  <c r="I16" i="2"/>
  <c r="I11" i="2"/>
  <c r="J11" i="2" s="1"/>
  <c r="I13" i="2"/>
  <c r="I15" i="2"/>
  <c r="I5" i="2"/>
  <c r="E31" i="2"/>
  <c r="I31" i="2" s="1"/>
  <c r="E30" i="2"/>
  <c r="I30" i="2" s="1"/>
  <c r="E29" i="2"/>
  <c r="I29" i="2" s="1"/>
  <c r="E28" i="2"/>
  <c r="I28" i="2" s="1"/>
  <c r="D27" i="2"/>
  <c r="C27" i="2"/>
  <c r="E26" i="2"/>
  <c r="I26" i="2" s="1"/>
  <c r="C24" i="2"/>
  <c r="E21" i="2"/>
  <c r="I21" i="2" s="1"/>
  <c r="E20" i="2"/>
  <c r="I20" i="2" s="1"/>
  <c r="E19" i="2"/>
  <c r="I19" i="2" s="1"/>
  <c r="C10" i="2"/>
  <c r="E9" i="2"/>
  <c r="I9" i="2" s="1"/>
  <c r="J9" i="2" s="1"/>
  <c r="E8" i="2"/>
  <c r="E6" i="2"/>
  <c r="C21" i="1"/>
  <c r="U21" i="1" s="1"/>
  <c r="C9" i="1"/>
  <c r="U9" i="1" s="1"/>
  <c r="V4" i="1"/>
  <c r="U5" i="1"/>
  <c r="U7" i="1"/>
  <c r="U8" i="1"/>
  <c r="U10" i="1"/>
  <c r="U11" i="1"/>
  <c r="U12" i="1"/>
  <c r="U13" i="1"/>
  <c r="U14" i="1"/>
  <c r="U15" i="1"/>
  <c r="U16" i="1"/>
  <c r="U17" i="1"/>
  <c r="U18" i="1"/>
  <c r="U19" i="1"/>
  <c r="U20" i="1"/>
  <c r="U22" i="1"/>
  <c r="U23" i="1"/>
  <c r="U25" i="1"/>
  <c r="U26" i="1"/>
  <c r="U27" i="1"/>
  <c r="U28" i="1"/>
  <c r="U29" i="1"/>
  <c r="U30" i="1"/>
  <c r="U31" i="1"/>
  <c r="U32" i="1"/>
  <c r="U33" i="1"/>
  <c r="U34" i="1"/>
  <c r="U35" i="1"/>
  <c r="U36" i="1"/>
  <c r="U38" i="1"/>
  <c r="U39" i="1"/>
  <c r="U40" i="1"/>
  <c r="U41" i="1"/>
  <c r="U42" i="1"/>
  <c r="U43" i="1"/>
  <c r="U44" i="1"/>
  <c r="U45" i="1"/>
  <c r="U46" i="1"/>
  <c r="U4" i="1"/>
  <c r="C6" i="1"/>
  <c r="U6" i="1" s="1"/>
  <c r="C24" i="1"/>
  <c r="U24" i="1" s="1"/>
  <c r="C37" i="1"/>
  <c r="U37" i="1" s="1"/>
  <c r="J47" i="1"/>
  <c r="I47" i="1"/>
  <c r="F47" i="1"/>
  <c r="H46" i="1"/>
  <c r="H45" i="1"/>
  <c r="H44" i="1"/>
  <c r="H42" i="1"/>
  <c r="H40" i="1"/>
  <c r="H38" i="1"/>
  <c r="H34" i="1"/>
  <c r="H33" i="1"/>
  <c r="G37" i="1"/>
  <c r="G47" i="1" s="1"/>
  <c r="D24" i="1"/>
  <c r="D47" i="1" s="1"/>
  <c r="E35" i="1"/>
  <c r="E25" i="1"/>
  <c r="E30" i="1"/>
  <c r="E33" i="1"/>
  <c r="K37" i="1"/>
  <c r="K17" i="1"/>
  <c r="K31" i="1"/>
  <c r="K6" i="1"/>
  <c r="K27" i="1"/>
  <c r="K28" i="1"/>
  <c r="K26" i="1"/>
  <c r="K23" i="1"/>
  <c r="K32" i="1"/>
  <c r="K9" i="1"/>
  <c r="K21" i="1"/>
  <c r="K18" i="1"/>
  <c r="K16" i="1"/>
  <c r="K36" i="1"/>
  <c r="K29" i="1"/>
  <c r="K24" i="1"/>
  <c r="K5" i="1"/>
  <c r="K7" i="1"/>
  <c r="K8" i="1"/>
  <c r="K45" i="1"/>
  <c r="K46" i="1"/>
  <c r="K43" i="1"/>
  <c r="H17" i="1"/>
  <c r="H31" i="1"/>
  <c r="H6" i="1"/>
  <c r="H27" i="1"/>
  <c r="H28" i="1"/>
  <c r="H26" i="1"/>
  <c r="H23" i="1"/>
  <c r="H32" i="1"/>
  <c r="H9" i="1"/>
  <c r="H21" i="1"/>
  <c r="H18" i="1"/>
  <c r="H16" i="1"/>
  <c r="H36" i="1"/>
  <c r="H29" i="1"/>
  <c r="H24" i="1"/>
  <c r="H5" i="1"/>
  <c r="H7" i="1"/>
  <c r="H8" i="1"/>
  <c r="H43" i="1"/>
  <c r="E17" i="1"/>
  <c r="E31" i="1"/>
  <c r="E27" i="1"/>
  <c r="E28" i="1"/>
  <c r="E26" i="1"/>
  <c r="E23" i="1"/>
  <c r="E32" i="1"/>
  <c r="E18" i="1"/>
  <c r="E16" i="1"/>
  <c r="E36" i="1"/>
  <c r="E29" i="1"/>
  <c r="E5" i="1"/>
  <c r="E7" i="1"/>
  <c r="E8" i="1"/>
  <c r="E45" i="1"/>
  <c r="E46" i="1"/>
  <c r="E43" i="1"/>
  <c r="E27" i="2" l="1"/>
  <c r="I27" i="2" s="1"/>
  <c r="E7" i="2"/>
  <c r="I7" i="2" s="1"/>
  <c r="E10" i="2"/>
  <c r="E24" i="2"/>
  <c r="I24" i="2" s="1"/>
  <c r="E6" i="1"/>
  <c r="H37" i="1"/>
  <c r="E24" i="1"/>
  <c r="E21" i="1"/>
  <c r="E9" i="1"/>
  <c r="C47" i="1"/>
  <c r="C49" i="1" s="1"/>
  <c r="H47" i="1"/>
  <c r="K47" i="1"/>
  <c r="C52" i="1" s="1"/>
  <c r="E37" i="1"/>
  <c r="E47" i="1" s="1"/>
  <c r="J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Fadma Idoubaha</author>
  </authors>
  <commentList>
    <comment ref="L2" authorId="0" shapeId="0" xr:uid="{1274D406-FD8D-420B-B263-220E8892171B}">
      <text>
        <r>
          <rPr>
            <b/>
            <sz val="9"/>
            <color indexed="81"/>
            <rFont val="Tahoma"/>
            <family val="2"/>
          </rPr>
          <t>Fadma Idoubaha:</t>
        </r>
        <r>
          <rPr>
            <sz val="9"/>
            <color indexed="81"/>
            <rFont val="Tahoma"/>
            <family val="2"/>
          </rPr>
          <t xml:space="preserve">
les intérets sur credits se calculent au prorata du solde d'épargne obligatoire disponible pour chacun au 1er janvier de l'année en cours</t>
        </r>
      </text>
    </comment>
    <comment ref="U2" authorId="0" shapeId="0" xr:uid="{C1FB1974-5680-4005-B9AC-BDF37B1BBE80}">
      <text>
        <r>
          <rPr>
            <b/>
            <sz val="9"/>
            <color indexed="81"/>
            <rFont val="Tahoma"/>
            <family val="2"/>
          </rPr>
          <t>Fadma Idoubaha:</t>
        </r>
        <r>
          <rPr>
            <sz val="9"/>
            <color indexed="81"/>
            <rFont val="Tahoma"/>
            <family val="2"/>
          </rPr>
          <t xml:space="preserve">
le compte courant personnel récapitule le total cumulé des cotisations, de l'épargne après déduction des prets en cours et ajout des éventuels remboursements éffectué lors de la séance </t>
        </r>
      </text>
    </comment>
    <comment ref="B24" authorId="0" shapeId="0" xr:uid="{53D953A3-B7F7-41CE-8AA3-046F68A83D59}">
      <text>
        <r>
          <rPr>
            <b/>
            <sz val="9"/>
            <color indexed="81"/>
            <rFont val="Tahoma"/>
            <family val="2"/>
          </rPr>
          <t xml:space="preserve">Fadma Idoubaha: j'ai supposé que c'est ce nom qui a bénéficié de tout le grand cahier en novembre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7" authorId="0" shapeId="0" xr:uid="{3E3D6433-DE0B-40C3-ABF0-41EB19CE5D23}">
      <text>
        <r>
          <rPr>
            <b/>
            <sz val="9"/>
            <color indexed="81"/>
            <rFont val="Tahoma"/>
            <family val="2"/>
          </rPr>
          <t>Fadma Idoubaha:</t>
        </r>
        <r>
          <rPr>
            <sz val="9"/>
            <color indexed="81"/>
            <rFont val="Tahoma"/>
            <family val="2"/>
          </rPr>
          <t xml:space="preserve">
ici j'ai regroupé mon montant total de cotisation du grand cahier en un seul lot</t>
        </r>
      </text>
    </comment>
  </commentList>
</comments>
</file>

<file path=xl/sharedStrings.xml><?xml version="1.0" encoding="utf-8"?>
<sst xmlns="http://schemas.openxmlformats.org/spreadsheetml/2006/main" count="98" uniqueCount="77">
  <si>
    <t>N°</t>
  </si>
  <si>
    <t>Noms et Prenoms Adhérents</t>
  </si>
  <si>
    <t>Cotisation grand cahier</t>
  </si>
  <si>
    <t>Cotisation Petit cahier</t>
  </si>
  <si>
    <t>Prets</t>
  </si>
  <si>
    <t>Epargnes Obligatoires</t>
  </si>
  <si>
    <t>Remboursements</t>
  </si>
  <si>
    <t>Total retour caisse mois en cours</t>
  </si>
  <si>
    <t>Total en caisse à reporter prochain mois</t>
  </si>
  <si>
    <t>Solde  début</t>
  </si>
  <si>
    <t>Mvts du mois</t>
  </si>
  <si>
    <t>Solde fin</t>
  </si>
  <si>
    <t>Compte courant Personnels</t>
  </si>
  <si>
    <t>Répartition des interets S/credit</t>
  </si>
  <si>
    <t>Totaux</t>
  </si>
  <si>
    <t>Total solde en caisse mois précédent</t>
  </si>
  <si>
    <t>1_DIHOMO Joel</t>
  </si>
  <si>
    <t>2_DIHOMO Myriam</t>
  </si>
  <si>
    <t>3_DJEUKOA  Albert</t>
  </si>
  <si>
    <t>4_DJEUKOA Nathalie</t>
  </si>
  <si>
    <t>5_DJOMO Elvire (Dada)</t>
  </si>
  <si>
    <t>6_DJOMO Félicité</t>
  </si>
  <si>
    <t>7_DJOMO Félix</t>
  </si>
  <si>
    <t>8_DJOMO François</t>
  </si>
  <si>
    <t>9_DJOMO  Prudence</t>
  </si>
  <si>
    <t xml:space="preserve">10_DJOUYEP  Flore </t>
  </si>
  <si>
    <t xml:space="preserve">11_DJOUYEP Laurent </t>
  </si>
  <si>
    <t>12_DJOUYEP Olive</t>
  </si>
  <si>
    <t xml:space="preserve">13_EMAHA Viviane </t>
  </si>
  <si>
    <t xml:space="preserve">14_TOBAJIO Gabriel </t>
  </si>
  <si>
    <t>15_KITIO Ernestine</t>
  </si>
  <si>
    <t>16_KWAYEP Rosine</t>
  </si>
  <si>
    <t>17_LEMOU  Sonia</t>
  </si>
  <si>
    <t>18_MESSU Claudia</t>
  </si>
  <si>
    <t xml:space="preserve">19_MOMO Olivier </t>
  </si>
  <si>
    <t>20_NANKEP Apoline</t>
  </si>
  <si>
    <t>21_NDEFFO Sandra</t>
  </si>
  <si>
    <t>22_NGNEPI Gisele</t>
  </si>
  <si>
    <t xml:space="preserve">23_NGNEPI Marie </t>
  </si>
  <si>
    <t>24_NGONGANG Bruno</t>
  </si>
  <si>
    <t>25_NGONGANG Yolande</t>
  </si>
  <si>
    <t xml:space="preserve">26_NGUETCHUISSI Gaelle </t>
  </si>
  <si>
    <t xml:space="preserve">27_NTANGUEN Stéphanie </t>
  </si>
  <si>
    <t>28_NTONME  Augustine</t>
  </si>
  <si>
    <t>29_NYAKETCHA Sidonie</t>
  </si>
  <si>
    <t xml:space="preserve">30_ONGUENE Edith </t>
  </si>
  <si>
    <t xml:space="preserve">31_TCHAKOUNTE  Diane </t>
  </si>
  <si>
    <t>32_TCHOUAGTEU Gerold</t>
  </si>
  <si>
    <t>33_TCHOUAGTEU Lionel</t>
  </si>
  <si>
    <t>34_TCHOUENKOU Gilles</t>
  </si>
  <si>
    <t>35_TENEBOT  Sylvie</t>
  </si>
  <si>
    <t>36_TIEYAM Ernest</t>
  </si>
  <si>
    <t xml:space="preserve">37_TIEYAM Laure </t>
  </si>
  <si>
    <t>38_TUEKAM Winnie</t>
  </si>
  <si>
    <t>39_YEPDO Colette</t>
  </si>
  <si>
    <t>Solde janv 2025</t>
  </si>
  <si>
    <t>solde janv 2025</t>
  </si>
  <si>
    <t>Produits des Amendes</t>
  </si>
  <si>
    <t>Amendes</t>
  </si>
  <si>
    <t>Produit des amendes et pénalités</t>
  </si>
  <si>
    <t>Produit des interets sur prêt</t>
  </si>
  <si>
    <t xml:space="preserve">Tableau de suivi des cotisations </t>
  </si>
  <si>
    <t xml:space="preserve">Tableau de suivi des comptes impersonnels </t>
  </si>
  <si>
    <t xml:space="preserve">Mois </t>
  </si>
  <si>
    <t xml:space="preserve">Interets Bancaires </t>
  </si>
  <si>
    <t xml:space="preserve">Divers </t>
  </si>
  <si>
    <t>Solde  Décembre 2024</t>
  </si>
  <si>
    <t>Pénalités (Amendes)</t>
  </si>
  <si>
    <t>TOTAL des encaissements</t>
  </si>
  <si>
    <t>1 - ENCAISSEMENTS DU MOIS</t>
  </si>
  <si>
    <t>2 - DECAISSEMENTS DU MOIS</t>
  </si>
  <si>
    <t>Observations</t>
  </si>
  <si>
    <t xml:space="preserve">Interets des prets </t>
  </si>
  <si>
    <t>Collation</t>
  </si>
  <si>
    <t>TOTAL des Décaissements</t>
  </si>
  <si>
    <t>Soldes des comptes</t>
  </si>
  <si>
    <t>Encaisses cumulés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</si>
</sst>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b/>
      <sz val="11"/>
      <color theme="1"/>
      <name val="Aptos Display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4"/>
      <color theme="1"/>
      <name val="Calibri"/>
      <family val="2"/>
      <scheme val="minor"/>
    </font>
    <font>
      <b/>
      <u/>
      <sz val="24"/>
      <color theme="1"/>
      <name val="Aptos Display"/>
      <family val="2"/>
    </font>
    <font>
      <b/>
      <u/>
      <sz val="24"/>
      <color theme="1"/>
      <name val="Calibri"/>
      <family val="2"/>
      <scheme val="minor"/>
    </font>
    <font>
      <b/>
      <i/>
      <sz val="11"/>
      <color theme="1"/>
      <name val="Aptos Narrow"/>
      <family val="2"/>
    </font>
    <font>
      <b/>
      <i/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5" xfId="0" applyBorder="1"/>
    <xf numFmtId="164" fontId="0" fillId="0" borderId="5" xfId="0" applyNumberFormat="1" applyBorder="1"/>
    <xf numFmtId="164" fontId="0" fillId="2" borderId="5" xfId="0" applyNumberFormat="1" applyFill="1" applyBorder="1"/>
    <xf numFmtId="0" fontId="0" fillId="2" borderId="0" xfId="0" applyFill="1"/>
    <xf numFmtId="164" fontId="0" fillId="0" borderId="7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2" borderId="15" xfId="0" applyNumberFormat="1" applyFill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2" borderId="18" xfId="0" applyNumberFormat="1" applyFill="1" applyBorder="1"/>
    <xf numFmtId="164" fontId="0" fillId="0" borderId="12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5" xfId="0" applyBorder="1"/>
    <xf numFmtId="164" fontId="0" fillId="2" borderId="19" xfId="0" applyNumberFormat="1" applyFill="1" applyBorder="1"/>
    <xf numFmtId="164" fontId="0" fillId="0" borderId="13" xfId="0" applyNumberFormat="1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/>
    <xf numFmtId="0" fontId="4" fillId="2" borderId="5" xfId="0" applyFont="1" applyFill="1" applyBorder="1"/>
    <xf numFmtId="0" fontId="6" fillId="0" borderId="5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64" fontId="0" fillId="0" borderId="20" xfId="0" applyNumberFormat="1" applyBorder="1"/>
    <xf numFmtId="164" fontId="0" fillId="0" borderId="6" xfId="0" applyNumberFormat="1" applyBorder="1"/>
    <xf numFmtId="164" fontId="0" fillId="0" borderId="21" xfId="0" applyNumberFormat="1" applyBorder="1"/>
    <xf numFmtId="164" fontId="1" fillId="0" borderId="23" xfId="0" applyNumberFormat="1" applyFont="1" applyBorder="1"/>
    <xf numFmtId="164" fontId="1" fillId="0" borderId="24" xfId="0" applyNumberFormat="1" applyFont="1" applyBorder="1"/>
    <xf numFmtId="164" fontId="1" fillId="0" borderId="25" xfId="0" applyNumberFormat="1" applyFont="1" applyBorder="1"/>
    <xf numFmtId="164" fontId="7" fillId="0" borderId="16" xfId="0" applyNumberFormat="1" applyFont="1" applyBorder="1"/>
    <xf numFmtId="164" fontId="7" fillId="0" borderId="7" xfId="0" applyNumberFormat="1" applyFont="1" applyBorder="1"/>
    <xf numFmtId="164" fontId="7" fillId="0" borderId="17" xfId="0" applyNumberFormat="1" applyFont="1" applyBorder="1"/>
    <xf numFmtId="0" fontId="7" fillId="0" borderId="18" xfId="0" applyFont="1" applyBorder="1"/>
    <xf numFmtId="164" fontId="7" fillId="0" borderId="5" xfId="0" applyNumberFormat="1" applyFont="1" applyBorder="1"/>
    <xf numFmtId="164" fontId="7" fillId="0" borderId="19" xfId="0" applyNumberFormat="1" applyFont="1" applyBorder="1"/>
    <xf numFmtId="164" fontId="7" fillId="0" borderId="18" xfId="0" applyNumberFormat="1" applyFont="1" applyBorder="1"/>
    <xf numFmtId="164" fontId="7" fillId="2" borderId="18" xfId="0" applyNumberFormat="1" applyFont="1" applyFill="1" applyBorder="1"/>
    <xf numFmtId="164" fontId="7" fillId="2" borderId="5" xfId="0" applyNumberFormat="1" applyFont="1" applyFill="1" applyBorder="1"/>
    <xf numFmtId="164" fontId="7" fillId="2" borderId="19" xfId="0" applyNumberFormat="1" applyFont="1" applyFill="1" applyBorder="1"/>
    <xf numFmtId="0" fontId="7" fillId="0" borderId="5" xfId="0" applyFont="1" applyBorder="1"/>
    <xf numFmtId="164" fontId="7" fillId="0" borderId="20" xfId="0" applyNumberFormat="1" applyFont="1" applyBorder="1"/>
    <xf numFmtId="164" fontId="7" fillId="0" borderId="6" xfId="0" applyNumberFormat="1" applyFont="1" applyBorder="1"/>
    <xf numFmtId="164" fontId="7" fillId="0" borderId="21" xfId="0" applyNumberFormat="1" applyFont="1" applyBorder="1"/>
    <xf numFmtId="164" fontId="7" fillId="0" borderId="22" xfId="0" applyNumberFormat="1" applyFont="1" applyBorder="1"/>
    <xf numFmtId="164" fontId="8" fillId="0" borderId="23" xfId="0" applyNumberFormat="1" applyFont="1" applyBorder="1"/>
    <xf numFmtId="164" fontId="8" fillId="0" borderId="24" xfId="0" applyNumberFormat="1" applyFont="1" applyBorder="1"/>
    <xf numFmtId="164" fontId="8" fillId="0" borderId="25" xfId="0" applyNumberFormat="1" applyFont="1" applyBorder="1"/>
    <xf numFmtId="0" fontId="7" fillId="0" borderId="29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31" xfId="0" applyFont="1" applyBorder="1" applyAlignment="1">
      <alignment horizontal="center" vertical="center" wrapText="1"/>
    </xf>
    <xf numFmtId="0" fontId="4" fillId="0" borderId="32" xfId="0" applyFont="1" applyBorder="1"/>
    <xf numFmtId="164" fontId="4" fillId="0" borderId="11" xfId="0" applyNumberFormat="1" applyFont="1" applyBorder="1"/>
    <xf numFmtId="0" fontId="8" fillId="0" borderId="34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22" xfId="0" applyFont="1" applyBorder="1" applyAlignment="1">
      <alignment horizontal="center" vertical="center" wrapText="1"/>
    </xf>
    <xf numFmtId="164" fontId="4" fillId="0" borderId="18" xfId="0" applyNumberFormat="1" applyFont="1" applyBorder="1"/>
    <xf numFmtId="164" fontId="4" fillId="0" borderId="8" xfId="0" applyNumberFormat="1" applyFont="1" applyBorder="1"/>
    <xf numFmtId="0" fontId="1" fillId="0" borderId="32" xfId="0" applyFont="1" applyBorder="1" applyAlignment="1">
      <alignment horizontal="centerContinuous" vertical="center"/>
    </xf>
    <xf numFmtId="0" fontId="1" fillId="0" borderId="27" xfId="0" applyFont="1" applyBorder="1" applyAlignment="1">
      <alignment horizontal="centerContinuous" vertical="center"/>
    </xf>
    <xf numFmtId="0" fontId="1" fillId="0" borderId="26" xfId="0" applyFont="1" applyBorder="1" applyAlignment="1">
      <alignment horizontal="centerContinuous" vertical="center"/>
    </xf>
    <xf numFmtId="0" fontId="1" fillId="0" borderId="32" xfId="0" applyFont="1" applyBorder="1" applyAlignment="1">
      <alignment horizontal="centerContinuous"/>
    </xf>
    <xf numFmtId="0" fontId="1" fillId="0" borderId="27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/>
    </xf>
    <xf numFmtId="0" fontId="4" fillId="0" borderId="32" xfId="0" applyFont="1" applyBorder="1" applyAlignment="1">
      <alignment horizontal="centerContinuous"/>
    </xf>
    <xf numFmtId="0" fontId="4" fillId="0" borderId="27" xfId="0" applyFont="1" applyBorder="1" applyAlignment="1">
      <alignment horizontal="centerContinuous"/>
    </xf>
    <xf numFmtId="0" fontId="4" fillId="0" borderId="26" xfId="0" applyFont="1" applyBorder="1" applyAlignment="1">
      <alignment horizontal="centerContinuous"/>
    </xf>
    <xf numFmtId="0" fontId="0" fillId="0" borderId="26" xfId="0" applyBorder="1" applyAlignment="1">
      <alignment horizontal="centerContinuous"/>
    </xf>
    <xf numFmtId="164" fontId="9" fillId="0" borderId="32" xfId="0" applyNumberFormat="1" applyFont="1" applyBorder="1" applyAlignment="1">
      <alignment horizontal="centerContinuous"/>
    </xf>
    <xf numFmtId="0" fontId="4" fillId="0" borderId="39" xfId="0" applyFont="1" applyBorder="1"/>
    <xf numFmtId="0" fontId="4" fillId="0" borderId="15" xfId="0" applyFont="1" applyBorder="1"/>
    <xf numFmtId="0" fontId="4" fillId="2" borderId="15" xfId="0" applyFont="1" applyFill="1" applyBorder="1"/>
    <xf numFmtId="0" fontId="7" fillId="0" borderId="22" xfId="0" applyFont="1" applyBorder="1" applyAlignment="1">
      <alignment horizontal="center" vertical="center" wrapText="1"/>
    </xf>
    <xf numFmtId="0" fontId="0" fillId="0" borderId="40" xfId="0" applyBorder="1"/>
    <xf numFmtId="0" fontId="0" fillId="2" borderId="41" xfId="0" applyFill="1" applyBorder="1"/>
    <xf numFmtId="0" fontId="0" fillId="0" borderId="41" xfId="0" applyBorder="1"/>
    <xf numFmtId="0" fontId="0" fillId="0" borderId="33" xfId="0" applyBorder="1"/>
    <xf numFmtId="0" fontId="0" fillId="2" borderId="43" xfId="0" applyFill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32" xfId="0" applyBorder="1"/>
    <xf numFmtId="0" fontId="0" fillId="0" borderId="28" xfId="0" applyBorder="1"/>
    <xf numFmtId="0" fontId="7" fillId="0" borderId="28" xfId="0" applyFont="1" applyBorder="1" applyAlignment="1">
      <alignment horizontal="center" vertical="center" wrapText="1"/>
    </xf>
    <xf numFmtId="0" fontId="8" fillId="0" borderId="15" xfId="0" applyFont="1" applyBorder="1"/>
    <xf numFmtId="0" fontId="10" fillId="0" borderId="4" xfId="0" applyFont="1" applyBorder="1"/>
    <xf numFmtId="0" fontId="11" fillId="0" borderId="4" xfId="0" applyFont="1" applyBorder="1"/>
    <xf numFmtId="0" fontId="11" fillId="0" borderId="0" xfId="0" applyFont="1"/>
    <xf numFmtId="17" fontId="5" fillId="0" borderId="14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" fontId="5" fillId="0" borderId="14" xfId="0" applyNumberFormat="1" applyFont="1" applyBorder="1" applyAlignment="1">
      <alignment horizontal="center" vertical="center"/>
    </xf>
    <xf numFmtId="17" fontId="5" fillId="0" borderId="15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 wrapText="1"/>
    </xf>
    <xf numFmtId="0" fontId="0" fillId="0" borderId="7" xfId="0" applyBorder="1"/>
    <xf numFmtId="0" fontId="6" fillId="0" borderId="11" xfId="0" applyFont="1" applyBorder="1" applyAlignment="1">
      <alignment horizontal="center" vertical="center"/>
    </xf>
    <xf numFmtId="17" fontId="5" fillId="0" borderId="39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3" xfId="0" applyBorder="1"/>
    <xf numFmtId="17" fontId="5" fillId="0" borderId="39" xfId="0" applyNumberFormat="1" applyFont="1" applyBorder="1" applyAlignment="1">
      <alignment horizontal="center"/>
    </xf>
    <xf numFmtId="0" fontId="5" fillId="0" borderId="14" xfId="0" applyFont="1" applyBorder="1"/>
    <xf numFmtId="0" fontId="5" fillId="0" borderId="5" xfId="0" applyFont="1" applyBorder="1" applyAlignment="1">
      <alignment horizontal="left" vertical="center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0" fontId="5" fillId="2" borderId="5" xfId="0" applyFont="1" applyFill="1" applyBorder="1"/>
    <xf numFmtId="164" fontId="9" fillId="0" borderId="36" xfId="0" applyNumberFormat="1" applyFont="1" applyBorder="1"/>
    <xf numFmtId="164" fontId="9" fillId="0" borderId="28" xfId="0" applyNumberFormat="1" applyFont="1" applyBorder="1"/>
    <xf numFmtId="0" fontId="1" fillId="0" borderId="32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164" fontId="0" fillId="0" borderId="48" xfId="0" applyNumberFormat="1" applyBorder="1"/>
    <xf numFmtId="164" fontId="0" fillId="0" borderId="49" xfId="0" applyNumberFormat="1" applyBorder="1"/>
    <xf numFmtId="164" fontId="0" fillId="0" borderId="50" xfId="0" applyNumberFormat="1" applyBorder="1"/>
    <xf numFmtId="17" fontId="5" fillId="0" borderId="15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 vertical="center" wrapText="1"/>
    </xf>
    <xf numFmtId="164" fontId="7" fillId="0" borderId="40" xfId="0" applyNumberFormat="1" applyFont="1" applyBorder="1"/>
    <xf numFmtId="164" fontId="7" fillId="0" borderId="46" xfId="0" applyNumberFormat="1" applyFont="1" applyBorder="1"/>
    <xf numFmtId="0" fontId="7" fillId="0" borderId="41" xfId="0" applyFont="1" applyBorder="1"/>
    <xf numFmtId="164" fontId="7" fillId="0" borderId="41" xfId="0" applyNumberFormat="1" applyFont="1" applyBorder="1"/>
    <xf numFmtId="164" fontId="7" fillId="2" borderId="41" xfId="0" applyNumberFormat="1" applyFont="1" applyFill="1" applyBorder="1"/>
    <xf numFmtId="164" fontId="7" fillId="0" borderId="42" xfId="0" applyNumberFormat="1" applyFont="1" applyBorder="1"/>
    <xf numFmtId="164" fontId="8" fillId="0" borderId="36" xfId="0" applyNumberFormat="1" applyFont="1" applyBorder="1"/>
    <xf numFmtId="0" fontId="0" fillId="0" borderId="51" xfId="0" applyBorder="1"/>
    <xf numFmtId="0" fontId="7" fillId="0" borderId="51" xfId="0" applyFont="1" applyBorder="1" applyAlignment="1">
      <alignment horizontal="centerContinuous" vertical="center" wrapText="1"/>
    </xf>
    <xf numFmtId="0" fontId="12" fillId="0" borderId="51" xfId="0" applyFont="1" applyBorder="1" applyAlignment="1">
      <alignment horizontal="centerContinuous" vertical="center" wrapText="1"/>
    </xf>
    <xf numFmtId="0" fontId="7" fillId="0" borderId="37" xfId="0" applyFont="1" applyBorder="1" applyAlignment="1">
      <alignment horizontal="center" vertical="center" wrapText="1"/>
    </xf>
    <xf numFmtId="0" fontId="0" fillId="0" borderId="52" xfId="0" applyBorder="1"/>
    <xf numFmtId="164" fontId="0" fillId="0" borderId="52" xfId="0" applyNumberFormat="1" applyBorder="1"/>
    <xf numFmtId="164" fontId="0" fillId="2" borderId="53" xfId="0" applyNumberFormat="1" applyFill="1" applyBorder="1"/>
    <xf numFmtId="164" fontId="0" fillId="0" borderId="53" xfId="0" applyNumberFormat="1" applyBorder="1"/>
    <xf numFmtId="0" fontId="0" fillId="0" borderId="53" xfId="0" applyBorder="1"/>
    <xf numFmtId="0" fontId="0" fillId="0" borderId="49" xfId="0" applyBorder="1"/>
    <xf numFmtId="0" fontId="0" fillId="0" borderId="54" xfId="0" applyBorder="1"/>
    <xf numFmtId="0" fontId="13" fillId="0" borderId="51" xfId="0" applyFont="1" applyBorder="1" applyAlignment="1">
      <alignment horizontal="centerContinuous" vertical="center" wrapText="1"/>
    </xf>
    <xf numFmtId="0" fontId="6" fillId="0" borderId="15" xfId="0" applyFont="1" applyBorder="1" applyAlignment="1">
      <alignment horizontal="center" vertical="center"/>
    </xf>
    <xf numFmtId="17" fontId="5" fillId="0" borderId="47" xfId="0" applyNumberFormat="1" applyFont="1" applyBorder="1" applyAlignment="1">
      <alignment horizontal="center" vertical="center"/>
    </xf>
    <xf numFmtId="0" fontId="7" fillId="0" borderId="45" xfId="0" applyFont="1" applyBorder="1"/>
    <xf numFmtId="164" fontId="7" fillId="0" borderId="45" xfId="0" applyNumberFormat="1" applyFont="1" applyBorder="1"/>
    <xf numFmtId="17" fontId="5" fillId="0" borderId="32" xfId="0" applyNumberFormat="1" applyFont="1" applyBorder="1" applyAlignment="1">
      <alignment horizontal="center" vertical="center"/>
    </xf>
    <xf numFmtId="0" fontId="7" fillId="0" borderId="28" xfId="0" applyFont="1" applyBorder="1"/>
    <xf numFmtId="164" fontId="7" fillId="0" borderId="28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3E68-77DA-48FB-B100-8E474CA939E6}">
  <dimension ref="A1:Y53"/>
  <sheetViews>
    <sheetView topLeftCell="A31" zoomScale="110" zoomScaleNormal="110" workbookViewId="0">
      <selection activeCell="G1" sqref="G1"/>
    </sheetView>
  </sheetViews>
  <sheetFormatPr baseColWidth="10" defaultRowHeight="14.4" x14ac:dyDescent="0.3"/>
  <cols>
    <col min="1" max="1" width="4.88671875" customWidth="1"/>
    <col min="2" max="2" width="35.109375" customWidth="1"/>
    <col min="3" max="3" width="12.44140625" customWidth="1"/>
    <col min="4" max="4" width="12.109375" customWidth="1"/>
    <col min="5" max="5" width="13.44140625" customWidth="1"/>
    <col min="6" max="8" width="11.5546875" customWidth="1"/>
    <col min="21" max="21" width="13.109375" customWidth="1"/>
    <col min="22" max="22" width="13.44140625" customWidth="1"/>
    <col min="24" max="24" width="16.109375" customWidth="1"/>
    <col min="25" max="25" width="21.33203125" customWidth="1"/>
  </cols>
  <sheetData>
    <row r="1" spans="1:25" ht="31.8" thickBot="1" x14ac:dyDescent="0.65">
      <c r="C1" s="88" t="s">
        <v>61</v>
      </c>
      <c r="D1" s="89"/>
      <c r="E1" s="90"/>
    </row>
    <row r="2" spans="1:25" ht="15" thickBot="1" x14ac:dyDescent="0.35">
      <c r="A2" s="143" t="s">
        <v>0</v>
      </c>
      <c r="B2" s="145" t="s">
        <v>1</v>
      </c>
      <c r="C2" s="61" t="s">
        <v>2</v>
      </c>
      <c r="D2" s="62"/>
      <c r="E2" s="63"/>
      <c r="F2" s="64" t="s">
        <v>3</v>
      </c>
      <c r="G2" s="65"/>
      <c r="H2" s="66"/>
      <c r="I2" s="64" t="s">
        <v>5</v>
      </c>
      <c r="J2" s="65"/>
      <c r="K2" s="66"/>
      <c r="L2" s="64" t="s">
        <v>13</v>
      </c>
      <c r="M2" s="65"/>
      <c r="N2" s="66"/>
      <c r="O2" s="64" t="s">
        <v>4</v>
      </c>
      <c r="P2" s="65"/>
      <c r="Q2" s="66"/>
      <c r="R2" s="64" t="s">
        <v>6</v>
      </c>
      <c r="S2" s="65"/>
      <c r="T2" s="66"/>
      <c r="U2" s="67" t="s">
        <v>12</v>
      </c>
      <c r="V2" s="68"/>
      <c r="W2" s="69"/>
      <c r="X2" s="54" t="s">
        <v>56</v>
      </c>
      <c r="Y2" s="86" t="s">
        <v>57</v>
      </c>
    </row>
    <row r="3" spans="1:25" ht="28.8" customHeight="1" thickBot="1" x14ac:dyDescent="0.35">
      <c r="A3" s="144"/>
      <c r="B3" s="146"/>
      <c r="C3" s="51" t="s">
        <v>9</v>
      </c>
      <c r="D3" s="52" t="s">
        <v>10</v>
      </c>
      <c r="E3" s="53" t="s">
        <v>11</v>
      </c>
      <c r="F3" s="51" t="s">
        <v>9</v>
      </c>
      <c r="G3" s="52" t="s">
        <v>10</v>
      </c>
      <c r="H3" s="53" t="s">
        <v>11</v>
      </c>
      <c r="I3" s="51" t="s">
        <v>9</v>
      </c>
      <c r="J3" s="52" t="s">
        <v>10</v>
      </c>
      <c r="K3" s="53" t="s">
        <v>11</v>
      </c>
      <c r="L3" s="51" t="s">
        <v>9</v>
      </c>
      <c r="M3" s="52" t="s">
        <v>10</v>
      </c>
      <c r="N3" s="53" t="s">
        <v>11</v>
      </c>
      <c r="O3" s="51" t="s">
        <v>9</v>
      </c>
      <c r="P3" s="52" t="s">
        <v>10</v>
      </c>
      <c r="Q3" s="53" t="s">
        <v>11</v>
      </c>
      <c r="R3" s="51" t="s">
        <v>9</v>
      </c>
      <c r="S3" s="52" t="s">
        <v>10</v>
      </c>
      <c r="T3" s="53" t="s">
        <v>11</v>
      </c>
      <c r="U3" s="56" t="s">
        <v>9</v>
      </c>
      <c r="V3" s="57" t="s">
        <v>10</v>
      </c>
      <c r="W3" s="58" t="s">
        <v>11</v>
      </c>
      <c r="X3" s="75" t="s">
        <v>55</v>
      </c>
      <c r="Y3" s="86" t="s">
        <v>58</v>
      </c>
    </row>
    <row r="4" spans="1:25" ht="13.8" customHeight="1" x14ac:dyDescent="0.3">
      <c r="A4" s="25">
        <v>1</v>
      </c>
      <c r="B4" s="103" t="s">
        <v>16</v>
      </c>
      <c r="C4" s="33"/>
      <c r="D4" s="34"/>
      <c r="E4" s="35"/>
      <c r="F4" s="33"/>
      <c r="G4" s="34"/>
      <c r="H4" s="35"/>
      <c r="I4" s="33"/>
      <c r="J4" s="34">
        <v>5000</v>
      </c>
      <c r="K4" s="35"/>
      <c r="L4" s="9"/>
      <c r="M4" s="5"/>
      <c r="N4" s="10"/>
      <c r="O4" s="9"/>
      <c r="P4" s="5"/>
      <c r="Q4" s="10"/>
      <c r="R4" s="9"/>
      <c r="S4" s="5"/>
      <c r="T4" s="6"/>
      <c r="U4" s="55">
        <f>R4+O4+L4+I4+F4+C4</f>
        <v>0</v>
      </c>
      <c r="V4" s="60">
        <f>S4+P4+M4+J4+G4+D4</f>
        <v>5000</v>
      </c>
      <c r="W4" s="72"/>
      <c r="X4" s="79"/>
      <c r="Y4" s="76"/>
    </row>
    <row r="5" spans="1:25" s="4" customFormat="1" x14ac:dyDescent="0.3">
      <c r="A5" s="25">
        <v>2</v>
      </c>
      <c r="B5" s="104" t="s">
        <v>17</v>
      </c>
      <c r="C5" s="36"/>
      <c r="D5" s="37"/>
      <c r="E5" s="38">
        <f>D5+C5</f>
        <v>0</v>
      </c>
      <c r="F5" s="39"/>
      <c r="G5" s="37"/>
      <c r="H5" s="38">
        <f>F5+G5</f>
        <v>0</v>
      </c>
      <c r="I5" s="39"/>
      <c r="J5" s="37">
        <v>5000</v>
      </c>
      <c r="K5" s="35">
        <f>I5+J5</f>
        <v>5000</v>
      </c>
      <c r="L5" s="11"/>
      <c r="M5" s="2"/>
      <c r="N5" s="12"/>
      <c r="O5" s="11"/>
      <c r="P5" s="2"/>
      <c r="Q5" s="12"/>
      <c r="R5" s="11"/>
      <c r="S5" s="2"/>
      <c r="T5" s="7"/>
      <c r="U5" s="59">
        <f t="shared" ref="U5:U46" si="0">R5+O5+L5+I5+F5+C5</f>
        <v>0</v>
      </c>
      <c r="V5" s="23"/>
      <c r="W5" s="73"/>
      <c r="X5" s="80"/>
      <c r="Y5" s="77"/>
    </row>
    <row r="6" spans="1:25" x14ac:dyDescent="0.3">
      <c r="A6" s="25">
        <v>3</v>
      </c>
      <c r="B6" s="105" t="s">
        <v>18</v>
      </c>
      <c r="C6" s="39">
        <f>-1200000+1000000</f>
        <v>-200000</v>
      </c>
      <c r="D6" s="37">
        <v>100000</v>
      </c>
      <c r="E6" s="38">
        <f>D6+C6</f>
        <v>-100000</v>
      </c>
      <c r="F6" s="39">
        <v>-5000</v>
      </c>
      <c r="G6" s="37">
        <v>5000</v>
      </c>
      <c r="H6" s="38">
        <f>F6+G6</f>
        <v>0</v>
      </c>
      <c r="I6" s="39"/>
      <c r="J6" s="37"/>
      <c r="K6" s="35">
        <f>I6+J6</f>
        <v>0</v>
      </c>
      <c r="L6" s="11"/>
      <c r="M6" s="2"/>
      <c r="N6" s="12"/>
      <c r="O6" s="11"/>
      <c r="P6" s="2"/>
      <c r="Q6" s="12"/>
      <c r="R6" s="11"/>
      <c r="S6" s="2"/>
      <c r="T6" s="7"/>
      <c r="U6" s="59">
        <f t="shared" si="0"/>
        <v>-205000</v>
      </c>
      <c r="V6" s="23"/>
      <c r="W6" s="73"/>
      <c r="X6" s="81"/>
      <c r="Y6" s="78"/>
    </row>
    <row r="7" spans="1:25" x14ac:dyDescent="0.3">
      <c r="A7" s="25">
        <v>4</v>
      </c>
      <c r="B7" s="104" t="s">
        <v>19</v>
      </c>
      <c r="C7" s="36"/>
      <c r="D7" s="37"/>
      <c r="E7" s="38">
        <f>D7+C7</f>
        <v>0</v>
      </c>
      <c r="F7" s="39">
        <v>-10000</v>
      </c>
      <c r="G7" s="37">
        <v>10000</v>
      </c>
      <c r="H7" s="38">
        <f>F7+G7</f>
        <v>0</v>
      </c>
      <c r="I7" s="39"/>
      <c r="J7" s="37"/>
      <c r="K7" s="35">
        <f>I7+J7</f>
        <v>0</v>
      </c>
      <c r="L7" s="11"/>
      <c r="M7" s="2"/>
      <c r="N7" s="12"/>
      <c r="O7" s="11"/>
      <c r="P7" s="2"/>
      <c r="Q7" s="12"/>
      <c r="R7" s="11"/>
      <c r="S7" s="2"/>
      <c r="T7" s="7"/>
      <c r="U7" s="59">
        <f t="shared" si="0"/>
        <v>-10000</v>
      </c>
      <c r="V7" s="23"/>
      <c r="W7" s="73"/>
      <c r="X7" s="81"/>
      <c r="Y7" s="78"/>
    </row>
    <row r="8" spans="1:25" x14ac:dyDescent="0.3">
      <c r="A8" s="25">
        <v>5</v>
      </c>
      <c r="B8" s="104" t="s">
        <v>20</v>
      </c>
      <c r="C8" s="36"/>
      <c r="D8" s="37"/>
      <c r="E8" s="38">
        <f>D8+C8</f>
        <v>0</v>
      </c>
      <c r="F8" s="39">
        <v>-5000</v>
      </c>
      <c r="G8" s="37">
        <v>5000</v>
      </c>
      <c r="H8" s="38">
        <f>F8+G8</f>
        <v>0</v>
      </c>
      <c r="I8" s="39"/>
      <c r="J8" s="37">
        <v>5000</v>
      </c>
      <c r="K8" s="35">
        <f>I8+J8</f>
        <v>5000</v>
      </c>
      <c r="L8" s="11"/>
      <c r="M8" s="2"/>
      <c r="N8" s="12"/>
      <c r="O8" s="11"/>
      <c r="P8" s="2"/>
      <c r="Q8" s="12"/>
      <c r="R8" s="11"/>
      <c r="S8" s="2"/>
      <c r="T8" s="7"/>
      <c r="U8" s="59">
        <f t="shared" si="0"/>
        <v>-5000</v>
      </c>
      <c r="V8" s="23"/>
      <c r="W8" s="73"/>
      <c r="X8" s="81"/>
      <c r="Y8" s="78"/>
    </row>
    <row r="9" spans="1:25" x14ac:dyDescent="0.3">
      <c r="A9" s="25">
        <v>6</v>
      </c>
      <c r="B9" s="105" t="s">
        <v>21</v>
      </c>
      <c r="C9" s="39">
        <f>-2400000+2000000</f>
        <v>-400000</v>
      </c>
      <c r="D9" s="37">
        <v>200000</v>
      </c>
      <c r="E9" s="38">
        <f>D9+C9</f>
        <v>-200000</v>
      </c>
      <c r="F9" s="39">
        <v>-5000</v>
      </c>
      <c r="G9" s="37">
        <v>5000</v>
      </c>
      <c r="H9" s="38">
        <f>F9+G9</f>
        <v>0</v>
      </c>
      <c r="I9" s="39"/>
      <c r="J9" s="37">
        <v>5000</v>
      </c>
      <c r="K9" s="35">
        <f>I9+J9</f>
        <v>5000</v>
      </c>
      <c r="L9" s="11"/>
      <c r="M9" s="2"/>
      <c r="N9" s="12"/>
      <c r="O9" s="11"/>
      <c r="P9" s="2"/>
      <c r="Q9" s="12"/>
      <c r="R9" s="11"/>
      <c r="S9" s="2"/>
      <c r="T9" s="7"/>
      <c r="U9" s="59">
        <f t="shared" si="0"/>
        <v>-405000</v>
      </c>
      <c r="V9" s="23"/>
      <c r="W9" s="73"/>
      <c r="X9" s="81"/>
      <c r="Y9" s="78"/>
    </row>
    <row r="10" spans="1:25" x14ac:dyDescent="0.3">
      <c r="A10" s="25">
        <v>7</v>
      </c>
      <c r="B10" s="104" t="s">
        <v>22</v>
      </c>
      <c r="C10" s="36"/>
      <c r="D10" s="37"/>
      <c r="E10" s="38"/>
      <c r="F10" s="39"/>
      <c r="G10" s="37"/>
      <c r="H10" s="38"/>
      <c r="I10" s="39"/>
      <c r="J10" s="37">
        <v>5000</v>
      </c>
      <c r="K10" s="35"/>
      <c r="L10" s="11"/>
      <c r="M10" s="2"/>
      <c r="N10" s="12"/>
      <c r="O10" s="11"/>
      <c r="P10" s="2"/>
      <c r="Q10" s="12"/>
      <c r="R10" s="11"/>
      <c r="S10" s="2"/>
      <c r="T10" s="7"/>
      <c r="U10" s="59">
        <f t="shared" si="0"/>
        <v>0</v>
      </c>
      <c r="V10" s="23"/>
      <c r="W10" s="73"/>
      <c r="X10" s="81"/>
      <c r="Y10" s="78"/>
    </row>
    <row r="11" spans="1:25" x14ac:dyDescent="0.3">
      <c r="A11" s="25">
        <v>8</v>
      </c>
      <c r="B11" s="104" t="s">
        <v>23</v>
      </c>
      <c r="C11" s="36"/>
      <c r="D11" s="37"/>
      <c r="E11" s="38"/>
      <c r="F11" s="39">
        <v>-5000</v>
      </c>
      <c r="G11" s="37">
        <v>5000</v>
      </c>
      <c r="H11" s="38"/>
      <c r="I11" s="39"/>
      <c r="J11" s="37">
        <v>5000</v>
      </c>
      <c r="K11" s="35"/>
      <c r="L11" s="11"/>
      <c r="M11" s="2"/>
      <c r="N11" s="12"/>
      <c r="O11" s="11"/>
      <c r="P11" s="2"/>
      <c r="Q11" s="12"/>
      <c r="R11" s="11"/>
      <c r="S11" s="2"/>
      <c r="T11" s="7"/>
      <c r="U11" s="59">
        <f t="shared" si="0"/>
        <v>-5000</v>
      </c>
      <c r="V11" s="23"/>
      <c r="W11" s="73"/>
      <c r="X11" s="81"/>
      <c r="Y11" s="78"/>
    </row>
    <row r="12" spans="1:25" x14ac:dyDescent="0.3">
      <c r="A12" s="25">
        <v>9</v>
      </c>
      <c r="B12" s="104" t="s">
        <v>24</v>
      </c>
      <c r="C12" s="36"/>
      <c r="D12" s="37"/>
      <c r="E12" s="38"/>
      <c r="F12" s="39">
        <v>-5000</v>
      </c>
      <c r="G12" s="37">
        <v>5000</v>
      </c>
      <c r="H12" s="38"/>
      <c r="I12" s="39"/>
      <c r="J12" s="37">
        <v>5000</v>
      </c>
      <c r="K12" s="35"/>
      <c r="L12" s="11"/>
      <c r="M12" s="2"/>
      <c r="N12" s="12"/>
      <c r="O12" s="11"/>
      <c r="P12" s="2"/>
      <c r="Q12" s="12"/>
      <c r="R12" s="11"/>
      <c r="S12" s="2"/>
      <c r="T12" s="7"/>
      <c r="U12" s="59">
        <f t="shared" si="0"/>
        <v>-5000</v>
      </c>
      <c r="V12" s="23"/>
      <c r="W12" s="73"/>
      <c r="X12" s="81"/>
      <c r="Y12" s="78"/>
    </row>
    <row r="13" spans="1:25" x14ac:dyDescent="0.3">
      <c r="A13" s="25">
        <v>10</v>
      </c>
      <c r="B13" s="104" t="s">
        <v>25</v>
      </c>
      <c r="C13" s="36"/>
      <c r="D13" s="37"/>
      <c r="E13" s="38"/>
      <c r="F13" s="39"/>
      <c r="G13" s="37"/>
      <c r="H13" s="38"/>
      <c r="I13" s="39"/>
      <c r="J13" s="37"/>
      <c r="K13" s="35"/>
      <c r="L13" s="11"/>
      <c r="M13" s="2"/>
      <c r="N13" s="12"/>
      <c r="O13" s="11"/>
      <c r="P13" s="2"/>
      <c r="Q13" s="12"/>
      <c r="R13" s="11"/>
      <c r="S13" s="2"/>
      <c r="T13" s="7"/>
      <c r="U13" s="59">
        <f t="shared" si="0"/>
        <v>0</v>
      </c>
      <c r="V13" s="23"/>
      <c r="W13" s="73"/>
      <c r="X13" s="81"/>
      <c r="Y13" s="78"/>
    </row>
    <row r="14" spans="1:25" x14ac:dyDescent="0.3">
      <c r="A14" s="25">
        <v>11</v>
      </c>
      <c r="B14" s="104" t="s">
        <v>26</v>
      </c>
      <c r="C14" s="36"/>
      <c r="D14" s="37"/>
      <c r="E14" s="38"/>
      <c r="F14" s="39"/>
      <c r="G14" s="37"/>
      <c r="H14" s="38"/>
      <c r="I14" s="39"/>
      <c r="J14" s="37"/>
      <c r="K14" s="35"/>
      <c r="L14" s="11"/>
      <c r="M14" s="2"/>
      <c r="N14" s="12"/>
      <c r="O14" s="11"/>
      <c r="P14" s="2"/>
      <c r="Q14" s="12"/>
      <c r="R14" s="11"/>
      <c r="S14" s="2"/>
      <c r="T14" s="7"/>
      <c r="U14" s="59">
        <f t="shared" si="0"/>
        <v>0</v>
      </c>
      <c r="V14" s="23"/>
      <c r="W14" s="73"/>
      <c r="X14" s="81"/>
      <c r="Y14" s="78"/>
    </row>
    <row r="15" spans="1:25" x14ac:dyDescent="0.3">
      <c r="A15" s="25">
        <v>12</v>
      </c>
      <c r="B15" s="104" t="s">
        <v>27</v>
      </c>
      <c r="C15" s="36"/>
      <c r="D15" s="37"/>
      <c r="E15" s="38"/>
      <c r="F15" s="39">
        <v>-5000</v>
      </c>
      <c r="G15" s="37">
        <v>5000</v>
      </c>
      <c r="H15" s="38"/>
      <c r="I15" s="39"/>
      <c r="J15" s="37"/>
      <c r="K15" s="35"/>
      <c r="L15" s="11"/>
      <c r="M15" s="2"/>
      <c r="N15" s="12"/>
      <c r="O15" s="11"/>
      <c r="P15" s="2"/>
      <c r="Q15" s="12"/>
      <c r="R15" s="11"/>
      <c r="S15" s="2"/>
      <c r="T15" s="7"/>
      <c r="U15" s="59">
        <f t="shared" si="0"/>
        <v>-5000</v>
      </c>
      <c r="V15" s="23"/>
      <c r="W15" s="73"/>
      <c r="X15" s="81"/>
      <c r="Y15" s="78"/>
    </row>
    <row r="16" spans="1:25" x14ac:dyDescent="0.3">
      <c r="A16" s="25">
        <v>13</v>
      </c>
      <c r="B16" s="105" t="s">
        <v>28</v>
      </c>
      <c r="C16" s="39">
        <v>-200000</v>
      </c>
      <c r="D16" s="37">
        <v>100000</v>
      </c>
      <c r="E16" s="38">
        <f>D16+C16</f>
        <v>-100000</v>
      </c>
      <c r="F16" s="39">
        <v>-20000</v>
      </c>
      <c r="G16" s="37">
        <v>20000</v>
      </c>
      <c r="H16" s="38">
        <f>F16+G16</f>
        <v>0</v>
      </c>
      <c r="I16" s="39"/>
      <c r="J16" s="37">
        <v>5000</v>
      </c>
      <c r="K16" s="35">
        <f>I16+J16</f>
        <v>5000</v>
      </c>
      <c r="L16" s="11"/>
      <c r="M16" s="2"/>
      <c r="N16" s="12"/>
      <c r="O16" s="11"/>
      <c r="P16" s="2"/>
      <c r="Q16" s="12"/>
      <c r="R16" s="11"/>
      <c r="S16" s="2"/>
      <c r="T16" s="7"/>
      <c r="U16" s="59">
        <f t="shared" si="0"/>
        <v>-220000</v>
      </c>
      <c r="V16" s="23"/>
      <c r="W16" s="73"/>
      <c r="X16" s="81"/>
      <c r="Y16" s="78"/>
    </row>
    <row r="17" spans="1:25" x14ac:dyDescent="0.3">
      <c r="A17" s="25">
        <v>14</v>
      </c>
      <c r="B17" s="105" t="s">
        <v>29</v>
      </c>
      <c r="C17" s="39">
        <v>500000</v>
      </c>
      <c r="D17" s="37">
        <v>50000</v>
      </c>
      <c r="E17" s="38">
        <f>D17+C17</f>
        <v>550000</v>
      </c>
      <c r="F17" s="39"/>
      <c r="G17" s="37"/>
      <c r="H17" s="38">
        <f>F17+G17</f>
        <v>0</v>
      </c>
      <c r="I17" s="39"/>
      <c r="J17" s="37">
        <v>5000</v>
      </c>
      <c r="K17" s="35">
        <f>I17+J17</f>
        <v>5000</v>
      </c>
      <c r="L17" s="11"/>
      <c r="M17" s="2"/>
      <c r="N17" s="12"/>
      <c r="O17" s="11"/>
      <c r="P17" s="2"/>
      <c r="Q17" s="12"/>
      <c r="R17" s="11"/>
      <c r="S17" s="2"/>
      <c r="T17" s="7"/>
      <c r="U17" s="59">
        <f t="shared" si="0"/>
        <v>500000</v>
      </c>
      <c r="V17" s="23"/>
      <c r="W17" s="73"/>
      <c r="X17" s="81"/>
      <c r="Y17" s="78"/>
    </row>
    <row r="18" spans="1:25" x14ac:dyDescent="0.3">
      <c r="A18" s="25">
        <v>15</v>
      </c>
      <c r="B18" s="105" t="s">
        <v>30</v>
      </c>
      <c r="C18" s="39">
        <v>-200000</v>
      </c>
      <c r="D18" s="37">
        <v>100000</v>
      </c>
      <c r="E18" s="38">
        <f>D18+C18</f>
        <v>-100000</v>
      </c>
      <c r="F18" s="39"/>
      <c r="G18" s="37"/>
      <c r="H18" s="38">
        <f>F18+G18</f>
        <v>0</v>
      </c>
      <c r="I18" s="39"/>
      <c r="J18" s="37">
        <v>5000</v>
      </c>
      <c r="K18" s="35">
        <f>I18+J18</f>
        <v>5000</v>
      </c>
      <c r="L18" s="11"/>
      <c r="M18" s="2"/>
      <c r="N18" s="12"/>
      <c r="O18" s="11"/>
      <c r="P18" s="2"/>
      <c r="Q18" s="12"/>
      <c r="R18" s="11"/>
      <c r="S18" s="2"/>
      <c r="T18" s="7"/>
      <c r="U18" s="59">
        <f t="shared" si="0"/>
        <v>-200000</v>
      </c>
      <c r="V18" s="23"/>
      <c r="W18" s="73"/>
      <c r="X18" s="81"/>
      <c r="Y18" s="78"/>
    </row>
    <row r="19" spans="1:25" x14ac:dyDescent="0.3">
      <c r="A19" s="25">
        <v>16</v>
      </c>
      <c r="B19" s="104" t="s">
        <v>31</v>
      </c>
      <c r="C19" s="36"/>
      <c r="D19" s="37"/>
      <c r="E19" s="38"/>
      <c r="F19" s="39"/>
      <c r="G19" s="37"/>
      <c r="H19" s="38"/>
      <c r="I19" s="39"/>
      <c r="J19" s="37"/>
      <c r="K19" s="35"/>
      <c r="L19" s="11"/>
      <c r="M19" s="2"/>
      <c r="N19" s="12"/>
      <c r="O19" s="11"/>
      <c r="P19" s="2"/>
      <c r="Q19" s="12"/>
      <c r="R19" s="11"/>
      <c r="S19" s="2"/>
      <c r="T19" s="7"/>
      <c r="U19" s="59">
        <f t="shared" si="0"/>
        <v>0</v>
      </c>
      <c r="V19" s="23"/>
      <c r="W19" s="73"/>
      <c r="X19" s="81"/>
      <c r="Y19" s="78"/>
    </row>
    <row r="20" spans="1:25" x14ac:dyDescent="0.3">
      <c r="A20" s="25">
        <v>17</v>
      </c>
      <c r="B20" s="106" t="s">
        <v>32</v>
      </c>
      <c r="C20" s="39"/>
      <c r="D20" s="37"/>
      <c r="E20" s="38"/>
      <c r="F20" s="39"/>
      <c r="G20" s="37"/>
      <c r="H20" s="38"/>
      <c r="I20" s="39"/>
      <c r="J20" s="37">
        <v>5000</v>
      </c>
      <c r="K20" s="35"/>
      <c r="L20" s="11"/>
      <c r="M20" s="2"/>
      <c r="N20" s="12"/>
      <c r="O20" s="11"/>
      <c r="P20" s="2"/>
      <c r="Q20" s="12"/>
      <c r="R20" s="11"/>
      <c r="S20" s="2"/>
      <c r="T20" s="7"/>
      <c r="U20" s="59">
        <f t="shared" si="0"/>
        <v>0</v>
      </c>
      <c r="V20" s="23"/>
      <c r="W20" s="73"/>
      <c r="X20" s="81"/>
      <c r="Y20" s="78"/>
    </row>
    <row r="21" spans="1:25" x14ac:dyDescent="0.3">
      <c r="A21" s="25">
        <v>18</v>
      </c>
      <c r="B21" s="105" t="s">
        <v>33</v>
      </c>
      <c r="C21" s="39">
        <f>-1800000+1500000</f>
        <v>-300000</v>
      </c>
      <c r="D21" s="37">
        <v>150000</v>
      </c>
      <c r="E21" s="38">
        <f>D21+C21</f>
        <v>-150000</v>
      </c>
      <c r="F21" s="39">
        <v>-10000</v>
      </c>
      <c r="G21" s="37">
        <v>10000</v>
      </c>
      <c r="H21" s="38">
        <f>F21+G21</f>
        <v>0</v>
      </c>
      <c r="I21" s="39"/>
      <c r="J21" s="37">
        <v>5000</v>
      </c>
      <c r="K21" s="35">
        <f>I21+J21</f>
        <v>5000</v>
      </c>
      <c r="L21" s="11"/>
      <c r="M21" s="2"/>
      <c r="N21" s="12"/>
      <c r="O21" s="11"/>
      <c r="P21" s="2"/>
      <c r="Q21" s="12"/>
      <c r="R21" s="11"/>
      <c r="S21" s="2"/>
      <c r="T21" s="7"/>
      <c r="U21" s="59">
        <f t="shared" si="0"/>
        <v>-310000</v>
      </c>
      <c r="V21" s="23"/>
      <c r="W21" s="73"/>
      <c r="X21" s="81"/>
      <c r="Y21" s="78"/>
    </row>
    <row r="22" spans="1:25" x14ac:dyDescent="0.3">
      <c r="A22" s="25">
        <v>19</v>
      </c>
      <c r="B22" s="104" t="s">
        <v>34</v>
      </c>
      <c r="C22" s="36"/>
      <c r="D22" s="37"/>
      <c r="E22" s="38"/>
      <c r="F22" s="39"/>
      <c r="G22" s="37"/>
      <c r="H22" s="38"/>
      <c r="I22" s="39"/>
      <c r="J22" s="37">
        <v>5000</v>
      </c>
      <c r="K22" s="35"/>
      <c r="L22" s="11"/>
      <c r="M22" s="2"/>
      <c r="N22" s="12"/>
      <c r="O22" s="11"/>
      <c r="P22" s="2"/>
      <c r="Q22" s="12"/>
      <c r="R22" s="11"/>
      <c r="S22" s="2"/>
      <c r="T22" s="7"/>
      <c r="U22" s="59">
        <f t="shared" si="0"/>
        <v>0</v>
      </c>
      <c r="V22" s="23"/>
      <c r="W22" s="73"/>
      <c r="X22" s="81"/>
      <c r="Y22" s="78"/>
    </row>
    <row r="23" spans="1:25" x14ac:dyDescent="0.3">
      <c r="A23" s="25">
        <v>20</v>
      </c>
      <c r="B23" s="105" t="s">
        <v>35</v>
      </c>
      <c r="C23" s="39">
        <v>-200000</v>
      </c>
      <c r="D23" s="37">
        <v>100000</v>
      </c>
      <c r="E23" s="38">
        <f t="shared" ref="E23:E33" si="1">D23+C23</f>
        <v>-100000</v>
      </c>
      <c r="F23" s="39">
        <v>-20000</v>
      </c>
      <c r="G23" s="37">
        <v>20000</v>
      </c>
      <c r="H23" s="38">
        <f>F23+G23</f>
        <v>0</v>
      </c>
      <c r="I23" s="39"/>
      <c r="J23" s="37"/>
      <c r="K23" s="35">
        <f>I23+J23</f>
        <v>0</v>
      </c>
      <c r="L23" s="11"/>
      <c r="M23" s="2"/>
      <c r="N23" s="12"/>
      <c r="O23" s="11"/>
      <c r="P23" s="2"/>
      <c r="Q23" s="12"/>
      <c r="R23" s="11"/>
      <c r="S23" s="2"/>
      <c r="T23" s="7"/>
      <c r="U23" s="59">
        <f t="shared" si="0"/>
        <v>-220000</v>
      </c>
      <c r="V23" s="23"/>
      <c r="W23" s="73"/>
      <c r="X23" s="81"/>
      <c r="Y23" s="78"/>
    </row>
    <row r="24" spans="1:25" x14ac:dyDescent="0.3">
      <c r="A24" s="26">
        <v>21</v>
      </c>
      <c r="B24" s="107" t="s">
        <v>36</v>
      </c>
      <c r="C24" s="40">
        <f>3600000-600000</f>
        <v>3000000</v>
      </c>
      <c r="D24" s="41">
        <f>300000-3600000</f>
        <v>-3300000</v>
      </c>
      <c r="E24" s="42">
        <f t="shared" si="1"/>
        <v>-300000</v>
      </c>
      <c r="F24" s="39"/>
      <c r="G24" s="37"/>
      <c r="H24" s="38">
        <f>F24+G24</f>
        <v>0</v>
      </c>
      <c r="I24" s="39"/>
      <c r="J24" s="37">
        <v>5000</v>
      </c>
      <c r="K24" s="35">
        <f>I24+J24</f>
        <v>5000</v>
      </c>
      <c r="L24" s="11"/>
      <c r="M24" s="2"/>
      <c r="N24" s="12"/>
      <c r="O24" s="11"/>
      <c r="P24" s="2"/>
      <c r="Q24" s="12"/>
      <c r="R24" s="11"/>
      <c r="S24" s="2"/>
      <c r="T24" s="7"/>
      <c r="U24" s="59">
        <f t="shared" si="0"/>
        <v>3000000</v>
      </c>
      <c r="V24" s="23"/>
      <c r="W24" s="73"/>
      <c r="X24" s="81"/>
      <c r="Y24" s="78"/>
    </row>
    <row r="25" spans="1:25" x14ac:dyDescent="0.3">
      <c r="A25" s="25">
        <v>22</v>
      </c>
      <c r="B25" s="105" t="s">
        <v>37</v>
      </c>
      <c r="C25" s="39">
        <v>-400000</v>
      </c>
      <c r="D25" s="37">
        <v>200000</v>
      </c>
      <c r="E25" s="38">
        <f t="shared" si="1"/>
        <v>-200000</v>
      </c>
      <c r="F25" s="39"/>
      <c r="G25" s="37"/>
      <c r="H25" s="38"/>
      <c r="I25" s="39"/>
      <c r="J25" s="37"/>
      <c r="K25" s="35"/>
      <c r="L25" s="11"/>
      <c r="M25" s="2"/>
      <c r="N25" s="12"/>
      <c r="O25" s="11"/>
      <c r="P25" s="2"/>
      <c r="Q25" s="12"/>
      <c r="R25" s="11"/>
      <c r="S25" s="2"/>
      <c r="T25" s="7"/>
      <c r="U25" s="59">
        <f t="shared" si="0"/>
        <v>-400000</v>
      </c>
      <c r="V25" s="23"/>
      <c r="W25" s="73"/>
      <c r="X25" s="81"/>
      <c r="Y25" s="78"/>
    </row>
    <row r="26" spans="1:25" x14ac:dyDescent="0.3">
      <c r="A26" s="25">
        <v>23</v>
      </c>
      <c r="B26" s="105" t="s">
        <v>38</v>
      </c>
      <c r="C26" s="37">
        <v>-200000</v>
      </c>
      <c r="D26" s="37">
        <v>100000</v>
      </c>
      <c r="E26" s="38">
        <f t="shared" si="1"/>
        <v>-100000</v>
      </c>
      <c r="F26" s="39">
        <v>-10000</v>
      </c>
      <c r="G26" s="37">
        <v>10000</v>
      </c>
      <c r="H26" s="38">
        <f>F26+G26</f>
        <v>0</v>
      </c>
      <c r="I26" s="39"/>
      <c r="J26" s="37"/>
      <c r="K26" s="35">
        <f>I26+J26</f>
        <v>0</v>
      </c>
      <c r="L26" s="11"/>
      <c r="M26" s="2"/>
      <c r="N26" s="12"/>
      <c r="O26" s="11"/>
      <c r="P26" s="2"/>
      <c r="Q26" s="12"/>
      <c r="R26" s="11"/>
      <c r="S26" s="2"/>
      <c r="T26" s="7"/>
      <c r="U26" s="59">
        <f t="shared" si="0"/>
        <v>-210000</v>
      </c>
      <c r="V26" s="23"/>
      <c r="W26" s="73"/>
      <c r="X26" s="81"/>
      <c r="Y26" s="78"/>
    </row>
    <row r="27" spans="1:25" x14ac:dyDescent="0.3">
      <c r="A27" s="25">
        <v>24</v>
      </c>
      <c r="B27" s="105" t="s">
        <v>39</v>
      </c>
      <c r="C27" s="37">
        <v>-400000</v>
      </c>
      <c r="D27" s="37">
        <v>200000</v>
      </c>
      <c r="E27" s="38">
        <f t="shared" si="1"/>
        <v>-200000</v>
      </c>
      <c r="F27" s="39">
        <v>-10000</v>
      </c>
      <c r="G27" s="37">
        <v>10000</v>
      </c>
      <c r="H27" s="38">
        <f>F27+G27</f>
        <v>0</v>
      </c>
      <c r="I27" s="39"/>
      <c r="J27" s="37">
        <v>5000</v>
      </c>
      <c r="K27" s="35">
        <f>I27+J27</f>
        <v>5000</v>
      </c>
      <c r="L27" s="11"/>
      <c r="M27" s="2"/>
      <c r="N27" s="12"/>
      <c r="O27" s="11"/>
      <c r="P27" s="2"/>
      <c r="Q27" s="12"/>
      <c r="R27" s="11"/>
      <c r="S27" s="2"/>
      <c r="T27" s="7"/>
      <c r="U27" s="59">
        <f t="shared" si="0"/>
        <v>-410000</v>
      </c>
      <c r="V27" s="23"/>
      <c r="W27" s="73"/>
      <c r="X27" s="81"/>
      <c r="Y27" s="78"/>
    </row>
    <row r="28" spans="1:25" x14ac:dyDescent="0.3">
      <c r="A28" s="25">
        <v>25</v>
      </c>
      <c r="B28" s="105" t="s">
        <v>40</v>
      </c>
      <c r="C28" s="37">
        <v>-200000</v>
      </c>
      <c r="D28" s="37">
        <v>100000</v>
      </c>
      <c r="E28" s="38">
        <f t="shared" si="1"/>
        <v>-100000</v>
      </c>
      <c r="F28" s="39">
        <v>-10000</v>
      </c>
      <c r="G28" s="37">
        <v>10000</v>
      </c>
      <c r="H28" s="38">
        <f>F28+G28</f>
        <v>0</v>
      </c>
      <c r="I28" s="39"/>
      <c r="J28" s="37">
        <v>5000</v>
      </c>
      <c r="K28" s="35">
        <f>I28+J28</f>
        <v>5000</v>
      </c>
      <c r="L28" s="11"/>
      <c r="M28" s="2"/>
      <c r="N28" s="12"/>
      <c r="O28" s="11"/>
      <c r="P28" s="2"/>
      <c r="Q28" s="12"/>
      <c r="R28" s="11"/>
      <c r="S28" s="2"/>
      <c r="T28" s="7"/>
      <c r="U28" s="59">
        <f t="shared" si="0"/>
        <v>-210000</v>
      </c>
      <c r="V28" s="23"/>
      <c r="W28" s="73"/>
      <c r="X28" s="81"/>
      <c r="Y28" s="78"/>
    </row>
    <row r="29" spans="1:25" x14ac:dyDescent="0.3">
      <c r="A29" s="25">
        <v>26</v>
      </c>
      <c r="B29" s="105" t="s">
        <v>41</v>
      </c>
      <c r="C29" s="37">
        <v>-200000</v>
      </c>
      <c r="D29" s="37">
        <v>100000</v>
      </c>
      <c r="E29" s="38">
        <f t="shared" si="1"/>
        <v>-100000</v>
      </c>
      <c r="F29" s="39"/>
      <c r="G29" s="37"/>
      <c r="H29" s="38">
        <f>F29+G29</f>
        <v>0</v>
      </c>
      <c r="I29" s="39"/>
      <c r="J29" s="37">
        <v>5000</v>
      </c>
      <c r="K29" s="35">
        <f>I29+J29</f>
        <v>5000</v>
      </c>
      <c r="L29" s="11"/>
      <c r="M29" s="2"/>
      <c r="N29" s="12"/>
      <c r="O29" s="11"/>
      <c r="P29" s="2"/>
      <c r="Q29" s="12"/>
      <c r="R29" s="11"/>
      <c r="S29" s="2"/>
      <c r="T29" s="7"/>
      <c r="U29" s="59">
        <f t="shared" si="0"/>
        <v>-200000</v>
      </c>
      <c r="V29" s="23"/>
      <c r="W29" s="73"/>
      <c r="X29" s="81"/>
      <c r="Y29" s="78"/>
    </row>
    <row r="30" spans="1:25" ht="13.8" customHeight="1" x14ac:dyDescent="0.3">
      <c r="A30" s="25">
        <v>27</v>
      </c>
      <c r="B30" s="105" t="s">
        <v>42</v>
      </c>
      <c r="C30" s="37">
        <v>-400000</v>
      </c>
      <c r="D30" s="37">
        <v>200000</v>
      </c>
      <c r="E30" s="38">
        <f t="shared" si="1"/>
        <v>-200000</v>
      </c>
      <c r="F30" s="39"/>
      <c r="G30" s="37"/>
      <c r="H30" s="38"/>
      <c r="I30" s="39"/>
      <c r="J30" s="37"/>
      <c r="K30" s="35"/>
      <c r="L30" s="11"/>
      <c r="M30" s="2"/>
      <c r="N30" s="12"/>
      <c r="O30" s="11"/>
      <c r="P30" s="2"/>
      <c r="Q30" s="12"/>
      <c r="R30" s="11"/>
      <c r="S30" s="2"/>
      <c r="T30" s="7"/>
      <c r="U30" s="59">
        <f t="shared" si="0"/>
        <v>-400000</v>
      </c>
      <c r="V30" s="23"/>
      <c r="W30" s="73"/>
      <c r="X30" s="81"/>
      <c r="Y30" s="78"/>
    </row>
    <row r="31" spans="1:25" x14ac:dyDescent="0.3">
      <c r="A31" s="25">
        <v>28</v>
      </c>
      <c r="B31" s="105" t="s">
        <v>43</v>
      </c>
      <c r="C31" s="37"/>
      <c r="D31" s="37"/>
      <c r="E31" s="38">
        <f t="shared" si="1"/>
        <v>0</v>
      </c>
      <c r="F31" s="39"/>
      <c r="G31" s="37"/>
      <c r="H31" s="38">
        <f>F31+G31</f>
        <v>0</v>
      </c>
      <c r="I31" s="39"/>
      <c r="J31" s="37">
        <v>5000</v>
      </c>
      <c r="K31" s="35">
        <f>I31+J31</f>
        <v>5000</v>
      </c>
      <c r="L31" s="11"/>
      <c r="M31" s="2"/>
      <c r="N31" s="12"/>
      <c r="O31" s="11"/>
      <c r="P31" s="2"/>
      <c r="Q31" s="12"/>
      <c r="R31" s="11"/>
      <c r="S31" s="2"/>
      <c r="T31" s="7"/>
      <c r="U31" s="59">
        <f t="shared" si="0"/>
        <v>0</v>
      </c>
      <c r="V31" s="23"/>
      <c r="W31" s="73"/>
      <c r="X31" s="81"/>
      <c r="Y31" s="78"/>
    </row>
    <row r="32" spans="1:25" x14ac:dyDescent="0.3">
      <c r="A32" s="25">
        <v>29</v>
      </c>
      <c r="B32" s="105" t="s">
        <v>44</v>
      </c>
      <c r="C32" s="37">
        <v>-200000</v>
      </c>
      <c r="D32" s="37">
        <v>100000</v>
      </c>
      <c r="E32" s="38">
        <f t="shared" si="1"/>
        <v>-100000</v>
      </c>
      <c r="F32" s="39">
        <v>-20000</v>
      </c>
      <c r="G32" s="37">
        <v>20000</v>
      </c>
      <c r="H32" s="38">
        <f>F32+G32</f>
        <v>0</v>
      </c>
      <c r="I32" s="39"/>
      <c r="J32" s="37">
        <v>5000</v>
      </c>
      <c r="K32" s="35">
        <f>I32+J32</f>
        <v>5000</v>
      </c>
      <c r="L32" s="11"/>
      <c r="M32" s="2"/>
      <c r="N32" s="12"/>
      <c r="O32" s="11"/>
      <c r="P32" s="2"/>
      <c r="Q32" s="12"/>
      <c r="R32" s="11"/>
      <c r="S32" s="2"/>
      <c r="T32" s="7"/>
      <c r="U32" s="59">
        <f t="shared" si="0"/>
        <v>-220000</v>
      </c>
      <c r="V32" s="23"/>
      <c r="W32" s="73"/>
      <c r="X32" s="81"/>
      <c r="Y32" s="78"/>
    </row>
    <row r="33" spans="1:25" x14ac:dyDescent="0.3">
      <c r="A33" s="25">
        <v>30</v>
      </c>
      <c r="B33" s="105" t="s">
        <v>45</v>
      </c>
      <c r="C33" s="37">
        <v>-400000</v>
      </c>
      <c r="D33" s="37">
        <v>200000</v>
      </c>
      <c r="E33" s="38">
        <f t="shared" si="1"/>
        <v>-200000</v>
      </c>
      <c r="F33" s="39">
        <v>-5000</v>
      </c>
      <c r="G33" s="37">
        <v>5000</v>
      </c>
      <c r="H33" s="38">
        <f t="shared" ref="H33:H34" si="2">F33+G33</f>
        <v>0</v>
      </c>
      <c r="I33" s="39"/>
      <c r="J33" s="37"/>
      <c r="K33" s="35"/>
      <c r="L33" s="11"/>
      <c r="M33" s="2"/>
      <c r="N33" s="12"/>
      <c r="O33" s="11"/>
      <c r="P33" s="2"/>
      <c r="Q33" s="12"/>
      <c r="R33" s="11"/>
      <c r="S33" s="2"/>
      <c r="T33" s="7"/>
      <c r="U33" s="59">
        <f t="shared" si="0"/>
        <v>-405000</v>
      </c>
      <c r="V33" s="23"/>
      <c r="W33" s="73"/>
      <c r="X33" s="81"/>
      <c r="Y33" s="78"/>
    </row>
    <row r="34" spans="1:25" x14ac:dyDescent="0.3">
      <c r="A34" s="25">
        <v>31</v>
      </c>
      <c r="B34" s="104" t="s">
        <v>46</v>
      </c>
      <c r="C34" s="43"/>
      <c r="D34" s="37"/>
      <c r="E34" s="38"/>
      <c r="F34" s="39">
        <v>-15000</v>
      </c>
      <c r="G34" s="37">
        <v>15000</v>
      </c>
      <c r="H34" s="38">
        <f t="shared" si="2"/>
        <v>0</v>
      </c>
      <c r="I34" s="39"/>
      <c r="J34" s="37">
        <v>5000</v>
      </c>
      <c r="K34" s="35"/>
      <c r="L34" s="11"/>
      <c r="M34" s="2"/>
      <c r="N34" s="12"/>
      <c r="O34" s="11"/>
      <c r="P34" s="2"/>
      <c r="Q34" s="12"/>
      <c r="R34" s="11"/>
      <c r="S34" s="2"/>
      <c r="T34" s="7"/>
      <c r="U34" s="59">
        <f t="shared" si="0"/>
        <v>-15000</v>
      </c>
      <c r="V34" s="23"/>
      <c r="W34" s="73"/>
      <c r="X34" s="81"/>
      <c r="Y34" s="78"/>
    </row>
    <row r="35" spans="1:25" x14ac:dyDescent="0.3">
      <c r="A35" s="25">
        <v>32</v>
      </c>
      <c r="B35" s="105" t="s">
        <v>47</v>
      </c>
      <c r="C35" s="37">
        <v>-200000</v>
      </c>
      <c r="D35" s="37">
        <v>100000</v>
      </c>
      <c r="E35" s="38">
        <f>D35+C35</f>
        <v>-100000</v>
      </c>
      <c r="F35" s="39"/>
      <c r="G35" s="37"/>
      <c r="H35" s="38"/>
      <c r="I35" s="39"/>
      <c r="J35" s="37"/>
      <c r="K35" s="35"/>
      <c r="L35" s="11"/>
      <c r="M35" s="2"/>
      <c r="N35" s="12"/>
      <c r="O35" s="11"/>
      <c r="P35" s="2"/>
      <c r="Q35" s="12"/>
      <c r="R35" s="11"/>
      <c r="S35" s="2"/>
      <c r="T35" s="7"/>
      <c r="U35" s="59">
        <f t="shared" si="0"/>
        <v>-200000</v>
      </c>
      <c r="V35" s="23"/>
      <c r="W35" s="73"/>
      <c r="X35" s="81"/>
      <c r="Y35" s="78"/>
    </row>
    <row r="36" spans="1:25" x14ac:dyDescent="0.3">
      <c r="A36" s="25">
        <v>33</v>
      </c>
      <c r="B36" s="105" t="s">
        <v>48</v>
      </c>
      <c r="C36" s="37">
        <v>-200000</v>
      </c>
      <c r="D36" s="37">
        <v>100000</v>
      </c>
      <c r="E36" s="38">
        <f>D36+C36</f>
        <v>-100000</v>
      </c>
      <c r="F36" s="39"/>
      <c r="G36" s="37"/>
      <c r="H36" s="38">
        <f>F36+G36</f>
        <v>0</v>
      </c>
      <c r="I36" s="39"/>
      <c r="J36" s="37"/>
      <c r="K36" s="35">
        <f>I36+J36</f>
        <v>0</v>
      </c>
      <c r="L36" s="11"/>
      <c r="M36" s="2"/>
      <c r="N36" s="12"/>
      <c r="O36" s="11"/>
      <c r="P36" s="2"/>
      <c r="Q36" s="12"/>
      <c r="R36" s="11"/>
      <c r="S36" s="2"/>
      <c r="T36" s="7"/>
      <c r="U36" s="59">
        <f t="shared" si="0"/>
        <v>-200000</v>
      </c>
      <c r="V36" s="23"/>
      <c r="W36" s="73"/>
      <c r="X36" s="81"/>
      <c r="Y36" s="78"/>
    </row>
    <row r="37" spans="1:25" x14ac:dyDescent="0.3">
      <c r="A37" s="25">
        <v>34</v>
      </c>
      <c r="B37" s="105" t="s">
        <v>49</v>
      </c>
      <c r="C37" s="41">
        <f>4000000-3600000</f>
        <v>400000</v>
      </c>
      <c r="D37" s="41">
        <v>400000</v>
      </c>
      <c r="E37" s="42">
        <f>D37+C37</f>
        <v>800000</v>
      </c>
      <c r="F37" s="40">
        <v>200000</v>
      </c>
      <c r="G37" s="41">
        <f>100000-300000</f>
        <v>-200000</v>
      </c>
      <c r="H37" s="38">
        <f t="shared" ref="H37:H38" si="3">F37+G37</f>
        <v>0</v>
      </c>
      <c r="I37" s="40"/>
      <c r="J37" s="41">
        <v>5000</v>
      </c>
      <c r="K37" s="35">
        <f>I37+J37</f>
        <v>5000</v>
      </c>
      <c r="L37" s="13"/>
      <c r="M37" s="3"/>
      <c r="N37" s="18"/>
      <c r="O37" s="13"/>
      <c r="P37" s="3"/>
      <c r="Q37" s="18"/>
      <c r="R37" s="13"/>
      <c r="S37" s="3"/>
      <c r="T37" s="8"/>
      <c r="U37" s="59">
        <f t="shared" si="0"/>
        <v>600000</v>
      </c>
      <c r="V37" s="24"/>
      <c r="W37" s="74"/>
      <c r="X37" s="81"/>
      <c r="Y37" s="78"/>
    </row>
    <row r="38" spans="1:25" x14ac:dyDescent="0.3">
      <c r="A38" s="25">
        <v>35</v>
      </c>
      <c r="B38" s="104" t="s">
        <v>50</v>
      </c>
      <c r="C38" s="43"/>
      <c r="D38" s="37"/>
      <c r="E38" s="38"/>
      <c r="F38" s="39">
        <v>-5000</v>
      </c>
      <c r="G38" s="37">
        <v>5000</v>
      </c>
      <c r="H38" s="38">
        <f t="shared" si="3"/>
        <v>0</v>
      </c>
      <c r="I38" s="39"/>
      <c r="J38" s="37">
        <v>5000</v>
      </c>
      <c r="K38" s="35"/>
      <c r="L38" s="11"/>
      <c r="M38" s="2"/>
      <c r="N38" s="12"/>
      <c r="O38" s="11"/>
      <c r="P38" s="2"/>
      <c r="Q38" s="12"/>
      <c r="R38" s="11"/>
      <c r="S38" s="2"/>
      <c r="T38" s="7"/>
      <c r="U38" s="59">
        <f t="shared" si="0"/>
        <v>-5000</v>
      </c>
      <c r="V38" s="23"/>
      <c r="W38" s="73"/>
      <c r="X38" s="81"/>
      <c r="Y38" s="78"/>
    </row>
    <row r="39" spans="1:25" x14ac:dyDescent="0.3">
      <c r="A39" s="25">
        <v>36</v>
      </c>
      <c r="B39" s="104" t="s">
        <v>51</v>
      </c>
      <c r="C39" s="43"/>
      <c r="D39" s="37"/>
      <c r="E39" s="38"/>
      <c r="F39" s="39"/>
      <c r="G39" s="37"/>
      <c r="H39" s="38"/>
      <c r="I39" s="39"/>
      <c r="J39" s="37">
        <v>5000</v>
      </c>
      <c r="K39" s="35"/>
      <c r="L39" s="11"/>
      <c r="M39" s="2"/>
      <c r="N39" s="12"/>
      <c r="O39" s="11"/>
      <c r="P39" s="2"/>
      <c r="Q39" s="12"/>
      <c r="R39" s="11"/>
      <c r="S39" s="2"/>
      <c r="T39" s="7"/>
      <c r="U39" s="59">
        <f t="shared" si="0"/>
        <v>0</v>
      </c>
      <c r="V39" s="23"/>
      <c r="W39" s="73"/>
      <c r="X39" s="81"/>
      <c r="Y39" s="78"/>
    </row>
    <row r="40" spans="1:25" x14ac:dyDescent="0.3">
      <c r="A40" s="25">
        <v>37</v>
      </c>
      <c r="B40" s="104" t="s">
        <v>52</v>
      </c>
      <c r="C40" s="43"/>
      <c r="D40" s="37"/>
      <c r="E40" s="38"/>
      <c r="F40" s="39">
        <v>-10000</v>
      </c>
      <c r="G40" s="37">
        <v>10000</v>
      </c>
      <c r="H40" s="38">
        <f>F40+G40</f>
        <v>0</v>
      </c>
      <c r="I40" s="39"/>
      <c r="J40" s="37">
        <v>5000</v>
      </c>
      <c r="K40" s="35"/>
      <c r="L40" s="11"/>
      <c r="M40" s="2"/>
      <c r="N40" s="12"/>
      <c r="O40" s="11"/>
      <c r="P40" s="2"/>
      <c r="Q40" s="12"/>
      <c r="R40" s="11"/>
      <c r="S40" s="2"/>
      <c r="T40" s="7"/>
      <c r="U40" s="59">
        <f t="shared" si="0"/>
        <v>-10000</v>
      </c>
      <c r="V40" s="23"/>
      <c r="W40" s="73"/>
      <c r="X40" s="81"/>
      <c r="Y40" s="78"/>
    </row>
    <row r="41" spans="1:25" x14ac:dyDescent="0.3">
      <c r="A41" s="25">
        <v>38</v>
      </c>
      <c r="B41" s="106" t="s">
        <v>53</v>
      </c>
      <c r="C41" s="37"/>
      <c r="D41" s="37"/>
      <c r="E41" s="38"/>
      <c r="F41" s="39"/>
      <c r="G41" s="37"/>
      <c r="H41" s="38"/>
      <c r="I41" s="39"/>
      <c r="J41" s="37">
        <v>5000</v>
      </c>
      <c r="K41" s="35"/>
      <c r="L41" s="11"/>
      <c r="M41" s="2"/>
      <c r="N41" s="12"/>
      <c r="O41" s="11"/>
      <c r="P41" s="2"/>
      <c r="Q41" s="12"/>
      <c r="R41" s="11"/>
      <c r="S41" s="2"/>
      <c r="T41" s="7"/>
      <c r="U41" s="59">
        <f t="shared" si="0"/>
        <v>0</v>
      </c>
      <c r="V41" s="23"/>
      <c r="W41" s="73"/>
      <c r="X41" s="81"/>
      <c r="Y41" s="78"/>
    </row>
    <row r="42" spans="1:25" x14ac:dyDescent="0.3">
      <c r="A42" s="25">
        <v>39</v>
      </c>
      <c r="B42" s="104" t="s">
        <v>54</v>
      </c>
      <c r="C42" s="36"/>
      <c r="D42" s="37"/>
      <c r="E42" s="38"/>
      <c r="F42" s="39">
        <v>-5000</v>
      </c>
      <c r="G42" s="37">
        <v>5000</v>
      </c>
      <c r="H42" s="38">
        <f>F42+G42</f>
        <v>0</v>
      </c>
      <c r="I42" s="39"/>
      <c r="J42" s="37">
        <v>5000</v>
      </c>
      <c r="K42" s="35"/>
      <c r="L42" s="11"/>
      <c r="M42" s="2"/>
      <c r="N42" s="12"/>
      <c r="O42" s="11"/>
      <c r="P42" s="2"/>
      <c r="Q42" s="12"/>
      <c r="R42" s="11"/>
      <c r="S42" s="2"/>
      <c r="T42" s="7"/>
      <c r="U42" s="59">
        <f t="shared" si="0"/>
        <v>-5000</v>
      </c>
      <c r="V42" s="23"/>
      <c r="W42" s="73"/>
      <c r="X42" s="81"/>
      <c r="Y42" s="78"/>
    </row>
    <row r="43" spans="1:25" x14ac:dyDescent="0.3">
      <c r="A43" s="1"/>
      <c r="B43" s="1"/>
      <c r="C43" s="39"/>
      <c r="D43" s="37"/>
      <c r="E43" s="38">
        <f>D43+C43</f>
        <v>0</v>
      </c>
      <c r="F43" s="39"/>
      <c r="G43" s="37"/>
      <c r="H43" s="38">
        <f>F43+G43</f>
        <v>0</v>
      </c>
      <c r="I43" s="39"/>
      <c r="J43" s="37"/>
      <c r="K43" s="35">
        <f>I43+J43</f>
        <v>0</v>
      </c>
      <c r="L43" s="11"/>
      <c r="M43" s="2"/>
      <c r="N43" s="12"/>
      <c r="O43" s="11"/>
      <c r="P43" s="2"/>
      <c r="Q43" s="12"/>
      <c r="R43" s="11"/>
      <c r="S43" s="2"/>
      <c r="T43" s="7"/>
      <c r="U43" s="59">
        <f t="shared" si="0"/>
        <v>0</v>
      </c>
      <c r="V43" s="23"/>
      <c r="W43" s="73"/>
      <c r="X43" s="81"/>
      <c r="Y43" s="78"/>
    </row>
    <row r="44" spans="1:25" x14ac:dyDescent="0.3">
      <c r="A44" s="1"/>
      <c r="B44" s="17"/>
      <c r="C44" s="39"/>
      <c r="D44" s="37"/>
      <c r="E44" s="38"/>
      <c r="F44" s="39"/>
      <c r="G44" s="37"/>
      <c r="H44" s="38">
        <f t="shared" ref="H44:H46" si="4">F44+G44</f>
        <v>0</v>
      </c>
      <c r="I44" s="39"/>
      <c r="J44" s="37"/>
      <c r="K44" s="35"/>
      <c r="L44" s="11"/>
      <c r="M44" s="2"/>
      <c r="N44" s="12"/>
      <c r="O44" s="11"/>
      <c r="P44" s="2"/>
      <c r="Q44" s="12"/>
      <c r="R44" s="11"/>
      <c r="S44" s="2"/>
      <c r="T44" s="7"/>
      <c r="U44" s="59">
        <f t="shared" si="0"/>
        <v>0</v>
      </c>
      <c r="V44" s="23"/>
      <c r="W44" s="73"/>
      <c r="X44" s="81"/>
      <c r="Y44" s="78"/>
    </row>
    <row r="45" spans="1:25" x14ac:dyDescent="0.3">
      <c r="A45" s="1"/>
      <c r="B45" s="17"/>
      <c r="C45" s="39"/>
      <c r="D45" s="37"/>
      <c r="E45" s="38">
        <f t="shared" ref="E45:E46" si="5">D45+C45</f>
        <v>0</v>
      </c>
      <c r="F45" s="39"/>
      <c r="G45" s="37"/>
      <c r="H45" s="38">
        <f t="shared" si="4"/>
        <v>0</v>
      </c>
      <c r="I45" s="39"/>
      <c r="J45" s="37"/>
      <c r="K45" s="35">
        <f t="shared" ref="K45:K46" si="6">I45+J45</f>
        <v>0</v>
      </c>
      <c r="L45" s="11"/>
      <c r="M45" s="2"/>
      <c r="N45" s="12"/>
      <c r="O45" s="11"/>
      <c r="P45" s="2"/>
      <c r="Q45" s="12"/>
      <c r="R45" s="11"/>
      <c r="S45" s="2"/>
      <c r="T45" s="7"/>
      <c r="U45" s="59">
        <f t="shared" si="0"/>
        <v>0</v>
      </c>
      <c r="V45" s="23"/>
      <c r="W45" s="73"/>
      <c r="X45" s="81"/>
      <c r="Y45" s="78"/>
    </row>
    <row r="46" spans="1:25" ht="15" thickBot="1" x14ac:dyDescent="0.35">
      <c r="A46" s="1"/>
      <c r="B46" s="17"/>
      <c r="C46" s="44"/>
      <c r="D46" s="45"/>
      <c r="E46" s="46">
        <f t="shared" si="5"/>
        <v>0</v>
      </c>
      <c r="F46" s="44"/>
      <c r="G46" s="45"/>
      <c r="H46" s="46">
        <f t="shared" si="4"/>
        <v>0</v>
      </c>
      <c r="I46" s="44"/>
      <c r="J46" s="45"/>
      <c r="K46" s="47">
        <f t="shared" si="6"/>
        <v>0</v>
      </c>
      <c r="L46" s="27"/>
      <c r="M46" s="28"/>
      <c r="N46" s="29"/>
      <c r="O46" s="11"/>
      <c r="P46" s="2"/>
      <c r="Q46" s="12"/>
      <c r="R46" s="11"/>
      <c r="S46" s="2"/>
      <c r="T46" s="7"/>
      <c r="U46" s="59">
        <f t="shared" si="0"/>
        <v>0</v>
      </c>
      <c r="V46" s="23"/>
      <c r="W46" s="73"/>
      <c r="X46" s="82"/>
      <c r="Y46" s="83"/>
    </row>
    <row r="47" spans="1:25" ht="15" thickBot="1" x14ac:dyDescent="0.35">
      <c r="A47" s="1"/>
      <c r="B47" s="17" t="s">
        <v>14</v>
      </c>
      <c r="C47" s="48">
        <f>SUM(C4:C46)</f>
        <v>-400000</v>
      </c>
      <c r="D47" s="49">
        <f>SUM(D4:D46)</f>
        <v>-700000</v>
      </c>
      <c r="E47" s="50">
        <f>SUM(E4:E46)</f>
        <v>-1100000</v>
      </c>
      <c r="F47" s="48">
        <f>SUM(F4:F46)</f>
        <v>20000</v>
      </c>
      <c r="G47" s="49">
        <f>SUM(G4:G46)</f>
        <v>-20000</v>
      </c>
      <c r="H47" s="50">
        <f t="shared" ref="H47" si="7">F47+G47</f>
        <v>0</v>
      </c>
      <c r="I47" s="48">
        <f>SUM(I4:I46)</f>
        <v>0</v>
      </c>
      <c r="J47" s="49">
        <f>SUM(J4:J46)</f>
        <v>130000</v>
      </c>
      <c r="K47" s="50">
        <f>SUM(K4:K46)</f>
        <v>70000</v>
      </c>
      <c r="L47" s="30"/>
      <c r="M47" s="31"/>
      <c r="N47" s="32"/>
      <c r="O47" s="14"/>
      <c r="P47" s="15"/>
      <c r="Q47" s="16"/>
      <c r="R47" s="14"/>
      <c r="S47" s="15"/>
      <c r="T47" s="19"/>
      <c r="U47" s="20"/>
      <c r="V47" s="21"/>
      <c r="W47" s="22"/>
      <c r="X47" s="84"/>
      <c r="Y47" s="85"/>
    </row>
    <row r="48" spans="1:25" ht="15" thickBot="1" x14ac:dyDescent="0.35"/>
    <row r="49" spans="2:4" ht="18.600000000000001" thickBot="1" x14ac:dyDescent="0.4">
      <c r="B49" s="87" t="s">
        <v>15</v>
      </c>
      <c r="C49" s="71">
        <f>C47+F47+I47+L47+O47+R47</f>
        <v>-380000</v>
      </c>
      <c r="D49" s="70"/>
    </row>
    <row r="50" spans="2:4" ht="18.600000000000001" thickBot="1" x14ac:dyDescent="0.4">
      <c r="B50" s="87" t="s">
        <v>59</v>
      </c>
      <c r="C50" s="71"/>
      <c r="D50" s="70"/>
    </row>
    <row r="51" spans="2:4" ht="18.600000000000001" thickBot="1" x14ac:dyDescent="0.4">
      <c r="B51" s="87" t="s">
        <v>60</v>
      </c>
      <c r="C51" s="71"/>
      <c r="D51" s="70"/>
    </row>
    <row r="52" spans="2:4" ht="18.600000000000001" thickBot="1" x14ac:dyDescent="0.4">
      <c r="B52" s="87" t="s">
        <v>7</v>
      </c>
      <c r="C52" s="71">
        <f>D47+G47+K47+M47+P47+S47</f>
        <v>-650000</v>
      </c>
      <c r="D52" s="70"/>
    </row>
    <row r="53" spans="2:4" ht="18.600000000000001" thickBot="1" x14ac:dyDescent="0.4">
      <c r="B53" s="87" t="s">
        <v>8</v>
      </c>
      <c r="C53" s="71"/>
      <c r="D53" s="70"/>
    </row>
  </sheetData>
  <autoFilter ref="I3:K47" xr:uid="{88093E68-77DA-48FB-B100-8E474CA939E6}"/>
  <mergeCells count="2">
    <mergeCell ref="A2:A3"/>
    <mergeCell ref="B2:B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3B36-1044-499A-9994-84B682B3DFA0}">
  <dimension ref="A1:M35"/>
  <sheetViews>
    <sheetView tabSelected="1" workbookViewId="0">
      <selection activeCell="C34" sqref="C34"/>
    </sheetView>
  </sheetViews>
  <sheetFormatPr baseColWidth="10" defaultRowHeight="14.4" x14ac:dyDescent="0.3"/>
  <cols>
    <col min="1" max="1" width="6.5546875" customWidth="1"/>
    <col min="2" max="2" width="25.44140625" customWidth="1"/>
    <col min="3" max="3" width="14.5546875" customWidth="1"/>
    <col min="4" max="4" width="12.6640625" customWidth="1"/>
    <col min="5" max="5" width="15.109375" customWidth="1"/>
    <col min="6" max="7" width="14.33203125" customWidth="1"/>
    <col min="10" max="10" width="40.5546875" customWidth="1"/>
  </cols>
  <sheetData>
    <row r="1" spans="1:13" ht="31.8" thickBot="1" x14ac:dyDescent="0.65">
      <c r="C1" s="88" t="s">
        <v>62</v>
      </c>
      <c r="D1" s="89"/>
      <c r="E1" s="90"/>
    </row>
    <row r="2" spans="1:13" ht="28.8" customHeight="1" thickBot="1" x14ac:dyDescent="0.35">
      <c r="A2" s="110" t="s">
        <v>0</v>
      </c>
      <c r="B2" s="111" t="s">
        <v>63</v>
      </c>
      <c r="C2" s="116" t="s">
        <v>5</v>
      </c>
      <c r="D2" s="116" t="s">
        <v>73</v>
      </c>
      <c r="E2" s="116" t="s">
        <v>67</v>
      </c>
      <c r="F2" s="116" t="s">
        <v>72</v>
      </c>
      <c r="G2" s="116" t="s">
        <v>64</v>
      </c>
      <c r="H2" s="116" t="s">
        <v>65</v>
      </c>
      <c r="I2" s="116" t="s">
        <v>14</v>
      </c>
      <c r="J2" s="127" t="s">
        <v>71</v>
      </c>
    </row>
    <row r="3" spans="1:13" ht="17.399999999999999" customHeight="1" thickBot="1" x14ac:dyDescent="0.35">
      <c r="A3" s="92"/>
      <c r="B3" s="93"/>
      <c r="C3" s="135" t="s">
        <v>69</v>
      </c>
      <c r="D3" s="125"/>
      <c r="E3" s="126"/>
      <c r="F3" s="125"/>
      <c r="G3" s="125"/>
      <c r="H3" s="125"/>
      <c r="I3" s="125"/>
      <c r="J3" s="96"/>
    </row>
    <row r="4" spans="1:13" ht="13.8" customHeight="1" thickBot="1" x14ac:dyDescent="0.35">
      <c r="A4" s="98"/>
      <c r="B4" s="102" t="s">
        <v>66</v>
      </c>
      <c r="C4" s="117"/>
      <c r="D4" s="117"/>
      <c r="E4" s="117"/>
      <c r="F4" s="117"/>
      <c r="G4" s="117"/>
      <c r="H4" s="117"/>
      <c r="I4" s="117"/>
      <c r="J4" s="128"/>
    </row>
    <row r="5" spans="1:13" ht="13.8" customHeight="1" x14ac:dyDescent="0.3">
      <c r="A5" s="100">
        <v>1</v>
      </c>
      <c r="B5" s="91">
        <v>45658</v>
      </c>
      <c r="C5" s="118"/>
      <c r="D5" s="118"/>
      <c r="E5" s="118"/>
      <c r="F5" s="118"/>
      <c r="G5" s="118"/>
      <c r="H5" s="118"/>
      <c r="I5" s="118">
        <f>SUM(C5:H5)</f>
        <v>0</v>
      </c>
      <c r="J5" s="129"/>
    </row>
    <row r="6" spans="1:13" s="4" customFormat="1" x14ac:dyDescent="0.3">
      <c r="A6" s="100">
        <v>2</v>
      </c>
      <c r="B6" s="95">
        <v>45689</v>
      </c>
      <c r="C6" s="119"/>
      <c r="D6" s="120"/>
      <c r="E6" s="120">
        <f>D6+C6</f>
        <v>0</v>
      </c>
      <c r="F6" s="120"/>
      <c r="G6" s="120"/>
      <c r="H6" s="120"/>
      <c r="I6" s="118"/>
      <c r="J6" s="130"/>
    </row>
    <row r="7" spans="1:13" x14ac:dyDescent="0.3">
      <c r="A7" s="100">
        <v>3</v>
      </c>
      <c r="B7" s="91">
        <v>45717</v>
      </c>
      <c r="C7" s="120"/>
      <c r="D7" s="120">
        <v>100000</v>
      </c>
      <c r="E7" s="120">
        <f>D7+C7</f>
        <v>100000</v>
      </c>
      <c r="F7" s="120">
        <v>-5000</v>
      </c>
      <c r="G7" s="120"/>
      <c r="H7" s="120">
        <v>5000</v>
      </c>
      <c r="I7" s="118">
        <f t="shared" ref="I7" si="0">SUM(C7:H7)</f>
        <v>200000</v>
      </c>
      <c r="J7" s="131">
        <f>I7+I21</f>
        <v>0</v>
      </c>
    </row>
    <row r="8" spans="1:13" x14ac:dyDescent="0.3">
      <c r="A8" s="100">
        <v>4</v>
      </c>
      <c r="B8" s="95">
        <v>45748</v>
      </c>
      <c r="C8" s="119"/>
      <c r="D8" s="120"/>
      <c r="E8" s="120">
        <f>D8+C8</f>
        <v>0</v>
      </c>
      <c r="F8" s="120">
        <v>-10000</v>
      </c>
      <c r="G8" s="120"/>
      <c r="H8" s="120">
        <v>10000</v>
      </c>
      <c r="I8" s="118"/>
      <c r="J8" s="131">
        <f>I8+I22</f>
        <v>0</v>
      </c>
    </row>
    <row r="9" spans="1:13" x14ac:dyDescent="0.3">
      <c r="A9" s="100">
        <v>5</v>
      </c>
      <c r="B9" s="91">
        <v>45778</v>
      </c>
      <c r="C9" s="119"/>
      <c r="D9" s="120"/>
      <c r="E9" s="120">
        <f>D9+C9</f>
        <v>0</v>
      </c>
      <c r="F9" s="120">
        <v>-5000</v>
      </c>
      <c r="G9" s="120"/>
      <c r="H9" s="120">
        <v>5000</v>
      </c>
      <c r="I9" s="118">
        <f t="shared" ref="I9" si="1">SUM(C9:H9)</f>
        <v>0</v>
      </c>
      <c r="J9" s="131">
        <f>I9+I23</f>
        <v>0</v>
      </c>
    </row>
    <row r="10" spans="1:13" x14ac:dyDescent="0.3">
      <c r="A10" s="100">
        <v>6</v>
      </c>
      <c r="B10" s="95">
        <v>45809</v>
      </c>
      <c r="C10" s="120">
        <f>-2400000+2000000</f>
        <v>-400000</v>
      </c>
      <c r="D10" s="120">
        <v>200000</v>
      </c>
      <c r="E10" s="120">
        <f>D10+C10</f>
        <v>-200000</v>
      </c>
      <c r="F10" s="120">
        <v>-5000</v>
      </c>
      <c r="G10" s="120"/>
      <c r="H10" s="120">
        <v>5000</v>
      </c>
      <c r="I10" s="118"/>
      <c r="J10" s="131"/>
    </row>
    <row r="11" spans="1:13" x14ac:dyDescent="0.3">
      <c r="A11" s="100">
        <v>7</v>
      </c>
      <c r="B11" s="91">
        <v>45839</v>
      </c>
      <c r="C11" s="119"/>
      <c r="D11" s="120"/>
      <c r="E11" s="120"/>
      <c r="F11" s="120"/>
      <c r="G11" s="120"/>
      <c r="H11" s="120"/>
      <c r="I11" s="118">
        <f t="shared" ref="I11" si="2">SUM(C11:H11)</f>
        <v>0</v>
      </c>
      <c r="J11" s="131">
        <f>I11+I25</f>
        <v>0</v>
      </c>
    </row>
    <row r="12" spans="1:13" x14ac:dyDescent="0.3">
      <c r="A12" s="100">
        <v>8</v>
      </c>
      <c r="B12" s="95">
        <v>45870</v>
      </c>
      <c r="C12" s="119"/>
      <c r="D12" s="120"/>
      <c r="E12" s="120"/>
      <c r="F12" s="120">
        <v>-5000</v>
      </c>
      <c r="G12" s="120"/>
      <c r="H12" s="120">
        <v>5000</v>
      </c>
      <c r="I12" s="118"/>
      <c r="J12" s="132"/>
    </row>
    <row r="13" spans="1:13" x14ac:dyDescent="0.3">
      <c r="A13" s="100">
        <v>9</v>
      </c>
      <c r="B13" s="91">
        <v>45901</v>
      </c>
      <c r="C13" s="119"/>
      <c r="D13" s="120"/>
      <c r="E13" s="120"/>
      <c r="F13" s="120">
        <v>-5000</v>
      </c>
      <c r="G13" s="120"/>
      <c r="H13" s="120">
        <v>5000</v>
      </c>
      <c r="I13" s="118">
        <f t="shared" ref="I13" si="3">SUM(C13:H13)</f>
        <v>0</v>
      </c>
      <c r="J13" s="131"/>
    </row>
    <row r="14" spans="1:13" x14ac:dyDescent="0.3">
      <c r="A14" s="100">
        <v>10</v>
      </c>
      <c r="B14" s="95">
        <v>45931</v>
      </c>
      <c r="C14" s="119"/>
      <c r="D14" s="120"/>
      <c r="E14" s="120"/>
      <c r="F14" s="120"/>
      <c r="G14" s="120"/>
      <c r="H14" s="120"/>
      <c r="I14" s="118"/>
      <c r="J14" s="131"/>
    </row>
    <row r="15" spans="1:13" ht="15" thickBot="1" x14ac:dyDescent="0.35">
      <c r="A15" s="25">
        <v>11</v>
      </c>
      <c r="B15" s="115">
        <v>45962</v>
      </c>
      <c r="C15" s="119"/>
      <c r="D15" s="120"/>
      <c r="E15" s="120"/>
      <c r="F15" s="120"/>
      <c r="G15" s="120"/>
      <c r="H15" s="120"/>
      <c r="I15" s="120">
        <f t="shared" ref="I15:I16" si="4">SUM(C15:H15)</f>
        <v>0</v>
      </c>
      <c r="J15" s="113"/>
    </row>
    <row r="16" spans="1:13" ht="15" thickBot="1" x14ac:dyDescent="0.35">
      <c r="A16" s="25">
        <v>12</v>
      </c>
      <c r="B16" s="137">
        <v>45992</v>
      </c>
      <c r="C16" s="138"/>
      <c r="D16" s="139"/>
      <c r="E16" s="139"/>
      <c r="F16" s="139">
        <v>-5000</v>
      </c>
      <c r="G16" s="139"/>
      <c r="H16" s="139">
        <v>5000</v>
      </c>
      <c r="I16" s="139">
        <f t="shared" si="4"/>
        <v>0</v>
      </c>
      <c r="J16" s="114"/>
      <c r="M16">
        <f>20*12*4</f>
        <v>960</v>
      </c>
    </row>
    <row r="17" spans="1:13" ht="15" thickBot="1" x14ac:dyDescent="0.35">
      <c r="A17" s="136"/>
      <c r="B17" s="140" t="s">
        <v>68</v>
      </c>
      <c r="C17" s="141"/>
      <c r="D17" s="142"/>
      <c r="E17" s="142"/>
      <c r="F17" s="142"/>
      <c r="G17" s="142"/>
      <c r="H17" s="142"/>
      <c r="I17" s="142"/>
      <c r="J17" s="112"/>
    </row>
    <row r="18" spans="1:13" ht="17.399999999999999" customHeight="1" thickBot="1" x14ac:dyDescent="0.35">
      <c r="A18" s="92"/>
      <c r="B18" s="93"/>
      <c r="C18" s="135" t="s">
        <v>70</v>
      </c>
      <c r="D18" s="125"/>
      <c r="E18" s="126"/>
      <c r="F18" s="125"/>
      <c r="G18" s="125"/>
      <c r="H18" s="125"/>
      <c r="I18" s="125"/>
      <c r="J18" s="96"/>
    </row>
    <row r="19" spans="1:13" x14ac:dyDescent="0.3">
      <c r="A19" s="98">
        <v>1</v>
      </c>
      <c r="B19" s="99">
        <v>45658</v>
      </c>
      <c r="C19" s="117">
        <v>-200000</v>
      </c>
      <c r="D19" s="117">
        <v>100000</v>
      </c>
      <c r="E19" s="117">
        <f>D19+C19</f>
        <v>-100000</v>
      </c>
      <c r="F19" s="117">
        <v>-20000</v>
      </c>
      <c r="G19" s="117"/>
      <c r="H19" s="117">
        <v>20000</v>
      </c>
      <c r="I19" s="117">
        <f>SUM(C19:H19)</f>
        <v>-200000</v>
      </c>
      <c r="J19" s="128"/>
      <c r="M19">
        <f>600*20</f>
        <v>12000</v>
      </c>
    </row>
    <row r="20" spans="1:13" x14ac:dyDescent="0.3">
      <c r="A20" s="100">
        <v>2</v>
      </c>
      <c r="B20" s="95">
        <v>45689</v>
      </c>
      <c r="C20" s="120">
        <v>500000</v>
      </c>
      <c r="D20" s="120">
        <v>50000</v>
      </c>
      <c r="E20" s="120">
        <f>D20+C20</f>
        <v>550000</v>
      </c>
      <c r="F20" s="120"/>
      <c r="G20" s="120"/>
      <c r="H20" s="120"/>
      <c r="I20" s="120">
        <f>SUM(C20:H20)</f>
        <v>1100000</v>
      </c>
      <c r="J20" s="132"/>
    </row>
    <row r="21" spans="1:13" ht="15" thickBot="1" x14ac:dyDescent="0.35">
      <c r="A21" s="100">
        <v>3</v>
      </c>
      <c r="B21" s="94">
        <v>45717</v>
      </c>
      <c r="C21" s="120">
        <v>-200000</v>
      </c>
      <c r="D21" s="120">
        <v>100000</v>
      </c>
      <c r="E21" s="120">
        <f>D21+C21</f>
        <v>-100000</v>
      </c>
      <c r="F21" s="120"/>
      <c r="G21" s="120"/>
      <c r="H21" s="120"/>
      <c r="I21" s="120">
        <f t="shared" ref="I21:I31" si="5">SUM(C21:H21)</f>
        <v>-200000</v>
      </c>
      <c r="J21" s="132"/>
    </row>
    <row r="22" spans="1:13" x14ac:dyDescent="0.3">
      <c r="A22" s="98">
        <v>4</v>
      </c>
      <c r="B22" s="95">
        <v>45748</v>
      </c>
      <c r="C22" s="119"/>
      <c r="D22" s="120"/>
      <c r="E22" s="120"/>
      <c r="F22" s="120"/>
      <c r="G22" s="120"/>
      <c r="H22" s="120"/>
      <c r="I22" s="120">
        <f t="shared" si="5"/>
        <v>0</v>
      </c>
      <c r="J22" s="132"/>
    </row>
    <row r="23" spans="1:13" x14ac:dyDescent="0.3">
      <c r="A23" s="100">
        <v>5</v>
      </c>
      <c r="B23" s="94">
        <v>45778</v>
      </c>
      <c r="C23" s="120"/>
      <c r="D23" s="120"/>
      <c r="E23" s="120"/>
      <c r="F23" s="120"/>
      <c r="G23" s="120"/>
      <c r="H23" s="120"/>
      <c r="I23" s="120">
        <f t="shared" si="5"/>
        <v>0</v>
      </c>
      <c r="J23" s="132"/>
    </row>
    <row r="24" spans="1:13" ht="15" thickBot="1" x14ac:dyDescent="0.35">
      <c r="A24" s="100">
        <v>6</v>
      </c>
      <c r="B24" s="95">
        <v>45809</v>
      </c>
      <c r="C24" s="120">
        <f>-1800000+1500000</f>
        <v>-300000</v>
      </c>
      <c r="D24" s="120">
        <v>150000</v>
      </c>
      <c r="E24" s="120">
        <f>D24+C24</f>
        <v>-150000</v>
      </c>
      <c r="F24" s="120">
        <v>-10000</v>
      </c>
      <c r="G24" s="120"/>
      <c r="H24" s="120">
        <v>10000</v>
      </c>
      <c r="I24" s="120">
        <f t="shared" si="5"/>
        <v>-300000</v>
      </c>
      <c r="J24" s="132"/>
    </row>
    <row r="25" spans="1:13" x14ac:dyDescent="0.3">
      <c r="A25" s="98">
        <v>7</v>
      </c>
      <c r="B25" s="94">
        <v>45839</v>
      </c>
      <c r="C25" s="119"/>
      <c r="D25" s="120"/>
      <c r="E25" s="120"/>
      <c r="F25" s="120"/>
      <c r="G25" s="120"/>
      <c r="H25" s="120"/>
      <c r="I25" s="120">
        <f t="shared" si="5"/>
        <v>0</v>
      </c>
      <c r="J25" s="132"/>
    </row>
    <row r="26" spans="1:13" x14ac:dyDescent="0.3">
      <c r="A26" s="100">
        <v>8</v>
      </c>
      <c r="B26" s="95">
        <v>45870</v>
      </c>
      <c r="C26" s="120">
        <v>-200000</v>
      </c>
      <c r="D26" s="120">
        <v>100000</v>
      </c>
      <c r="E26" s="120">
        <f t="shared" ref="E26:E30" si="6">D26+C26</f>
        <v>-100000</v>
      </c>
      <c r="F26" s="120">
        <v>-20000</v>
      </c>
      <c r="G26" s="120"/>
      <c r="H26" s="120">
        <v>20000</v>
      </c>
      <c r="I26" s="120">
        <f t="shared" si="5"/>
        <v>-200000</v>
      </c>
      <c r="J26" s="132"/>
    </row>
    <row r="27" spans="1:13" ht="15" thickBot="1" x14ac:dyDescent="0.35">
      <c r="A27" s="100">
        <v>9</v>
      </c>
      <c r="B27" s="94">
        <v>45901</v>
      </c>
      <c r="C27" s="121">
        <f>3600000-600000</f>
        <v>3000000</v>
      </c>
      <c r="D27" s="121">
        <f>300000-3600000</f>
        <v>-3300000</v>
      </c>
      <c r="E27" s="121">
        <f t="shared" si="6"/>
        <v>-300000</v>
      </c>
      <c r="F27" s="120"/>
      <c r="G27" s="120"/>
      <c r="H27" s="120"/>
      <c r="I27" s="120">
        <f t="shared" si="5"/>
        <v>-600000</v>
      </c>
      <c r="J27" s="132"/>
    </row>
    <row r="28" spans="1:13" x14ac:dyDescent="0.3">
      <c r="A28" s="98">
        <v>10</v>
      </c>
      <c r="B28" s="95">
        <v>45931</v>
      </c>
      <c r="C28" s="120">
        <v>-400000</v>
      </c>
      <c r="D28" s="120">
        <v>200000</v>
      </c>
      <c r="E28" s="120">
        <f t="shared" si="6"/>
        <v>-200000</v>
      </c>
      <c r="F28" s="120"/>
      <c r="G28" s="120"/>
      <c r="H28" s="120"/>
      <c r="I28" s="120">
        <f t="shared" si="5"/>
        <v>-400000</v>
      </c>
      <c r="J28" s="132"/>
    </row>
    <row r="29" spans="1:13" x14ac:dyDescent="0.3">
      <c r="A29" s="100">
        <v>11</v>
      </c>
      <c r="B29" s="94">
        <v>45962</v>
      </c>
      <c r="C29" s="120">
        <v>-200000</v>
      </c>
      <c r="D29" s="120">
        <v>100000</v>
      </c>
      <c r="E29" s="120">
        <f t="shared" si="6"/>
        <v>-100000</v>
      </c>
      <c r="F29" s="120">
        <v>-10000</v>
      </c>
      <c r="G29" s="120"/>
      <c r="H29" s="120">
        <v>10000</v>
      </c>
      <c r="I29" s="120">
        <f t="shared" si="5"/>
        <v>-200000</v>
      </c>
      <c r="J29" s="132"/>
    </row>
    <row r="30" spans="1:13" x14ac:dyDescent="0.3">
      <c r="A30" s="100">
        <v>12</v>
      </c>
      <c r="B30" s="95">
        <v>45992</v>
      </c>
      <c r="C30" s="120">
        <v>-400000</v>
      </c>
      <c r="D30" s="120">
        <v>200000</v>
      </c>
      <c r="E30" s="120">
        <f t="shared" si="6"/>
        <v>-200000</v>
      </c>
      <c r="F30" s="120">
        <v>-10000</v>
      </c>
      <c r="G30" s="120"/>
      <c r="H30" s="120">
        <v>10000</v>
      </c>
      <c r="I30" s="120">
        <f t="shared" si="5"/>
        <v>-400000</v>
      </c>
      <c r="J30" s="132"/>
    </row>
    <row r="31" spans="1:13" ht="15" thickBot="1" x14ac:dyDescent="0.35">
      <c r="A31" s="20"/>
      <c r="B31" s="101"/>
      <c r="C31" s="122"/>
      <c r="D31" s="122"/>
      <c r="E31" s="122">
        <f t="shared" ref="E31" si="7">D31+C31</f>
        <v>0</v>
      </c>
      <c r="F31" s="122"/>
      <c r="G31" s="122"/>
      <c r="H31" s="122"/>
      <c r="I31" s="122">
        <f t="shared" si="5"/>
        <v>0</v>
      </c>
      <c r="J31" s="133"/>
    </row>
    <row r="32" spans="1:13" ht="15" thickBot="1" x14ac:dyDescent="0.35">
      <c r="A32" s="97"/>
      <c r="B32" s="95" t="s">
        <v>74</v>
      </c>
      <c r="C32" s="123">
        <f>SUM(C19:C31)</f>
        <v>1600000</v>
      </c>
      <c r="D32" s="123">
        <f>SUM(D19:D31)</f>
        <v>-2300000</v>
      </c>
      <c r="E32" s="123">
        <f t="shared" ref="E32:I32" si="8">SUM(E19:E31)</f>
        <v>-700000</v>
      </c>
      <c r="F32" s="123">
        <f t="shared" si="8"/>
        <v>-70000</v>
      </c>
      <c r="G32" s="123">
        <f t="shared" si="8"/>
        <v>0</v>
      </c>
      <c r="H32" s="123">
        <f t="shared" si="8"/>
        <v>70000</v>
      </c>
      <c r="I32" s="123">
        <f t="shared" si="8"/>
        <v>-1400000</v>
      </c>
      <c r="J32" s="134"/>
    </row>
    <row r="33" spans="2:9" ht="15" thickBot="1" x14ac:dyDescent="0.35">
      <c r="C33" s="124"/>
      <c r="D33" s="124"/>
      <c r="E33" s="124"/>
      <c r="F33" s="124"/>
      <c r="G33" s="124"/>
      <c r="H33" s="124"/>
      <c r="I33" s="124"/>
    </row>
    <row r="34" spans="2:9" ht="18.600000000000001" thickBot="1" x14ac:dyDescent="0.4">
      <c r="B34" s="87" t="s">
        <v>75</v>
      </c>
      <c r="C34" s="109"/>
      <c r="D34" s="109"/>
      <c r="E34" s="109"/>
      <c r="F34" s="109"/>
      <c r="G34" s="109"/>
      <c r="H34" s="109"/>
      <c r="I34" s="109"/>
    </row>
    <row r="35" spans="2:9" ht="18.600000000000001" thickBot="1" x14ac:dyDescent="0.4">
      <c r="B35" s="87" t="s">
        <v>76</v>
      </c>
      <c r="C35" s="108"/>
      <c r="D35" s="109"/>
      <c r="E35" s="109"/>
      <c r="F35" s="109"/>
      <c r="G35" s="109"/>
      <c r="H35" s="109"/>
      <c r="I35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Novembre 2024</vt:lpstr>
      <vt:lpstr>Trésorerie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Bertin TCHOUENKOU TCHAMDA</dc:creator>
  <cp:lastModifiedBy>Gilles Tchouenkou</cp:lastModifiedBy>
  <dcterms:created xsi:type="dcterms:W3CDTF">2024-11-14T15:53:58Z</dcterms:created>
  <dcterms:modified xsi:type="dcterms:W3CDTF">2025-04-29T13:27:48Z</dcterms:modified>
</cp:coreProperties>
</file>