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lterea\Production\MOE Paris\VILLE DE VILLEJUIF\24-506 -SIPP- REHA GS CACHIN\4 - PRO\PE\DPGF - DQE\"/>
    </mc:Choice>
  </mc:AlternateContent>
  <xr:revisionPtr revIDLastSave="0" documentId="8_{E8CE55AF-5A9F-4A59-AD91-E609D434E9BC}" xr6:coauthVersionLast="47" xr6:coauthVersionMax="47" xr10:uidLastSave="{00000000-0000-0000-0000-000000000000}"/>
  <bookViews>
    <workbookView xWindow="22932" yWindow="-108" windowWidth="23256" windowHeight="12576" tabRatio="475" firstSheet="2" activeTab="2" xr2:uid="{00000000-000D-0000-FFFF-FFFF00000000}"/>
  </bookViews>
  <sheets>
    <sheet name="Infos" sheetId="1" r:id="rId1"/>
    <sheet name="Page de garde" sheetId="2" r:id="rId2"/>
    <sheet name="LOT 04" sheetId="9" r:id="rId3"/>
  </sheets>
  <definedNames>
    <definedName name="ref">#REF!</definedName>
    <definedName name="RefPF">#REF!</definedName>
    <definedName name="_xlnm.Print_Area" localSheetId="0">Infos!$A$1:$B$13</definedName>
    <definedName name="_xlnm.Print_Area" localSheetId="2">'LOT 04'!$A$2:$F$98</definedName>
    <definedName name="_xlnm.Print_Area" localSheetId="1">'Page de garde'!$B$1:$G$17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9" l="1"/>
  <c r="E81" i="9"/>
  <c r="F46" i="9"/>
  <c r="B71" i="9" l="1"/>
  <c r="B96" i="9"/>
  <c r="B98" i="9" l="1"/>
  <c r="B46" i="9"/>
  <c r="A4" i="9"/>
  <c r="A3" i="9"/>
  <c r="B13" i="1"/>
  <c r="F116" i="2"/>
  <c r="F71" i="9" l="1"/>
  <c r="F96" i="9"/>
  <c r="D112" i="2"/>
  <c r="B116" i="2"/>
  <c r="F114" i="2"/>
  <c r="F98" i="9" l="1"/>
  <c r="F112" i="2"/>
  <c r="F110" i="2"/>
  <c r="D14" i="2" l="1"/>
  <c r="C5" i="2" l="1"/>
  <c r="C6" i="2"/>
  <c r="B17" i="2"/>
  <c r="C11" i="1" l="1"/>
  <c r="A9" i="9" s="1"/>
  <c r="D16" i="2" l="1"/>
</calcChain>
</file>

<file path=xl/sharedStrings.xml><?xml version="1.0" encoding="utf-8"?>
<sst xmlns="http://schemas.openxmlformats.org/spreadsheetml/2006/main" count="214" uniqueCount="162">
  <si>
    <t>Client</t>
  </si>
  <si>
    <t>Ville de Villejuif</t>
  </si>
  <si>
    <t>! : mettre logo sur page de garde</t>
  </si>
  <si>
    <t>Nom du site</t>
  </si>
  <si>
    <t>Groupe Scolaire Marcel CACHIN</t>
  </si>
  <si>
    <t>Adresse</t>
  </si>
  <si>
    <t>22 Rue de Chevilly, 94 800 VILLEJUIF</t>
  </si>
  <si>
    <t>Titre de la mission</t>
  </si>
  <si>
    <t>REHABILITATION ENERGETIQUE</t>
  </si>
  <si>
    <t>Numéro du lot</t>
  </si>
  <si>
    <t>Désignation du lot</t>
  </si>
  <si>
    <t>Phase en cours</t>
  </si>
  <si>
    <t>PRO</t>
  </si>
  <si>
    <t>Type de document</t>
  </si>
  <si>
    <t>DÉCOMPOSITION DU PRIX GLOBAL ET FORFAITAIRE (DPGF)</t>
  </si>
  <si>
    <t>Pour rappel : L'entrepreneur s'engage sur un prix global et forfaitaire. Les quantités inscrites au présent document sont données à titre indicatif.</t>
  </si>
  <si>
    <t>Version</t>
  </si>
  <si>
    <t>Date</t>
  </si>
  <si>
    <t xml:space="preserve">      </t>
  </si>
  <si>
    <t>2.7.5</t>
  </si>
  <si>
    <t>2.7.5.1</t>
  </si>
  <si>
    <t>2.7.5.2</t>
  </si>
  <si>
    <t>2.7.5.3</t>
  </si>
  <si>
    <t>2.7.5.3.1</t>
  </si>
  <si>
    <t>2.7.5.3.2</t>
  </si>
  <si>
    <t>2.7.6</t>
  </si>
  <si>
    <t>2.7.6.3</t>
  </si>
  <si>
    <t>2.7.6.3.1</t>
  </si>
  <si>
    <t>2.7.6.3.2</t>
  </si>
  <si>
    <t>2.7.6.4</t>
  </si>
  <si>
    <t>2.7.6.4.1</t>
  </si>
  <si>
    <t>2.7.6.4.2</t>
  </si>
  <si>
    <t>2.7.6.4.3</t>
  </si>
  <si>
    <t>2.7.6.4.4</t>
  </si>
  <si>
    <t>2.7.6.4.5</t>
  </si>
  <si>
    <t>2.7.6.5</t>
  </si>
  <si>
    <t>2.7.6.6</t>
  </si>
  <si>
    <t>2.7.7</t>
  </si>
  <si>
    <t>Chauffage</t>
  </si>
  <si>
    <t>2.7.7.1</t>
  </si>
  <si>
    <t>2.7.7.1.1</t>
  </si>
  <si>
    <t>2.7.7.1.2</t>
  </si>
  <si>
    <t>Vidange - remplissage - purge</t>
  </si>
  <si>
    <t>2.7.7.1.3</t>
  </si>
  <si>
    <t>Dépose des pompes doubles à débits constant</t>
  </si>
  <si>
    <t>2.7.7.2</t>
  </si>
  <si>
    <t>Travaux de mise en œuvre</t>
  </si>
  <si>
    <t>2.7.7.2.1</t>
  </si>
  <si>
    <t>Remplacement des pompes de chauffages</t>
  </si>
  <si>
    <t>Mise en œuvre de pompe double à débit variable</t>
  </si>
  <si>
    <t>ens</t>
  </si>
  <si>
    <t>2.7.7.2.2</t>
  </si>
  <si>
    <t>Équipement des radiateurs : robinet thermostatique</t>
  </si>
  <si>
    <t>Mise en œuvre de robinet thermostatique y compris accessoirs</t>
  </si>
  <si>
    <t>u</t>
  </si>
  <si>
    <t>2.7.7.2.3</t>
  </si>
  <si>
    <t>Equilibrage des réseaux de chauffage</t>
  </si>
  <si>
    <t>Lot 4 - CVC - Electricité</t>
  </si>
  <si>
    <t>PRO-DCE : DPGF</t>
  </si>
  <si>
    <t>N°</t>
  </si>
  <si>
    <t>DESIGNATION DES OUVRAGES</t>
  </si>
  <si>
    <t>Unité</t>
  </si>
  <si>
    <t>Qté</t>
  </si>
  <si>
    <t>PU HT</t>
  </si>
  <si>
    <t>Prix Total HT</t>
  </si>
  <si>
    <t>DESCRIPTION DES TRAVAUX : CVC</t>
  </si>
  <si>
    <t>5.1</t>
  </si>
  <si>
    <t>DESENFUMAGE</t>
  </si>
  <si>
    <t>5.1.1</t>
  </si>
  <si>
    <t>Classement et catégorie du bâtiment</t>
  </si>
  <si>
    <t>PM</t>
  </si>
  <si>
    <t>5.1.2</t>
  </si>
  <si>
    <t>Arrêté du 25 juin 1980</t>
  </si>
  <si>
    <t>5.1.3</t>
  </si>
  <si>
    <t>Désenfumage du réfectoire</t>
  </si>
  <si>
    <t>5.1.3.1</t>
  </si>
  <si>
    <t>Surface utilie d'évacuation de fumée</t>
  </si>
  <si>
    <t>5.1.3.2</t>
  </si>
  <si>
    <t>Dsipositif de désenfumage</t>
  </si>
  <si>
    <t>5.2</t>
  </si>
  <si>
    <t>VENTILATION</t>
  </si>
  <si>
    <t>5.2.3</t>
  </si>
  <si>
    <t>Travaux préparatoires</t>
  </si>
  <si>
    <t>5.2.3.1</t>
  </si>
  <si>
    <t>Coupure de service</t>
  </si>
  <si>
    <t>cmp</t>
  </si>
  <si>
    <t>5.2.3.2</t>
  </si>
  <si>
    <t>Dépose des équipements</t>
  </si>
  <si>
    <t>Dépose des bouches d'extraction dans les sanitaires</t>
  </si>
  <si>
    <t xml:space="preserve">Dépose des extracteurs collectifs existants dans les sanitaires </t>
  </si>
  <si>
    <t>Dépose des réseaux abimés de ventilation</t>
  </si>
  <si>
    <t>5.2.4</t>
  </si>
  <si>
    <t>5.2.4.1</t>
  </si>
  <si>
    <t>Bouches d’extraction</t>
  </si>
  <si>
    <t>5.2.4.2</t>
  </si>
  <si>
    <t>Caisson d’extraction en faux-plafond des sanitaires</t>
  </si>
  <si>
    <t xml:space="preserve">Caissons d’extraction de type KANA ECM 250 ISOLE </t>
  </si>
  <si>
    <t>Raccordement aéraulique</t>
  </si>
  <si>
    <t xml:space="preserve">Raccordement électrique </t>
  </si>
  <si>
    <t>Accessoires</t>
  </si>
  <si>
    <t>Mise en œuvre d’un système de rejet d’air vicié en façade</t>
  </si>
  <si>
    <t>5.2.4.3</t>
  </si>
  <si>
    <t>Carottages en façades avec ITE</t>
  </si>
  <si>
    <t>5.2.4.4</t>
  </si>
  <si>
    <t>Trappes de visite</t>
  </si>
  <si>
    <t>5.2.5</t>
  </si>
  <si>
    <t>Mise en service</t>
  </si>
  <si>
    <t>Mise en service des ventilation mécanique :  VMC simple flux</t>
  </si>
  <si>
    <t>5.2.6</t>
  </si>
  <si>
    <t>Essais et mesures</t>
  </si>
  <si>
    <t>Réalisation d'essai et mesures de : VMC simple flux</t>
  </si>
  <si>
    <t>5.3</t>
  </si>
  <si>
    <t xml:space="preserve">CHAUFFAGE / PLOMBERIE </t>
  </si>
  <si>
    <t>5.3.1</t>
  </si>
  <si>
    <t>5.3.1.1</t>
  </si>
  <si>
    <t>5.3.1.2</t>
  </si>
  <si>
    <t>5.3.1.3</t>
  </si>
  <si>
    <t>5.3.2</t>
  </si>
  <si>
    <t>5.3.2.1</t>
  </si>
  <si>
    <t>Remplacement des pompes de chauffage</t>
  </si>
  <si>
    <t>5.3.2.2</t>
  </si>
  <si>
    <t>Robinet thermostatique avec équilibrage hydraulique automatique</t>
  </si>
  <si>
    <t>Mise en œuvre des têtes thermostatiques + robinet de radiateur auto-équilibrant de marque Danfoss Dynamic Valve de type RA-DV ou équivalent  y compris accessoirs</t>
  </si>
  <si>
    <t>5.3.2.3</t>
  </si>
  <si>
    <t>Rinçage et équilibrage des radiateurs</t>
  </si>
  <si>
    <t>Rinçage, remplissage et dégazage des installations de chauffage</t>
  </si>
  <si>
    <t>Equilibrage de l'ensemble des robinet thermostatique</t>
  </si>
  <si>
    <t>5.3.3</t>
  </si>
  <si>
    <t>PLOMBERIE</t>
  </si>
  <si>
    <t>5.3.3.1</t>
  </si>
  <si>
    <t>5.3.3.2</t>
  </si>
  <si>
    <t xml:space="preserve">Points de puisage EF dédiés à l’entretien des espaces verts </t>
  </si>
  <si>
    <t>Robinet de puisage avec clapet HA</t>
  </si>
  <si>
    <t>Canalisation de raccordement en tube cuivre y compris supportage et accessoire</t>
  </si>
  <si>
    <t>DESCRIPTION DES TRAVAUX COURANTS FORTS CFO</t>
  </si>
  <si>
    <t>6.1</t>
  </si>
  <si>
    <t>6.3</t>
  </si>
  <si>
    <t>Canalisations électriques</t>
  </si>
  <si>
    <t>Adaptation éventuelles du câblage existant.</t>
  </si>
  <si>
    <t>6.4</t>
  </si>
  <si>
    <t>Eclairage</t>
  </si>
  <si>
    <t>Fourniture pose et raccordement de luminaires led</t>
  </si>
  <si>
    <t>LUM 1</t>
  </si>
  <si>
    <t>LUM 2 sailli</t>
  </si>
  <si>
    <t>LUM 2 encastré</t>
  </si>
  <si>
    <t>LUM 3</t>
  </si>
  <si>
    <t>LUM 4</t>
  </si>
  <si>
    <t>LUM 5</t>
  </si>
  <si>
    <t>6.5</t>
  </si>
  <si>
    <t>Eclairage de sécurité</t>
  </si>
  <si>
    <t>Autocontrôle avant et après travaux</t>
  </si>
  <si>
    <t>6.6</t>
  </si>
  <si>
    <t>Commande d'éclairage</t>
  </si>
  <si>
    <t>Etat des lieux et correction éventuelle</t>
  </si>
  <si>
    <t>6.7</t>
  </si>
  <si>
    <t>Stores électriques</t>
  </si>
  <si>
    <t>Alimentation depuis le TD</t>
  </si>
  <si>
    <t>Ens</t>
  </si>
  <si>
    <t>Commande manuelle (1/salle/façade)</t>
  </si>
  <si>
    <t>Commande centralisée</t>
  </si>
  <si>
    <t>Câblage</t>
  </si>
  <si>
    <t>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</si>
</sst>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0"/>
    <numFmt numFmtId="165" formatCode="_-* #,##0.00\ [$€-40C]_-;\-* #,##0.00\ [$€-40C]_-;_-* &quot;-&quot;??\ [$€-40C]_-;_-@_-"/>
    <numFmt numFmtId="166" formatCode="_-* #,##0.00\ [$€]_-;\-* #,##0.00\ [$€]_-;_-* &quot;-&quot;??\ [$€]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7"/>
      <color rgb="FF000000"/>
      <name val="Arial"/>
      <family val="2"/>
    </font>
    <font>
      <i/>
      <sz val="17"/>
      <color rgb="FF00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5"/>
      <color rgb="FF000000"/>
      <name val="Arial"/>
      <family val="2"/>
    </font>
    <font>
      <b/>
      <sz val="20"/>
      <color rgb="FF000000"/>
      <name val="Arial"/>
      <family val="2"/>
    </font>
    <font>
      <sz val="15"/>
      <color rgb="FF000000"/>
      <name val="Arial"/>
      <family val="2"/>
    </font>
    <font>
      <sz val="18"/>
      <color rgb="FF000000"/>
      <name val="Arial"/>
      <family val="2"/>
    </font>
    <font>
      <b/>
      <sz val="22"/>
      <color rgb="FF000000"/>
      <name val="Arial"/>
      <family val="2"/>
    </font>
    <font>
      <sz val="16"/>
      <color rgb="FF000000"/>
      <name val="Arial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166" fontId="17" fillId="0" borderId="0" applyFont="0" applyFill="0" applyBorder="0" applyAlignment="0" applyProtection="0"/>
  </cellStyleXfs>
  <cellXfs count="11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16" fillId="4" borderId="0" xfId="0" applyNumberFormat="1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4" fontId="17" fillId="0" borderId="0" xfId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17" fillId="0" borderId="0" xfId="0" applyFont="1" applyAlignment="1">
      <alignment vertical="center" wrapText="1"/>
    </xf>
    <xf numFmtId="0" fontId="21" fillId="6" borderId="0" xfId="0" applyFont="1" applyFill="1" applyAlignment="1">
      <alignment vertical="center"/>
    </xf>
    <xf numFmtId="0" fontId="16" fillId="0" borderId="3" xfId="0" applyFont="1" applyBorder="1" applyAlignment="1">
      <alignment vertical="top"/>
    </xf>
    <xf numFmtId="0" fontId="27" fillId="0" borderId="0" xfId="0" applyFont="1"/>
    <xf numFmtId="0" fontId="28" fillId="0" borderId="0" xfId="0" applyFont="1"/>
    <xf numFmtId="0" fontId="17" fillId="0" borderId="0" xfId="0" applyFont="1"/>
    <xf numFmtId="49" fontId="22" fillId="5" borderId="11" xfId="0" applyNumberFormat="1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/>
    </xf>
    <xf numFmtId="4" fontId="22" fillId="5" borderId="11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horizontal="center" vertical="center"/>
    </xf>
    <xf numFmtId="4" fontId="17" fillId="0" borderId="12" xfId="0" applyNumberFormat="1" applyFont="1" applyBorder="1" applyAlignment="1">
      <alignment horizontal="center" vertical="center"/>
    </xf>
    <xf numFmtId="44" fontId="17" fillId="0" borderId="12" xfId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 wrapText="1"/>
    </xf>
    <xf numFmtId="44" fontId="21" fillId="0" borderId="12" xfId="1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left" vertical="center" wrapText="1"/>
    </xf>
    <xf numFmtId="0" fontId="24" fillId="6" borderId="12" xfId="0" applyFont="1" applyFill="1" applyBorder="1" applyAlignment="1">
      <alignment horizontal="right" vertical="center" wrapText="1"/>
    </xf>
    <xf numFmtId="0" fontId="17" fillId="6" borderId="12" xfId="0" applyFont="1" applyFill="1" applyBorder="1" applyAlignment="1">
      <alignment horizontal="center" vertical="center"/>
    </xf>
    <xf numFmtId="4" fontId="17" fillId="6" borderId="12" xfId="0" applyNumberFormat="1" applyFont="1" applyFill="1" applyBorder="1" applyAlignment="1">
      <alignment horizontal="center" vertical="center"/>
    </xf>
    <xf numFmtId="44" fontId="17" fillId="6" borderId="12" xfId="1" applyFont="1" applyFill="1" applyBorder="1" applyAlignment="1">
      <alignment horizontal="center" vertical="center"/>
    </xf>
    <xf numFmtId="44" fontId="19" fillId="6" borderId="12" xfId="1" applyFont="1" applyFill="1" applyBorder="1" applyAlignment="1">
      <alignment horizontal="center" vertical="center"/>
    </xf>
    <xf numFmtId="0" fontId="24" fillId="0" borderId="12" xfId="0" applyFont="1" applyBorder="1" applyAlignment="1">
      <alignment horizontal="right" vertical="center" wrapText="1"/>
    </xf>
    <xf numFmtId="49" fontId="22" fillId="5" borderId="13" xfId="0" applyNumberFormat="1" applyFont="1" applyFill="1" applyBorder="1" applyAlignment="1">
      <alignment horizontal="left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vertical="center" wrapText="1"/>
    </xf>
    <xf numFmtId="4" fontId="22" fillId="5" borderId="13" xfId="0" applyNumberFormat="1" applyFont="1" applyFill="1" applyBorder="1" applyAlignment="1">
      <alignment vertical="center" wrapText="1"/>
    </xf>
    <xf numFmtId="165" fontId="22" fillId="5" borderId="13" xfId="0" applyNumberFormat="1" applyFont="1" applyFill="1" applyBorder="1" applyAlignment="1">
      <alignment horizontal="fill" vertical="center"/>
    </xf>
    <xf numFmtId="165" fontId="22" fillId="5" borderId="13" xfId="0" applyNumberFormat="1" applyFont="1" applyFill="1" applyBorder="1" applyAlignment="1">
      <alignment horizontal="center" vertical="center" shrinkToFit="1"/>
    </xf>
    <xf numFmtId="0" fontId="19" fillId="0" borderId="12" xfId="0" applyFont="1" applyBorder="1" applyAlignment="1">
      <alignment vertical="center"/>
    </xf>
    <xf numFmtId="49" fontId="21" fillId="0" borderId="12" xfId="0" applyNumberFormat="1" applyFont="1" applyBorder="1" applyAlignment="1">
      <alignment vertical="top"/>
    </xf>
    <xf numFmtId="0" fontId="21" fillId="0" borderId="12" xfId="0" applyFont="1" applyBorder="1" applyAlignment="1">
      <alignment horizontal="center" vertical="center"/>
    </xf>
    <xf numFmtId="165" fontId="21" fillId="0" borderId="12" xfId="1" applyNumberFormat="1" applyFont="1" applyFill="1" applyBorder="1" applyAlignment="1">
      <alignment horizontal="center" vertical="center"/>
    </xf>
    <xf numFmtId="165" fontId="21" fillId="0" borderId="12" xfId="1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 wrapText="1" indent="1"/>
    </xf>
    <xf numFmtId="0" fontId="17" fillId="0" borderId="12" xfId="0" applyFont="1" applyBorder="1" applyAlignment="1">
      <alignment horizontal="left" vertical="center" wrapText="1" indent="2"/>
    </xf>
    <xf numFmtId="0" fontId="17" fillId="6" borderId="12" xfId="0" applyFont="1" applyFill="1" applyBorder="1" applyAlignment="1">
      <alignment vertical="center" wrapText="1"/>
    </xf>
    <xf numFmtId="44" fontId="19" fillId="0" borderId="12" xfId="1" applyFont="1" applyFill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165" fontId="17" fillId="0" borderId="12" xfId="1" applyNumberFormat="1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vertical="center" wrapText="1"/>
    </xf>
    <xf numFmtId="49" fontId="30" fillId="0" borderId="12" xfId="0" applyNumberFormat="1" applyFont="1" applyBorder="1" applyAlignment="1">
      <alignment vertical="top"/>
    </xf>
    <xf numFmtId="0" fontId="29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vertical="center"/>
    </xf>
    <xf numFmtId="0" fontId="30" fillId="0" borderId="12" xfId="0" applyFont="1" applyBorder="1" applyAlignment="1">
      <alignment horizontal="left" vertical="center" wrapText="1" indent="1"/>
    </xf>
    <xf numFmtId="0" fontId="30" fillId="0" borderId="12" xfId="0" applyFont="1" applyBorder="1" applyAlignment="1">
      <alignment vertical="center"/>
    </xf>
    <xf numFmtId="0" fontId="29" fillId="0" borderId="12" xfId="0" applyFont="1" applyBorder="1" applyAlignment="1">
      <alignment vertical="center"/>
    </xf>
    <xf numFmtId="0" fontId="29" fillId="0" borderId="12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5" fillId="0" borderId="1" xfId="0" applyFont="1" applyBorder="1" applyAlignment="1">
      <alignment horizontal="left" wrapText="1"/>
    </xf>
    <xf numFmtId="49" fontId="16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18" fillId="0" borderId="6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top"/>
    </xf>
    <xf numFmtId="0" fontId="18" fillId="0" borderId="8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 shrinkToFit="1"/>
    </xf>
    <xf numFmtId="0" fontId="18" fillId="0" borderId="0" xfId="0" applyFont="1" applyAlignment="1">
      <alignment horizontal="center" vertical="top" shrinkToFit="1"/>
    </xf>
    <xf numFmtId="0" fontId="18" fillId="0" borderId="9" xfId="0" applyFont="1" applyBorder="1" applyAlignment="1">
      <alignment horizontal="center" vertical="top" shrinkToFit="1"/>
    </xf>
    <xf numFmtId="0" fontId="18" fillId="0" borderId="3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16" fillId="0" borderId="9" xfId="0" applyFont="1" applyBorder="1" applyAlignment="1">
      <alignment horizontal="center" vertical="top"/>
    </xf>
  </cellXfs>
  <cellStyles count="4">
    <cellStyle name="Euro" xfId="3" xr:uid="{00000000-0005-0000-0000-000000000000}"/>
    <cellStyle name="Monétaire" xfId="1" builtinId="4"/>
    <cellStyle name="Monétaire 2" xfId="2" xr:uid="{00000000-0005-0000-0000-000002000000}"/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373924</xdr:colOff>
      <xdr:row>15</xdr:row>
      <xdr:rowOff>62049</xdr:rowOff>
    </xdr:from>
    <xdr:to>
      <xdr:col>6</xdr:col>
      <xdr:colOff>473801</xdr:colOff>
      <xdr:row>15</xdr:row>
      <xdr:rowOff>397511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11684" y="8184969"/>
          <a:ext cx="1479097" cy="33419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47999</xdr:colOff>
      <xdr:row>4</xdr:row>
      <xdr:rowOff>134470</xdr:rowOff>
    </xdr:from>
    <xdr:to>
      <xdr:col>2</xdr:col>
      <xdr:colOff>961</xdr:colOff>
      <xdr:row>5</xdr:row>
      <xdr:rowOff>244625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5FFFEE-7EBC-CB02-D583-69D2D7F65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999" y="2420470"/>
          <a:ext cx="1338532" cy="3554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227109</xdr:colOff>
      <xdr:row>3</xdr:row>
      <xdr:rowOff>59872</xdr:rowOff>
    </xdr:from>
    <xdr:to>
      <xdr:col>1</xdr:col>
      <xdr:colOff>1329727</xdr:colOff>
      <xdr:row>4</xdr:row>
      <xdr:rowOff>148206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E360F3-15FF-4AE4-B7DB-0B8DBBC1B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109" y="625929"/>
          <a:ext cx="1773178" cy="38170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1011546</xdr:colOff>
      <xdr:row>3</xdr:row>
      <xdr:rowOff>36203</xdr:rowOff>
    </xdr:from>
    <xdr:to>
      <xdr:col>5</xdr:col>
      <xdr:colOff>1481636</xdr:colOff>
      <xdr:row>4</xdr:row>
      <xdr:rowOff>262909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04B7D90-3247-4A83-8CF9-4CBFC27BE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9460" y="602260"/>
          <a:ext cx="1620982" cy="50674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"/>
  <sheetViews>
    <sheetView view="pageBreakPreview" zoomScale="115" zoomScaleNormal="100" zoomScaleSheetLayoutView="115" workbookViewId="0">
      <selection activeCell="B11" sqref="B11"/>
    </sheetView>
  </sheetViews>
  <sheetFormatPr defaultColWidth="11.5703125" defaultRowHeight="12.75"/>
  <cols>
    <col min="1" max="1" width="20.5703125" style="6" customWidth="1"/>
    <col min="2" max="2" width="66.85546875" style="7" customWidth="1"/>
    <col min="3" max="3" width="10" style="3" customWidth="1"/>
    <col min="4" max="4" width="29.42578125" style="5" customWidth="1"/>
    <col min="5" max="16384" width="11.5703125" style="5"/>
  </cols>
  <sheetData>
    <row r="3" spans="1:4">
      <c r="A3" s="1" t="s">
        <v>0</v>
      </c>
      <c r="B3" s="2" t="s">
        <v>1</v>
      </c>
      <c r="D3" s="4" t="s">
        <v>2</v>
      </c>
    </row>
    <row r="4" spans="1:4">
      <c r="A4" s="1" t="s">
        <v>3</v>
      </c>
      <c r="B4" s="2" t="s">
        <v>4</v>
      </c>
    </row>
    <row r="5" spans="1:4">
      <c r="A5" s="1" t="s">
        <v>5</v>
      </c>
      <c r="B5" s="2" t="s">
        <v>6</v>
      </c>
    </row>
    <row r="6" spans="1:4" ht="13.35" customHeight="1"/>
    <row r="7" spans="1:4">
      <c r="A7" s="1" t="s">
        <v>7</v>
      </c>
      <c r="B7" s="2" t="s">
        <v>8</v>
      </c>
    </row>
    <row r="8" spans="1:4">
      <c r="A8" s="1" t="s">
        <v>9</v>
      </c>
      <c r="B8" s="8"/>
    </row>
    <row r="9" spans="1:4">
      <c r="A9" s="1" t="s">
        <v>10</v>
      </c>
      <c r="B9" s="2"/>
    </row>
    <row r="10" spans="1:4">
      <c r="A10" s="1" t="s">
        <v>11</v>
      </c>
      <c r="B10" s="2" t="s">
        <v>12</v>
      </c>
    </row>
    <row r="11" spans="1:4">
      <c r="A11" s="1" t="s">
        <v>13</v>
      </c>
      <c r="B11" s="2" t="s">
        <v>14</v>
      </c>
      <c r="C11" s="9">
        <f>IF("ESTIMATIF"=$B$11,1,IF("DÉTAIL QUANTITATIF ESTIMATIF (DQE)"=$B$11,1,0))</f>
        <v>0</v>
      </c>
      <c r="D11" s="10" t="s">
        <v>15</v>
      </c>
    </row>
    <row r="12" spans="1:4">
      <c r="A12" s="1" t="s">
        <v>16</v>
      </c>
      <c r="B12" s="2">
        <v>1</v>
      </c>
    </row>
    <row r="13" spans="1:4">
      <c r="A13" s="1" t="s">
        <v>17</v>
      </c>
      <c r="B13" s="11">
        <f ca="1">TODAY()</f>
        <v>45827</v>
      </c>
    </row>
  </sheetData>
  <dataValidations count="2">
    <dataValidation type="list" allowBlank="1" showInputMessage="1" showErrorMessage="1" sqref="B11" xr:uid="{00000000-0002-0000-0000-000000000000}">
      <formula1>"ESTIMATIF,DÉCOMPOSITION DU PRIX GLOBAL ET FORFAITAIRE (DPGF),CADRE DE DÉCOMPOSITION DU PRIX GLOBAL ET FORFAITAIRE (CDPGF),DÉTAIL QUANTITATIF ESTIMATIF (DQE)"</formula1>
    </dataValidation>
    <dataValidation type="list" allowBlank="1" showInputMessage="1" showErrorMessage="1" sqref="B10" xr:uid="{00000000-0002-0000-0000-000001000000}">
      <formula1>"DIAG,ESQ,APS,APD,PRO,DCE,AO,MARCHE"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6"/>
  <sheetViews>
    <sheetView view="pageBreakPreview" topLeftCell="A3" zoomScale="85" zoomScaleNormal="100" zoomScaleSheetLayoutView="85" workbookViewId="0">
      <selection activeCell="K15" sqref="K15"/>
    </sheetView>
  </sheetViews>
  <sheetFormatPr defaultColWidth="11.42578125" defaultRowHeight="15"/>
  <cols>
    <col min="2" max="2" width="20" customWidth="1"/>
    <col min="3" max="3" width="6.5703125" customWidth="1"/>
    <col min="4" max="4" width="21.140625" customWidth="1"/>
    <col min="5" max="5" width="12.5703125" customWidth="1"/>
    <col min="6" max="6" width="20.140625" customWidth="1"/>
    <col min="7" max="7" width="7.42578125" customWidth="1"/>
  </cols>
  <sheetData>
    <row r="1" spans="2:8" ht="114" customHeight="1">
      <c r="B1" s="12"/>
      <c r="C1" s="12"/>
      <c r="D1" s="12"/>
      <c r="E1" s="12"/>
      <c r="F1" s="12"/>
      <c r="G1" s="12"/>
      <c r="H1" s="12"/>
    </row>
    <row r="2" spans="2:8" ht="21.6" customHeight="1">
      <c r="B2" s="13"/>
      <c r="C2" s="12"/>
      <c r="D2" s="12"/>
      <c r="E2" s="12"/>
      <c r="F2" s="12"/>
      <c r="G2" s="12"/>
      <c r="H2" s="12"/>
    </row>
    <row r="3" spans="2:8" ht="21.6" customHeight="1">
      <c r="B3" s="13"/>
      <c r="C3" s="12"/>
      <c r="D3" s="12"/>
      <c r="E3" s="12"/>
      <c r="F3" s="12"/>
      <c r="G3" s="12"/>
      <c r="H3" s="12"/>
    </row>
    <row r="4" spans="2:8" ht="21.6" customHeight="1">
      <c r="B4" s="82"/>
      <c r="C4" s="12"/>
      <c r="D4" s="12"/>
      <c r="E4" s="12"/>
      <c r="F4" s="12"/>
      <c r="G4" s="12"/>
      <c r="H4" s="12"/>
    </row>
    <row r="5" spans="2:8" ht="19.7" customHeight="1">
      <c r="B5" s="82"/>
      <c r="C5" s="83" t="str">
        <f>+Infos!B3</f>
        <v>Ville de Villejuif</v>
      </c>
      <c r="D5" s="83"/>
      <c r="E5" s="83"/>
      <c r="F5" s="83"/>
      <c r="G5" s="14"/>
      <c r="H5" s="14"/>
    </row>
    <row r="6" spans="2:8" ht="31.7" customHeight="1">
      <c r="B6" s="82"/>
      <c r="C6" s="84" t="str">
        <f>+Infos!B5</f>
        <v>22 Rue de Chevilly, 94 800 VILLEJUIF</v>
      </c>
      <c r="D6" s="84"/>
      <c r="E6" s="84"/>
      <c r="F6" s="84"/>
      <c r="G6" s="84"/>
      <c r="H6" s="15"/>
    </row>
    <row r="7" spans="2:8" ht="21.6" customHeight="1">
      <c r="B7" s="82"/>
      <c r="C7" s="12"/>
      <c r="D7" s="12"/>
      <c r="E7" s="12"/>
      <c r="F7" s="12"/>
      <c r="G7" s="12"/>
      <c r="H7" s="12"/>
    </row>
    <row r="8" spans="2:8" ht="19.5">
      <c r="B8" s="85"/>
      <c r="C8" s="85"/>
      <c r="D8" s="86"/>
      <c r="E8" s="86"/>
      <c r="F8" s="86"/>
      <c r="G8" s="86"/>
      <c r="H8" s="78"/>
    </row>
    <row r="9" spans="2:8" ht="73.349999999999994" customHeight="1">
      <c r="B9" s="85"/>
      <c r="C9" s="85"/>
      <c r="D9" s="79"/>
      <c r="E9" s="79"/>
      <c r="F9" s="79"/>
      <c r="G9" s="79"/>
      <c r="H9" s="78"/>
    </row>
    <row r="10" spans="2:8" ht="26.25">
      <c r="B10" s="85"/>
      <c r="C10" s="85"/>
      <c r="D10" s="79"/>
      <c r="E10" s="79"/>
      <c r="F10" s="79"/>
      <c r="G10" s="79"/>
      <c r="H10" s="78"/>
    </row>
    <row r="11" spans="2:8" ht="26.25">
      <c r="B11" s="85"/>
      <c r="C11" s="85"/>
      <c r="D11" s="80"/>
      <c r="E11" s="80"/>
      <c r="F11" s="80"/>
      <c r="G11" s="80"/>
      <c r="H11" s="78"/>
    </row>
    <row r="12" spans="2:8" ht="24.6" customHeight="1">
      <c r="B12" s="85"/>
      <c r="C12" s="85"/>
      <c r="D12" s="81"/>
      <c r="E12" s="81"/>
      <c r="F12" s="81"/>
      <c r="G12" s="81"/>
      <c r="H12" s="78"/>
    </row>
    <row r="13" spans="2:8" ht="45.6" customHeight="1">
      <c r="B13" s="85"/>
      <c r="C13" s="85"/>
      <c r="D13" s="87" t="s">
        <v>14</v>
      </c>
      <c r="E13" s="87"/>
      <c r="F13" s="87"/>
      <c r="G13" s="87"/>
      <c r="H13" s="78"/>
    </row>
    <row r="14" spans="2:8" ht="28.35" customHeight="1">
      <c r="B14" s="85"/>
      <c r="C14" s="85"/>
      <c r="D14" s="88" t="str">
        <f>Infos!$B$10</f>
        <v>PRO</v>
      </c>
      <c r="E14" s="88"/>
      <c r="F14" s="88"/>
      <c r="G14" s="88"/>
      <c r="H14" s="78"/>
    </row>
    <row r="15" spans="2:8" ht="148.35" customHeight="1">
      <c r="B15" s="85"/>
      <c r="C15" s="85"/>
      <c r="D15" s="89"/>
      <c r="E15" s="89"/>
      <c r="F15" s="89"/>
      <c r="G15" s="89"/>
      <c r="H15" s="78"/>
    </row>
    <row r="16" spans="2:8" ht="36" customHeight="1">
      <c r="B16" s="90" t="s">
        <v>18</v>
      </c>
      <c r="C16" s="90"/>
      <c r="D16" s="91" t="str">
        <f ca="1">"V"&amp;Infos!$B$12&amp;"  - Date de diffusion "&amp;TEXT(Infos!$B$13,"JJ/MM/AA")</f>
        <v>V1  - Date de diffusion 19/06/25</v>
      </c>
      <c r="E16" s="91"/>
      <c r="F16" s="91"/>
      <c r="G16" s="16"/>
      <c r="H16" s="17"/>
    </row>
    <row r="17" spans="2:7" ht="57.6" customHeight="1">
      <c r="B17" s="79" t="str">
        <f>+Infos!B7</f>
        <v>REHABILITATION ENERGETIQUE</v>
      </c>
      <c r="C17" s="79"/>
      <c r="D17" s="79"/>
      <c r="E17" s="79"/>
      <c r="F17" s="79"/>
      <c r="G17" s="79"/>
    </row>
    <row r="71" spans="1:1">
      <c r="A71" t="s">
        <v>19</v>
      </c>
    </row>
    <row r="72" spans="1:1">
      <c r="A72" t="s">
        <v>20</v>
      </c>
    </row>
    <row r="73" spans="1:1">
      <c r="A73" t="s">
        <v>21</v>
      </c>
    </row>
    <row r="74" spans="1:1">
      <c r="A74" t="s">
        <v>22</v>
      </c>
    </row>
    <row r="75" spans="1:1">
      <c r="A75" t="s">
        <v>23</v>
      </c>
    </row>
    <row r="76" spans="1:1">
      <c r="A76" t="s">
        <v>24</v>
      </c>
    </row>
    <row r="78" spans="1:1">
      <c r="A78" t="s">
        <v>25</v>
      </c>
    </row>
    <row r="79" spans="1:1">
      <c r="A79" t="s">
        <v>26</v>
      </c>
    </row>
    <row r="80" spans="1:1">
      <c r="A80" t="s">
        <v>27</v>
      </c>
    </row>
    <row r="81" spans="1:1">
      <c r="A81" t="s">
        <v>28</v>
      </c>
    </row>
    <row r="85" spans="1:1">
      <c r="A85" t="s">
        <v>29</v>
      </c>
    </row>
    <row r="86" spans="1:1">
      <c r="A86" t="s">
        <v>30</v>
      </c>
    </row>
    <row r="87" spans="1:1">
      <c r="A87" t="s">
        <v>31</v>
      </c>
    </row>
    <row r="92" spans="1:1">
      <c r="A92" t="s">
        <v>32</v>
      </c>
    </row>
    <row r="93" spans="1:1">
      <c r="A93" t="s">
        <v>33</v>
      </c>
    </row>
    <row r="94" spans="1:1">
      <c r="A94" t="s">
        <v>34</v>
      </c>
    </row>
    <row r="95" spans="1:1">
      <c r="A95" t="s">
        <v>35</v>
      </c>
    </row>
    <row r="97" spans="1:6">
      <c r="A97" t="s">
        <v>36</v>
      </c>
    </row>
    <row r="101" spans="1:6">
      <c r="A101" t="s">
        <v>37</v>
      </c>
      <c r="B101" t="s">
        <v>38</v>
      </c>
    </row>
    <row r="102" spans="1:6">
      <c r="A102" t="s">
        <v>39</v>
      </c>
    </row>
    <row r="103" spans="1:6">
      <c r="A103" t="s">
        <v>40</v>
      </c>
      <c r="C103" s="30"/>
      <c r="D103" s="30"/>
      <c r="E103" s="30"/>
    </row>
    <row r="104" spans="1:6">
      <c r="A104" t="s">
        <v>41</v>
      </c>
      <c r="B104" t="s">
        <v>42</v>
      </c>
      <c r="C104" s="30"/>
      <c r="D104" s="30"/>
      <c r="E104" s="30"/>
    </row>
    <row r="105" spans="1:6">
      <c r="A105" t="s">
        <v>43</v>
      </c>
      <c r="C105" s="30"/>
      <c r="D105" s="30"/>
      <c r="E105" s="30"/>
    </row>
    <row r="106" spans="1:6">
      <c r="B106" t="s">
        <v>44</v>
      </c>
      <c r="C106" s="30"/>
      <c r="D106" s="30">
        <v>5</v>
      </c>
      <c r="E106" s="31">
        <v>500</v>
      </c>
    </row>
    <row r="108" spans="1:6">
      <c r="A108" t="s">
        <v>45</v>
      </c>
      <c r="B108" t="s">
        <v>46</v>
      </c>
    </row>
    <row r="109" spans="1:6" ht="15.6" customHeight="1">
      <c r="A109" t="s">
        <v>47</v>
      </c>
      <c r="B109" t="s">
        <v>48</v>
      </c>
    </row>
    <row r="110" spans="1:6" ht="15.6" customHeight="1">
      <c r="B110" t="s">
        <v>49</v>
      </c>
      <c r="C110" t="s">
        <v>50</v>
      </c>
      <c r="D110">
        <v>5</v>
      </c>
      <c r="E110">
        <v>4000</v>
      </c>
      <c r="F110">
        <f>+D110*E110</f>
        <v>20000</v>
      </c>
    </row>
    <row r="111" spans="1:6" ht="15.6" customHeight="1">
      <c r="A111" t="s">
        <v>51</v>
      </c>
      <c r="B111" t="s">
        <v>52</v>
      </c>
    </row>
    <row r="112" spans="1:6">
      <c r="B112" t="s">
        <v>53</v>
      </c>
      <c r="C112" t="s">
        <v>54</v>
      </c>
      <c r="D112">
        <f>(7+17)*2+7+10</f>
        <v>65</v>
      </c>
      <c r="E112">
        <v>250</v>
      </c>
      <c r="F112">
        <f>+D112*E112</f>
        <v>16250</v>
      </c>
    </row>
    <row r="113" spans="1:6">
      <c r="A113" t="s">
        <v>55</v>
      </c>
      <c r="B113" t="s">
        <v>56</v>
      </c>
    </row>
    <row r="114" spans="1:6">
      <c r="B114" t="s">
        <v>56</v>
      </c>
      <c r="C114" t="s">
        <v>50</v>
      </c>
      <c r="D114">
        <v>1</v>
      </c>
      <c r="E114">
        <v>3000</v>
      </c>
      <c r="F114">
        <f t="shared" ref="F114" si="0">+D114*E114</f>
        <v>3000</v>
      </c>
    </row>
    <row r="116" spans="1:6">
      <c r="B116" t="str">
        <f>CONCATENATE("Sous Total ",B101)</f>
        <v>Sous Total Chauffage</v>
      </c>
      <c r="F116">
        <f>SUBTOTAL(109,F102:F115)</f>
        <v>39250</v>
      </c>
    </row>
  </sheetData>
  <mergeCells count="16">
    <mergeCell ref="B17:G17"/>
    <mergeCell ref="B4:B7"/>
    <mergeCell ref="C5:F5"/>
    <mergeCell ref="C6:G6"/>
    <mergeCell ref="B8:C15"/>
    <mergeCell ref="D8:G8"/>
    <mergeCell ref="D13:G13"/>
    <mergeCell ref="D14:G14"/>
    <mergeCell ref="D15:G15"/>
    <mergeCell ref="B16:C16"/>
    <mergeCell ref="D16:F16"/>
    <mergeCell ref="H8:H15"/>
    <mergeCell ref="D9:G9"/>
    <mergeCell ref="D10:G10"/>
    <mergeCell ref="D11:G11"/>
    <mergeCell ref="D12:G12"/>
  </mergeCells>
  <phoneticPr fontId="26" type="noConversion"/>
  <pageMargins left="0.7" right="0.7" top="0.75" bottom="0.75" header="0.3" footer="0.3"/>
  <pageSetup paperSize="9" scale="87" orientation="portrait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7493-D167-4651-8383-6A9A773212A4}">
  <sheetPr>
    <pageSetUpPr fitToPage="1"/>
  </sheetPr>
  <dimension ref="A1:F98"/>
  <sheetViews>
    <sheetView tabSelected="1" view="pageBreakPreview" topLeftCell="A70" zoomScale="77" zoomScaleNormal="40" zoomScaleSheetLayoutView="85" workbookViewId="0">
      <selection activeCell="H81" sqref="H81"/>
    </sheetView>
  </sheetViews>
  <sheetFormatPr defaultColWidth="11.42578125" defaultRowHeight="12.75" outlineLevelCol="1"/>
  <cols>
    <col min="1" max="1" width="10" style="18" bestFit="1" customWidth="1"/>
    <col min="2" max="2" width="107.85546875" style="26" customWidth="1"/>
    <col min="3" max="3" width="9.85546875" style="19" customWidth="1" outlineLevel="1"/>
    <col min="4" max="4" width="9.85546875" style="20" customWidth="1" outlineLevel="1"/>
    <col min="5" max="5" width="17.140625" style="21" customWidth="1" outlineLevel="1"/>
    <col min="6" max="6" width="25.5703125" style="21" customWidth="1" outlineLevel="1"/>
    <col min="7" max="16384" width="11.42578125" style="22"/>
  </cols>
  <sheetData>
    <row r="1" spans="1:6" ht="13.5" thickBot="1"/>
    <row r="2" spans="1:6" ht="7.7" customHeight="1">
      <c r="A2" s="97"/>
      <c r="B2" s="98"/>
      <c r="C2" s="98"/>
      <c r="D2" s="98"/>
      <c r="E2" s="98"/>
      <c r="F2" s="99"/>
    </row>
    <row r="3" spans="1:6" ht="24" customHeight="1">
      <c r="A3" s="100" t="str">
        <f>+Infos!B7</f>
        <v>REHABILITATION ENERGETIQUE</v>
      </c>
      <c r="B3" s="101"/>
      <c r="C3" s="101"/>
      <c r="D3" s="101"/>
      <c r="E3" s="101"/>
      <c r="F3" s="102"/>
    </row>
    <row r="4" spans="1:6" ht="24" customHeight="1">
      <c r="A4" s="103" t="str">
        <f>Infos!B3</f>
        <v>Ville de Villejuif</v>
      </c>
      <c r="B4" s="104"/>
      <c r="C4" s="104"/>
      <c r="D4" s="104"/>
      <c r="E4" s="104"/>
      <c r="F4" s="105"/>
    </row>
    <row r="5" spans="1:6" ht="24" customHeight="1">
      <c r="A5" s="106" t="s">
        <v>57</v>
      </c>
      <c r="B5" s="107"/>
      <c r="C5" s="107"/>
      <c r="D5" s="107"/>
      <c r="E5" s="107"/>
      <c r="F5" s="108"/>
    </row>
    <row r="6" spans="1:6" ht="28.7" customHeight="1">
      <c r="A6" s="28"/>
      <c r="B6" s="109"/>
      <c r="C6" s="109"/>
      <c r="D6" s="109"/>
      <c r="E6" s="109"/>
      <c r="F6" s="110"/>
    </row>
    <row r="7" spans="1:6" ht="24" customHeight="1" thickBot="1">
      <c r="A7" s="94" t="s">
        <v>58</v>
      </c>
      <c r="B7" s="95"/>
      <c r="C7" s="95"/>
      <c r="D7" s="95"/>
      <c r="E7" s="95"/>
      <c r="F7" s="96"/>
    </row>
    <row r="8" spans="1:6" ht="9" customHeight="1">
      <c r="A8" s="92"/>
      <c r="B8" s="92"/>
      <c r="C8" s="92"/>
      <c r="D8" s="92"/>
      <c r="E8" s="92"/>
      <c r="F8" s="92"/>
    </row>
    <row r="9" spans="1:6">
      <c r="A9" s="93" t="str">
        <f>IF(Infos!$C$11=0,Infos!$D$11,"Date de valeur de l'estimatif : "&amp;TEXT(Infos!$B$13,"MMMM AAAA"))</f>
        <v>Pour rappel : L'entrepreneur s'engage sur un prix global et forfaitaire. Les quantités inscrites au présent document sont données à titre indicatif.</v>
      </c>
      <c r="B9" s="93"/>
      <c r="C9" s="93"/>
      <c r="D9" s="93"/>
      <c r="E9" s="93"/>
      <c r="F9" s="93"/>
    </row>
    <row r="10" spans="1:6" ht="5.45" customHeight="1">
      <c r="A10" s="92"/>
      <c r="B10" s="92"/>
      <c r="C10" s="92"/>
      <c r="D10" s="92"/>
      <c r="E10" s="92"/>
      <c r="F10" s="92"/>
    </row>
    <row r="11" spans="1:6" s="24" customFormat="1" ht="28.7" customHeight="1">
      <c r="A11" s="32" t="s">
        <v>59</v>
      </c>
      <c r="B11" s="33" t="s">
        <v>60</v>
      </c>
      <c r="C11" s="34" t="s">
        <v>61</v>
      </c>
      <c r="D11" s="35" t="s">
        <v>62</v>
      </c>
      <c r="E11" s="34" t="s">
        <v>63</v>
      </c>
      <c r="F11" s="34" t="s">
        <v>64</v>
      </c>
    </row>
    <row r="12" spans="1:6" s="23" customFormat="1" ht="16.350000000000001" customHeight="1">
      <c r="A12" s="41"/>
      <c r="B12" s="50"/>
      <c r="C12" s="38"/>
      <c r="D12" s="39"/>
      <c r="E12" s="40"/>
      <c r="F12" s="43"/>
    </row>
    <row r="13" spans="1:6" s="23" customFormat="1" ht="16.350000000000001" customHeight="1">
      <c r="A13" s="69">
        <v>5</v>
      </c>
      <c r="B13" s="70" t="s">
        <v>65</v>
      </c>
      <c r="C13" s="38"/>
      <c r="D13" s="39"/>
      <c r="E13" s="40"/>
      <c r="F13" s="43"/>
    </row>
    <row r="14" spans="1:6" s="23" customFormat="1" ht="16.350000000000001" customHeight="1">
      <c r="A14" s="41"/>
      <c r="B14" s="50"/>
      <c r="C14" s="38"/>
      <c r="D14" s="39"/>
      <c r="E14" s="40"/>
      <c r="F14" s="43"/>
    </row>
    <row r="15" spans="1:6" s="23" customFormat="1" ht="16.350000000000001" customHeight="1">
      <c r="A15" s="73" t="s">
        <v>66</v>
      </c>
      <c r="B15" s="70" t="s">
        <v>67</v>
      </c>
      <c r="C15" s="38"/>
      <c r="D15" s="39"/>
      <c r="E15" s="40"/>
      <c r="F15" s="43"/>
    </row>
    <row r="16" spans="1:6" s="23" customFormat="1" ht="16.350000000000001" customHeight="1">
      <c r="A16" s="57"/>
      <c r="B16" s="37"/>
      <c r="C16" s="38"/>
      <c r="D16" s="39"/>
      <c r="E16" s="40"/>
      <c r="F16" s="40"/>
    </row>
    <row r="17" spans="1:6" s="29" customFormat="1" ht="15.75">
      <c r="A17" s="57" t="s">
        <v>68</v>
      </c>
      <c r="B17" s="37" t="s">
        <v>69</v>
      </c>
      <c r="C17" s="38" t="s">
        <v>70</v>
      </c>
      <c r="D17" s="39"/>
      <c r="E17" s="40"/>
      <c r="F17" s="40"/>
    </row>
    <row r="18" spans="1:6" s="29" customFormat="1" ht="15.75">
      <c r="A18" s="57" t="s">
        <v>71</v>
      </c>
      <c r="B18" s="37" t="s">
        <v>72</v>
      </c>
      <c r="C18" s="38" t="s">
        <v>70</v>
      </c>
      <c r="D18" s="39"/>
      <c r="E18" s="40"/>
      <c r="F18" s="40"/>
    </row>
    <row r="19" spans="1:6" s="29" customFormat="1" ht="15.75">
      <c r="A19" s="57" t="s">
        <v>73</v>
      </c>
      <c r="B19" s="37" t="s">
        <v>74</v>
      </c>
      <c r="C19" s="38"/>
      <c r="D19" s="39"/>
      <c r="E19" s="40"/>
      <c r="F19" s="40"/>
    </row>
    <row r="20" spans="1:6" s="23" customFormat="1" ht="15">
      <c r="A20" s="71" t="s">
        <v>75</v>
      </c>
      <c r="B20" s="72" t="s">
        <v>76</v>
      </c>
      <c r="C20" s="38" t="s">
        <v>70</v>
      </c>
      <c r="D20" s="39"/>
      <c r="E20" s="40"/>
      <c r="F20" s="40"/>
    </row>
    <row r="21" spans="1:6" s="23" customFormat="1" ht="15">
      <c r="A21" s="71" t="s">
        <v>77</v>
      </c>
      <c r="B21" s="72" t="s">
        <v>78</v>
      </c>
      <c r="C21" s="38" t="s">
        <v>50</v>
      </c>
      <c r="D21" s="39"/>
      <c r="E21" s="40"/>
      <c r="F21" s="40"/>
    </row>
    <row r="22" spans="1:6" s="23" customFormat="1" ht="15.75">
      <c r="A22" s="58"/>
      <c r="B22" s="36"/>
      <c r="C22" s="38"/>
      <c r="D22" s="39"/>
      <c r="E22" s="40"/>
      <c r="F22" s="40"/>
    </row>
    <row r="23" spans="1:6" s="23" customFormat="1" ht="16.350000000000001" customHeight="1">
      <c r="A23" s="73" t="s">
        <v>79</v>
      </c>
      <c r="B23" s="70" t="s">
        <v>80</v>
      </c>
      <c r="C23" s="38"/>
      <c r="D23" s="39"/>
      <c r="E23" s="40"/>
      <c r="F23" s="43"/>
    </row>
    <row r="24" spans="1:6" s="23" customFormat="1" ht="16.350000000000001" customHeight="1">
      <c r="A24" s="57"/>
      <c r="B24" s="37"/>
      <c r="C24" s="38"/>
      <c r="D24" s="39"/>
      <c r="E24" s="40"/>
      <c r="F24" s="43"/>
    </row>
    <row r="25" spans="1:6" s="29" customFormat="1" ht="15.75">
      <c r="A25" s="57" t="s">
        <v>81</v>
      </c>
      <c r="B25" s="37" t="s">
        <v>82</v>
      </c>
      <c r="C25" s="59"/>
      <c r="D25" s="59"/>
      <c r="E25" s="60"/>
      <c r="F25" s="43"/>
    </row>
    <row r="26" spans="1:6" s="23" customFormat="1" ht="15">
      <c r="A26" s="71" t="s">
        <v>83</v>
      </c>
      <c r="B26" s="72" t="s">
        <v>84</v>
      </c>
      <c r="C26" s="38" t="s">
        <v>85</v>
      </c>
      <c r="D26" s="59"/>
      <c r="E26" s="61"/>
      <c r="F26" s="43"/>
    </row>
    <row r="27" spans="1:6" s="23" customFormat="1" ht="15">
      <c r="A27" s="71" t="s">
        <v>86</v>
      </c>
      <c r="B27" s="72" t="s">
        <v>87</v>
      </c>
      <c r="C27" s="59"/>
      <c r="D27" s="59"/>
      <c r="E27" s="61"/>
      <c r="F27" s="43"/>
    </row>
    <row r="28" spans="1:6" s="23" customFormat="1" ht="15">
      <c r="A28" s="62"/>
      <c r="B28" s="63" t="s">
        <v>88</v>
      </c>
      <c r="C28" s="38" t="s">
        <v>50</v>
      </c>
      <c r="D28" s="39"/>
      <c r="E28" s="40"/>
      <c r="F28" s="40"/>
    </row>
    <row r="29" spans="1:6" s="23" customFormat="1" ht="15">
      <c r="A29" s="62"/>
      <c r="B29" s="63" t="s">
        <v>89</v>
      </c>
      <c r="C29" s="38" t="s">
        <v>54</v>
      </c>
      <c r="D29" s="39"/>
      <c r="E29" s="40"/>
      <c r="F29" s="40"/>
    </row>
    <row r="30" spans="1:6" s="23" customFormat="1" ht="15">
      <c r="A30" s="62"/>
      <c r="B30" s="63" t="s">
        <v>90</v>
      </c>
      <c r="C30" s="38" t="s">
        <v>50</v>
      </c>
      <c r="D30" s="39"/>
      <c r="E30" s="40"/>
      <c r="F30" s="40"/>
    </row>
    <row r="31" spans="1:6" s="29" customFormat="1" ht="15.75">
      <c r="A31" s="57" t="s">
        <v>91</v>
      </c>
      <c r="B31" s="37" t="s">
        <v>46</v>
      </c>
      <c r="C31" s="38"/>
      <c r="D31" s="39"/>
      <c r="E31" s="40"/>
      <c r="F31" s="40"/>
    </row>
    <row r="32" spans="1:6" s="29" customFormat="1" ht="15">
      <c r="A32" s="75" t="s">
        <v>92</v>
      </c>
      <c r="B32" s="74" t="s">
        <v>93</v>
      </c>
      <c r="C32" s="38" t="s">
        <v>54</v>
      </c>
      <c r="D32" s="39"/>
      <c r="E32" s="40"/>
      <c r="F32" s="40"/>
    </row>
    <row r="33" spans="1:6" s="29" customFormat="1" ht="15">
      <c r="A33" s="75" t="s">
        <v>94</v>
      </c>
      <c r="B33" s="74" t="s">
        <v>95</v>
      </c>
      <c r="C33" s="38"/>
      <c r="D33" s="39"/>
      <c r="E33" s="40"/>
      <c r="F33" s="40"/>
    </row>
    <row r="34" spans="1:6" s="29" customFormat="1" ht="15">
      <c r="A34" s="62"/>
      <c r="B34" s="64" t="s">
        <v>96</v>
      </c>
      <c r="C34" s="38" t="s">
        <v>50</v>
      </c>
      <c r="D34" s="39"/>
      <c r="E34" s="40"/>
      <c r="F34" s="40"/>
    </row>
    <row r="35" spans="1:6" s="29" customFormat="1" ht="15">
      <c r="A35" s="62"/>
      <c r="B35" s="64" t="s">
        <v>97</v>
      </c>
      <c r="C35" s="38" t="s">
        <v>85</v>
      </c>
      <c r="D35" s="39"/>
      <c r="E35" s="40"/>
      <c r="F35" s="40"/>
    </row>
    <row r="36" spans="1:6" s="29" customFormat="1" ht="15">
      <c r="A36" s="62"/>
      <c r="B36" s="64" t="s">
        <v>98</v>
      </c>
      <c r="C36" s="38" t="s">
        <v>85</v>
      </c>
      <c r="D36" s="39"/>
      <c r="E36" s="40"/>
      <c r="F36" s="40"/>
    </row>
    <row r="37" spans="1:6" s="29" customFormat="1" ht="15">
      <c r="A37" s="62"/>
      <c r="B37" s="64" t="s">
        <v>99</v>
      </c>
      <c r="C37" s="38" t="s">
        <v>85</v>
      </c>
      <c r="D37" s="39"/>
      <c r="E37" s="40"/>
      <c r="F37" s="40"/>
    </row>
    <row r="38" spans="1:6" s="29" customFormat="1" ht="15">
      <c r="A38" s="62" t="s">
        <v>94</v>
      </c>
      <c r="B38" s="63" t="s">
        <v>100</v>
      </c>
      <c r="C38" s="38" t="s">
        <v>54</v>
      </c>
      <c r="D38" s="39"/>
      <c r="E38" s="40"/>
      <c r="F38" s="40"/>
    </row>
    <row r="39" spans="1:6" s="29" customFormat="1" ht="15">
      <c r="A39" s="62" t="s">
        <v>101</v>
      </c>
      <c r="B39" s="63" t="s">
        <v>102</v>
      </c>
      <c r="C39" s="38" t="s">
        <v>50</v>
      </c>
      <c r="D39" s="39"/>
      <c r="E39" s="40"/>
      <c r="F39" s="40"/>
    </row>
    <row r="40" spans="1:6" s="29" customFormat="1" ht="15">
      <c r="A40" s="62" t="s">
        <v>103</v>
      </c>
      <c r="B40" s="63" t="s">
        <v>104</v>
      </c>
      <c r="C40" s="38" t="s">
        <v>50</v>
      </c>
      <c r="D40" s="39"/>
      <c r="E40" s="40"/>
      <c r="F40" s="40"/>
    </row>
    <row r="41" spans="1:6" s="29" customFormat="1" ht="15.75">
      <c r="A41" s="57" t="s">
        <v>105</v>
      </c>
      <c r="B41" s="36" t="s">
        <v>106</v>
      </c>
      <c r="C41" s="38"/>
      <c r="D41" s="39"/>
      <c r="E41" s="40"/>
      <c r="F41" s="40"/>
    </row>
    <row r="42" spans="1:6" s="29" customFormat="1" ht="15">
      <c r="A42" s="62"/>
      <c r="B42" s="63" t="s">
        <v>107</v>
      </c>
      <c r="C42" s="38" t="s">
        <v>50</v>
      </c>
      <c r="D42" s="39"/>
      <c r="E42" s="40"/>
      <c r="F42" s="40"/>
    </row>
    <row r="43" spans="1:6" s="29" customFormat="1" ht="15.75">
      <c r="A43" s="57" t="s">
        <v>108</v>
      </c>
      <c r="B43" s="36" t="s">
        <v>109</v>
      </c>
      <c r="C43" s="38"/>
      <c r="D43" s="39"/>
      <c r="E43" s="40"/>
      <c r="F43" s="40"/>
    </row>
    <row r="44" spans="1:6" s="29" customFormat="1" ht="15">
      <c r="A44" s="62"/>
      <c r="B44" s="63" t="s">
        <v>110</v>
      </c>
      <c r="C44" s="38" t="s">
        <v>50</v>
      </c>
      <c r="D44" s="39"/>
      <c r="E44" s="40"/>
      <c r="F44" s="40"/>
    </row>
    <row r="45" spans="1:6" s="29" customFormat="1" ht="15">
      <c r="A45" s="62"/>
      <c r="B45" s="63"/>
      <c r="C45" s="59"/>
      <c r="D45" s="59"/>
      <c r="E45" s="60"/>
      <c r="F45" s="43"/>
    </row>
    <row r="46" spans="1:6" s="27" customFormat="1" ht="16.350000000000001" customHeight="1">
      <c r="A46" s="65"/>
      <c r="B46" s="45" t="str">
        <f>CONCATENATE("Sous Total ",B23)</f>
        <v>Sous Total VENTILATION</v>
      </c>
      <c r="C46" s="46"/>
      <c r="D46" s="47"/>
      <c r="E46" s="48"/>
      <c r="F46" s="49">
        <f>SUBTOTAL(109,F15:F44)</f>
        <v>0</v>
      </c>
    </row>
    <row r="47" spans="1:6" s="27" customFormat="1" ht="16.350000000000001" customHeight="1">
      <c r="A47" s="42"/>
      <c r="B47" s="50"/>
      <c r="C47" s="38"/>
      <c r="D47" s="39"/>
      <c r="E47" s="40"/>
      <c r="F47" s="66"/>
    </row>
    <row r="48" spans="1:6" s="27" customFormat="1" ht="16.350000000000001" customHeight="1">
      <c r="A48" s="73" t="s">
        <v>111</v>
      </c>
      <c r="B48" s="70" t="s">
        <v>112</v>
      </c>
      <c r="C48" s="38"/>
      <c r="D48" s="39"/>
      <c r="E48" s="40"/>
      <c r="F48" s="40"/>
    </row>
    <row r="49" spans="1:6" s="27" customFormat="1" ht="16.350000000000001" customHeight="1">
      <c r="A49" s="57"/>
      <c r="B49" s="37"/>
      <c r="C49" s="38"/>
      <c r="D49" s="39"/>
      <c r="E49" s="40"/>
      <c r="F49" s="40"/>
    </row>
    <row r="50" spans="1:6" s="27" customFormat="1" ht="16.350000000000001" customHeight="1">
      <c r="A50" s="57" t="s">
        <v>113</v>
      </c>
      <c r="B50" s="37" t="s">
        <v>82</v>
      </c>
      <c r="C50" s="38"/>
      <c r="D50" s="39"/>
      <c r="E50" s="40"/>
      <c r="F50" s="40"/>
    </row>
    <row r="51" spans="1:6" s="27" customFormat="1" ht="16.350000000000001" customHeight="1">
      <c r="A51" s="71" t="s">
        <v>114</v>
      </c>
      <c r="B51" s="72" t="s">
        <v>84</v>
      </c>
      <c r="C51" s="38" t="s">
        <v>85</v>
      </c>
      <c r="D51" s="39"/>
      <c r="E51" s="40"/>
      <c r="F51" s="40"/>
    </row>
    <row r="52" spans="1:6" s="27" customFormat="1" ht="16.350000000000001" customHeight="1">
      <c r="A52" s="71" t="s">
        <v>115</v>
      </c>
      <c r="B52" s="72" t="s">
        <v>42</v>
      </c>
      <c r="C52" s="38" t="s">
        <v>85</v>
      </c>
      <c r="D52" s="39"/>
      <c r="E52" s="40"/>
      <c r="F52" s="40"/>
    </row>
    <row r="53" spans="1:6" s="27" customFormat="1" ht="16.350000000000001" customHeight="1">
      <c r="A53" s="71" t="s">
        <v>116</v>
      </c>
      <c r="B53" s="72" t="s">
        <v>87</v>
      </c>
      <c r="C53" s="38"/>
      <c r="D53" s="39"/>
      <c r="E53" s="40"/>
      <c r="F53" s="40"/>
    </row>
    <row r="54" spans="1:6" s="27" customFormat="1" ht="16.350000000000001" customHeight="1">
      <c r="A54" s="62"/>
      <c r="B54" s="63" t="s">
        <v>44</v>
      </c>
      <c r="C54" s="38" t="s">
        <v>50</v>
      </c>
      <c r="D54" s="39"/>
      <c r="E54" s="40"/>
      <c r="F54" s="40"/>
    </row>
    <row r="55" spans="1:6" s="27" customFormat="1" ht="16.350000000000001" customHeight="1">
      <c r="A55" s="42"/>
      <c r="B55" s="50"/>
      <c r="C55" s="38"/>
      <c r="D55" s="39"/>
      <c r="E55" s="40"/>
      <c r="F55" s="40"/>
    </row>
    <row r="56" spans="1:6" s="27" customFormat="1" ht="16.350000000000001" customHeight="1">
      <c r="A56" s="57" t="s">
        <v>117</v>
      </c>
      <c r="B56" s="37" t="s">
        <v>46</v>
      </c>
      <c r="C56" s="38"/>
      <c r="D56" s="39"/>
      <c r="E56" s="40"/>
      <c r="F56" s="40"/>
    </row>
    <row r="57" spans="1:6" s="27" customFormat="1" ht="15.6" customHeight="1">
      <c r="A57" s="71" t="s">
        <v>118</v>
      </c>
      <c r="B57" s="36" t="s">
        <v>119</v>
      </c>
      <c r="C57" s="38"/>
      <c r="D57" s="39"/>
      <c r="E57" s="40"/>
      <c r="F57" s="40"/>
    </row>
    <row r="58" spans="1:6" s="27" customFormat="1" ht="15.6" customHeight="1">
      <c r="A58" s="42"/>
      <c r="B58" s="63" t="s">
        <v>49</v>
      </c>
      <c r="C58" s="38" t="s">
        <v>50</v>
      </c>
      <c r="D58" s="39"/>
      <c r="E58" s="40"/>
      <c r="F58" s="40"/>
    </row>
    <row r="59" spans="1:6" s="27" customFormat="1" ht="15.6" customHeight="1">
      <c r="A59" s="71" t="s">
        <v>120</v>
      </c>
      <c r="B59" s="36" t="s">
        <v>121</v>
      </c>
      <c r="C59" s="38"/>
      <c r="D59" s="39"/>
      <c r="E59" s="40"/>
      <c r="F59" s="40"/>
    </row>
    <row r="60" spans="1:6" s="27" customFormat="1" ht="34.15" customHeight="1">
      <c r="A60" s="42"/>
      <c r="B60" s="63" t="s">
        <v>122</v>
      </c>
      <c r="C60" s="38" t="s">
        <v>54</v>
      </c>
      <c r="D60" s="39"/>
      <c r="E60" s="40"/>
      <c r="F60" s="40"/>
    </row>
    <row r="61" spans="1:6" s="27" customFormat="1" ht="16.350000000000001" customHeight="1">
      <c r="A61" s="71" t="s">
        <v>123</v>
      </c>
      <c r="B61" s="36" t="s">
        <v>124</v>
      </c>
      <c r="C61" s="38"/>
      <c r="D61" s="39"/>
      <c r="E61" s="40"/>
      <c r="F61" s="40"/>
    </row>
    <row r="62" spans="1:6" s="27" customFormat="1" ht="16.350000000000001" customHeight="1">
      <c r="A62" s="42"/>
      <c r="B62" s="63" t="s">
        <v>125</v>
      </c>
      <c r="C62" s="38" t="s">
        <v>50</v>
      </c>
      <c r="D62" s="39"/>
      <c r="E62" s="40"/>
      <c r="F62" s="40"/>
    </row>
    <row r="63" spans="1:6" s="27" customFormat="1" ht="16.350000000000001" customHeight="1">
      <c r="A63" s="42"/>
      <c r="B63" s="63" t="s">
        <v>126</v>
      </c>
      <c r="C63" s="38" t="s">
        <v>85</v>
      </c>
      <c r="D63" s="39"/>
      <c r="E63" s="40"/>
      <c r="F63" s="40"/>
    </row>
    <row r="64" spans="1:6" s="27" customFormat="1" ht="16.350000000000001" customHeight="1">
      <c r="A64" s="42"/>
      <c r="B64" s="63"/>
      <c r="C64" s="38"/>
      <c r="D64" s="39"/>
      <c r="E64" s="40"/>
      <c r="F64" s="40"/>
    </row>
    <row r="65" spans="1:6" s="27" customFormat="1" ht="16.350000000000001" customHeight="1">
      <c r="A65" s="57" t="s">
        <v>127</v>
      </c>
      <c r="B65" s="37" t="s">
        <v>128</v>
      </c>
      <c r="C65" s="38"/>
      <c r="D65" s="39"/>
      <c r="E65" s="40"/>
      <c r="F65" s="40"/>
    </row>
    <row r="66" spans="1:6" s="27" customFormat="1" ht="16.350000000000001" customHeight="1">
      <c r="A66" s="76" t="s">
        <v>129</v>
      </c>
      <c r="B66" s="77" t="s">
        <v>82</v>
      </c>
      <c r="C66" s="38" t="s">
        <v>85</v>
      </c>
      <c r="D66" s="39"/>
      <c r="E66" s="40"/>
      <c r="F66" s="40"/>
    </row>
    <row r="67" spans="1:6" s="27" customFormat="1" ht="16.350000000000001" customHeight="1">
      <c r="A67" s="76" t="s">
        <v>130</v>
      </c>
      <c r="B67" s="72" t="s">
        <v>131</v>
      </c>
      <c r="C67" s="38" t="s">
        <v>50</v>
      </c>
      <c r="D67" s="39"/>
      <c r="E67" s="40"/>
      <c r="F67" s="40"/>
    </row>
    <row r="68" spans="1:6" s="27" customFormat="1" ht="16.350000000000001" customHeight="1">
      <c r="A68" s="57"/>
      <c r="B68" s="64" t="s">
        <v>132</v>
      </c>
      <c r="C68" s="38" t="s">
        <v>85</v>
      </c>
      <c r="D68" s="39"/>
      <c r="E68" s="40"/>
      <c r="F68" s="40"/>
    </row>
    <row r="69" spans="1:6" s="27" customFormat="1" ht="16.350000000000001" customHeight="1">
      <c r="A69" s="42"/>
      <c r="B69" s="64" t="s">
        <v>133</v>
      </c>
      <c r="C69" s="38" t="s">
        <v>85</v>
      </c>
      <c r="D69" s="39"/>
      <c r="E69" s="40"/>
      <c r="F69" s="40"/>
    </row>
    <row r="70" spans="1:6" s="27" customFormat="1" ht="16.350000000000001" customHeight="1">
      <c r="A70" s="42"/>
      <c r="B70" s="63"/>
      <c r="C70" s="38"/>
      <c r="D70" s="39"/>
      <c r="E70" s="40"/>
      <c r="F70" s="43"/>
    </row>
    <row r="71" spans="1:6" s="27" customFormat="1" ht="16.350000000000001" customHeight="1">
      <c r="A71" s="65"/>
      <c r="B71" s="45" t="str">
        <f>CONCATENATE("Sous Total ",B48)</f>
        <v xml:space="preserve">Sous Total CHAUFFAGE / PLOMBERIE </v>
      </c>
      <c r="C71" s="46"/>
      <c r="D71" s="47"/>
      <c r="E71" s="48"/>
      <c r="F71" s="49">
        <f>SUBTOTAL(109,F50:F70)</f>
        <v>0</v>
      </c>
    </row>
    <row r="72" spans="1:6" s="27" customFormat="1" ht="16.350000000000001" customHeight="1">
      <c r="A72" s="42"/>
      <c r="B72" s="50"/>
      <c r="C72" s="38"/>
      <c r="D72" s="39"/>
      <c r="E72" s="40"/>
      <c r="F72" s="66"/>
    </row>
    <row r="73" spans="1:6" s="27" customFormat="1" ht="16.350000000000001" customHeight="1">
      <c r="A73" s="69">
        <v>6</v>
      </c>
      <c r="B73" s="70" t="s">
        <v>134</v>
      </c>
      <c r="C73" s="38"/>
      <c r="D73" s="39"/>
      <c r="E73" s="40"/>
      <c r="F73" s="66"/>
    </row>
    <row r="74" spans="1:6" s="27" customFormat="1" ht="16.350000000000001" customHeight="1">
      <c r="A74" s="42"/>
      <c r="B74" s="50"/>
      <c r="C74" s="38"/>
      <c r="D74" s="39"/>
      <c r="E74" s="40"/>
      <c r="F74" s="66"/>
    </row>
    <row r="75" spans="1:6" s="27" customFormat="1" ht="16.350000000000001" customHeight="1">
      <c r="A75" s="57" t="s">
        <v>135</v>
      </c>
      <c r="B75" s="37" t="s">
        <v>82</v>
      </c>
      <c r="C75" s="38"/>
      <c r="D75" s="39"/>
      <c r="E75" s="40"/>
      <c r="F75" s="66"/>
    </row>
    <row r="76" spans="1:6" s="27" customFormat="1" ht="16.350000000000001" customHeight="1">
      <c r="A76" s="57"/>
      <c r="B76" s="37"/>
      <c r="C76" s="38"/>
      <c r="D76" s="39"/>
      <c r="E76" s="40"/>
      <c r="F76" s="66"/>
    </row>
    <row r="77" spans="1:6" s="27" customFormat="1" ht="16.350000000000001" customHeight="1">
      <c r="A77" s="57" t="s">
        <v>136</v>
      </c>
      <c r="B77" s="37" t="s">
        <v>137</v>
      </c>
      <c r="C77" s="38"/>
      <c r="D77" s="39"/>
      <c r="E77" s="40"/>
      <c r="F77" s="66"/>
    </row>
    <row r="78" spans="1:6" s="27" customFormat="1" ht="16.350000000000001" customHeight="1">
      <c r="A78" s="57"/>
      <c r="B78" s="42" t="s">
        <v>138</v>
      </c>
      <c r="C78" s="38" t="s">
        <v>70</v>
      </c>
      <c r="D78" s="39"/>
      <c r="E78" s="40"/>
      <c r="F78" s="66"/>
    </row>
    <row r="79" spans="1:6" s="23" customFormat="1" ht="16.350000000000001" customHeight="1">
      <c r="A79" s="57" t="s">
        <v>139</v>
      </c>
      <c r="B79" s="37" t="s">
        <v>140</v>
      </c>
      <c r="C79" s="38"/>
      <c r="D79" s="39"/>
      <c r="E79" s="40"/>
      <c r="F79" s="40"/>
    </row>
    <row r="80" spans="1:6" s="27" customFormat="1" ht="15">
      <c r="A80" s="67"/>
      <c r="B80" s="42" t="s">
        <v>141</v>
      </c>
      <c r="C80" s="38"/>
      <c r="D80" s="39"/>
      <c r="E80" s="40"/>
      <c r="F80" s="40"/>
    </row>
    <row r="81" spans="1:6" s="27" customFormat="1" ht="16.350000000000001" customHeight="1">
      <c r="A81" s="67"/>
      <c r="B81" s="42" t="s">
        <v>142</v>
      </c>
      <c r="C81" s="38" t="s">
        <v>54</v>
      </c>
      <c r="D81" s="39">
        <v>344</v>
      </c>
      <c r="E81" s="40">
        <f>35*1.35</f>
        <v>47.25</v>
      </c>
      <c r="F81" s="40"/>
    </row>
    <row r="82" spans="1:6" s="27" customFormat="1" ht="16.350000000000001" customHeight="1">
      <c r="A82" s="67"/>
      <c r="B82" s="42" t="s">
        <v>143</v>
      </c>
      <c r="C82" s="38" t="s">
        <v>54</v>
      </c>
      <c r="D82" s="39">
        <v>16</v>
      </c>
      <c r="E82" s="40">
        <f>(117+20)*1.35</f>
        <v>184.95000000000002</v>
      </c>
      <c r="F82" s="40"/>
    </row>
    <row r="83" spans="1:6" s="27" customFormat="1" ht="16.350000000000001" customHeight="1">
      <c r="A83" s="67"/>
      <c r="B83" s="42" t="s">
        <v>144</v>
      </c>
      <c r="C83" s="38" t="s">
        <v>54</v>
      </c>
      <c r="D83" s="39"/>
      <c r="E83" s="40"/>
      <c r="F83" s="40"/>
    </row>
    <row r="84" spans="1:6" s="27" customFormat="1" ht="16.350000000000001" customHeight="1">
      <c r="A84" s="67"/>
      <c r="B84" s="42" t="s">
        <v>145</v>
      </c>
      <c r="C84" s="38" t="s">
        <v>54</v>
      </c>
      <c r="D84" s="39"/>
      <c r="E84" s="40"/>
      <c r="F84" s="40"/>
    </row>
    <row r="85" spans="1:6" s="27" customFormat="1" ht="16.350000000000001" customHeight="1">
      <c r="A85" s="67"/>
      <c r="B85" s="42" t="s">
        <v>146</v>
      </c>
      <c r="C85" s="38" t="s">
        <v>54</v>
      </c>
      <c r="D85" s="39"/>
      <c r="E85" s="40"/>
      <c r="F85" s="40"/>
    </row>
    <row r="86" spans="1:6" s="27" customFormat="1" ht="16.350000000000001" customHeight="1">
      <c r="A86" s="67"/>
      <c r="B86" s="42" t="s">
        <v>147</v>
      </c>
      <c r="C86" s="38" t="s">
        <v>54</v>
      </c>
      <c r="D86" s="39"/>
      <c r="E86" s="40"/>
      <c r="F86" s="40"/>
    </row>
    <row r="87" spans="1:6" s="27" customFormat="1" ht="16.350000000000001" customHeight="1">
      <c r="A87" s="57" t="s">
        <v>148</v>
      </c>
      <c r="B87" s="37" t="s">
        <v>149</v>
      </c>
      <c r="C87" s="38"/>
      <c r="D87" s="39"/>
      <c r="E87" s="40"/>
      <c r="F87" s="40"/>
    </row>
    <row r="88" spans="1:6" s="27" customFormat="1" ht="16.350000000000001" customHeight="1">
      <c r="A88" s="57"/>
      <c r="B88" s="42" t="s">
        <v>150</v>
      </c>
      <c r="C88" s="38" t="s">
        <v>70</v>
      </c>
      <c r="D88" s="39"/>
      <c r="E88" s="40"/>
      <c r="F88" s="40"/>
    </row>
    <row r="89" spans="1:6" s="27" customFormat="1" ht="16.350000000000001" customHeight="1">
      <c r="A89" s="57" t="s">
        <v>151</v>
      </c>
      <c r="B89" s="37" t="s">
        <v>152</v>
      </c>
      <c r="C89" s="38"/>
      <c r="D89" s="39"/>
      <c r="E89" s="40"/>
      <c r="F89" s="40"/>
    </row>
    <row r="90" spans="1:6" s="27" customFormat="1" ht="16.350000000000001" customHeight="1">
      <c r="A90" s="67"/>
      <c r="B90" s="42" t="s">
        <v>153</v>
      </c>
      <c r="C90" s="38" t="s">
        <v>70</v>
      </c>
      <c r="D90" s="38"/>
      <c r="E90" s="68"/>
      <c r="F90" s="43"/>
    </row>
    <row r="91" spans="1:6" s="27" customFormat="1" ht="16.350000000000001" customHeight="1">
      <c r="A91" s="57" t="s">
        <v>154</v>
      </c>
      <c r="B91" s="37" t="s">
        <v>155</v>
      </c>
      <c r="C91" s="38"/>
      <c r="D91" s="38"/>
      <c r="E91" s="68"/>
      <c r="F91" s="43"/>
    </row>
    <row r="92" spans="1:6" s="27" customFormat="1" ht="16.350000000000001" customHeight="1">
      <c r="A92" s="67"/>
      <c r="B92" s="42" t="s">
        <v>156</v>
      </c>
      <c r="C92" s="38" t="s">
        <v>157</v>
      </c>
      <c r="D92" s="38"/>
      <c r="E92" s="68"/>
      <c r="F92" s="43"/>
    </row>
    <row r="93" spans="1:6" s="27" customFormat="1" ht="16.350000000000001" customHeight="1">
      <c r="A93" s="67"/>
      <c r="B93" s="42" t="s">
        <v>158</v>
      </c>
      <c r="C93" s="38" t="s">
        <v>54</v>
      </c>
      <c r="D93" s="38"/>
      <c r="E93" s="68"/>
      <c r="F93" s="43"/>
    </row>
    <row r="94" spans="1:6" s="27" customFormat="1" ht="16.350000000000001" customHeight="1">
      <c r="A94" s="67"/>
      <c r="B94" s="42" t="s">
        <v>159</v>
      </c>
      <c r="C94" s="38" t="s">
        <v>54</v>
      </c>
      <c r="D94" s="38"/>
      <c r="E94" s="68"/>
      <c r="F94" s="43"/>
    </row>
    <row r="95" spans="1:6" s="27" customFormat="1" ht="16.350000000000001" customHeight="1">
      <c r="A95" s="67"/>
      <c r="B95" s="42" t="s">
        <v>160</v>
      </c>
      <c r="C95" s="38" t="s">
        <v>161</v>
      </c>
      <c r="D95" s="38"/>
      <c r="E95" s="68"/>
      <c r="F95" s="43"/>
    </row>
    <row r="96" spans="1:6" s="27" customFormat="1" ht="16.350000000000001" customHeight="1">
      <c r="A96" s="44"/>
      <c r="B96" s="45" t="str">
        <f>CONCATENATE("Sous Total ",B79)</f>
        <v>Sous Total Eclairage</v>
      </c>
      <c r="C96" s="46"/>
      <c r="D96" s="47"/>
      <c r="E96" s="48"/>
      <c r="F96" s="49">
        <f>SUBTOTAL(109,F79:F86)</f>
        <v>0</v>
      </c>
    </row>
    <row r="97" spans="1:6" s="27" customFormat="1" ht="16.350000000000001" customHeight="1">
      <c r="A97" s="67"/>
      <c r="B97" s="42"/>
      <c r="C97" s="38"/>
      <c r="D97" s="38"/>
      <c r="E97" s="68"/>
      <c r="F97" s="43"/>
    </row>
    <row r="98" spans="1:6" s="25" customFormat="1" ht="21.6" customHeight="1">
      <c r="A98" s="51"/>
      <c r="B98" s="52" t="str">
        <f>"TOTAL BASE HT - "&amp;$A$5</f>
        <v>TOTAL BASE HT - Lot 4 - CVC - Electricité</v>
      </c>
      <c r="C98" s="53"/>
      <c r="D98" s="54"/>
      <c r="E98" s="55"/>
      <c r="F98" s="56">
        <f>SUBTOTAL(9,$F$12:$F$96)</f>
        <v>0</v>
      </c>
    </row>
  </sheetData>
  <mergeCells count="9">
    <mergeCell ref="A8:F8"/>
    <mergeCell ref="A9:F9"/>
    <mergeCell ref="A10:F10"/>
    <mergeCell ref="A7:F7"/>
    <mergeCell ref="A2:F2"/>
    <mergeCell ref="A3:F3"/>
    <mergeCell ref="A4:F4"/>
    <mergeCell ref="A5:F5"/>
    <mergeCell ref="B6:F6"/>
  </mergeCells>
  <phoneticPr fontId="26" type="noConversion"/>
  <conditionalFormatting sqref="C25:D25 D26 C27:D27 C45:D45 C67:C69">
    <cfRule type="cellIs" dxfId="5" priority="10" operator="equal">
      <formula>"PM"</formula>
    </cfRule>
  </conditionalFormatting>
  <conditionalFormatting sqref="C97:D97">
    <cfRule type="cellIs" dxfId="4" priority="2" operator="equal">
      <formula>"PM"</formula>
    </cfRule>
  </conditionalFormatting>
  <conditionalFormatting sqref="D90:D95">
    <cfRule type="cellIs" dxfId="3" priority="5" operator="equal">
      <formula>"PM"</formula>
    </cfRule>
  </conditionalFormatting>
  <conditionalFormatting sqref="F12:F15">
    <cfRule type="cellIs" dxfId="2" priority="7" operator="equal">
      <formula>0</formula>
    </cfRule>
  </conditionalFormatting>
  <conditionalFormatting sqref="F23:F24 E25:E27 B32:B45 E45 F71:F78 E90:E95 F90:F96 E97:F97">
    <cfRule type="cellIs" dxfId="1" priority="9" operator="equal">
      <formula>0</formula>
    </cfRule>
  </conditionalFormatting>
  <conditionalFormatting sqref="F46:F47">
    <cfRule type="cellIs" dxfId="0" priority="3" operator="equal">
      <formula>0</formula>
    </cfRule>
  </conditionalFormatting>
  <pageMargins left="0.7" right="0.7" top="0.75" bottom="0.75" header="0.3" footer="0.3"/>
  <pageSetup paperSize="9" scale="4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cab3c4-4abc-404e-afc4-08839f11aab8">
      <Terms xmlns="http://schemas.microsoft.com/office/infopath/2007/PartnerControls"/>
    </lcf76f155ced4ddcb4097134ff3c332f>
    <TaxCatchAll xmlns="80571dcd-4e3a-478f-8cc2-08afca91bf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B2D196E58C3469A1DFB6B77033DD5" ma:contentTypeVersion="13" ma:contentTypeDescription="Crée un document." ma:contentTypeScope="" ma:versionID="6d32bfaec4dd9fa7af583a2796028a82">
  <xsd:schema xmlns:xsd="http://www.w3.org/2001/XMLSchema" xmlns:xs="http://www.w3.org/2001/XMLSchema" xmlns:p="http://schemas.microsoft.com/office/2006/metadata/properties" xmlns:ns2="3acab3c4-4abc-404e-afc4-08839f11aab8" xmlns:ns3="80571dcd-4e3a-478f-8cc2-08afca91bf4b" targetNamespace="http://schemas.microsoft.com/office/2006/metadata/properties" ma:root="true" ma:fieldsID="439d08a07126b1fb4bbb302ad29a64ee" ns2:_="" ns3:_="">
    <xsd:import namespace="3acab3c4-4abc-404e-afc4-08839f11aab8"/>
    <xsd:import namespace="80571dcd-4e3a-478f-8cc2-08afca91bf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ab3c4-4abc-404e-afc4-08839f11a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cbdce69d-4a51-480f-a199-93067d3836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71dcd-4e3a-478f-8cc2-08afca91bf4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6ce6474-630b-4040-81a8-ee78a054e8c0}" ma:internalName="TaxCatchAll" ma:showField="CatchAllData" ma:web="80571dcd-4e3a-478f-8cc2-08afca91bf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6826E2-6052-4DBD-9830-6DF912B1754C}"/>
</file>

<file path=customXml/itemProps2.xml><?xml version="1.0" encoding="utf-8"?>
<ds:datastoreItem xmlns:ds="http://schemas.openxmlformats.org/officeDocument/2006/customXml" ds:itemID="{D6FBA3A3-0689-4CDB-9C1F-6BEF19DD9E75}"/>
</file>

<file path=customXml/itemProps3.xml><?xml version="1.0" encoding="utf-8"?>
<ds:datastoreItem xmlns:ds="http://schemas.openxmlformats.org/officeDocument/2006/customXml" ds:itemID="{6EFE4FDB-77C8-477A-B60C-87BCD4742A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Kenza KHATTABI</dc:creator>
  <cp:keywords/>
  <dc:description/>
  <cp:lastModifiedBy/>
  <cp:revision/>
  <dcterms:created xsi:type="dcterms:W3CDTF">2022-05-18T09:10:31Z</dcterms:created>
  <dcterms:modified xsi:type="dcterms:W3CDTF">2025-06-19T14:33:39Z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0x01010001BB2D196E58C3469A1DFB6B77033DD5</vt:lpwstr>
  </property>
</Properties>
</file>