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700" yWindow="360" windowWidth="36800" windowHeight="12860" tabRatio="500"/>
  </bookViews>
  <sheets>
    <sheet name="Sheet1" sheetId="1" r:id="rId1"/>
    <sheet name="ant_data.txt.cs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2" l="1"/>
  <c r="B17" i="2"/>
  <c r="C17" i="2"/>
  <c r="D17" i="2"/>
  <c r="E17" i="2"/>
  <c r="F17" i="2"/>
  <c r="A18" i="2"/>
  <c r="B18" i="2"/>
  <c r="C18" i="2"/>
  <c r="D18" i="2"/>
  <c r="E18" i="2"/>
  <c r="F18" i="2"/>
  <c r="C18" i="1"/>
  <c r="C17" i="1"/>
  <c r="F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D1" i="2"/>
  <c r="E1" i="2"/>
  <c r="D2" i="2"/>
  <c r="E2" i="2"/>
  <c r="D3" i="2"/>
  <c r="E3" i="2"/>
  <c r="D4" i="2"/>
  <c r="E4" i="2"/>
  <c r="D5" i="2"/>
  <c r="E5" i="2"/>
  <c r="D6" i="2"/>
  <c r="E6" i="2"/>
  <c r="D7" i="2"/>
  <c r="D8" i="2"/>
  <c r="E8" i="2"/>
  <c r="D9" i="2"/>
  <c r="E9" i="2"/>
  <c r="D10" i="2"/>
  <c r="E11" i="2"/>
  <c r="D12" i="2"/>
  <c r="E12" i="2"/>
  <c r="D13" i="2"/>
  <c r="E13" i="2"/>
  <c r="E14" i="2"/>
  <c r="D15" i="2"/>
  <c r="E15" i="2"/>
  <c r="D16" i="2"/>
  <c r="E16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A1" i="2"/>
  <c r="B1" i="2"/>
  <c r="C2" i="1"/>
  <c r="A2" i="2"/>
  <c r="B2" i="2"/>
  <c r="C3" i="1"/>
  <c r="A3" i="2"/>
  <c r="B3" i="2"/>
  <c r="C4" i="1"/>
  <c r="A4" i="2"/>
  <c r="B4" i="2"/>
  <c r="C5" i="1"/>
  <c r="A5" i="2"/>
  <c r="B5" i="2"/>
  <c r="C6" i="1"/>
  <c r="A6" i="2"/>
  <c r="B6" i="2"/>
  <c r="C7" i="1"/>
  <c r="A7" i="2"/>
  <c r="B7" i="2"/>
  <c r="C8" i="1"/>
  <c r="A8" i="2"/>
  <c r="B8" i="2"/>
  <c r="C9" i="1"/>
  <c r="A9" i="2"/>
  <c r="B9" i="2"/>
  <c r="C10" i="1"/>
  <c r="A10" i="2"/>
  <c r="B10" i="2"/>
  <c r="C11" i="1"/>
  <c r="A11" i="2"/>
  <c r="B11" i="2"/>
  <c r="C12" i="1"/>
  <c r="A12" i="2"/>
  <c r="B12" i="2"/>
  <c r="C13" i="1"/>
  <c r="A13" i="2"/>
  <c r="B13" i="2"/>
  <c r="C14" i="1"/>
  <c r="A14" i="2"/>
  <c r="B14" i="2"/>
  <c r="C15" i="1"/>
  <c r="A15" i="2"/>
  <c r="B15" i="2"/>
  <c r="C16" i="1"/>
  <c r="A16" i="2"/>
  <c r="B16" i="2"/>
  <c r="X13" i="1"/>
  <c r="AA13" i="1"/>
  <c r="AA12" i="1"/>
  <c r="AA4" i="1"/>
  <c r="X6" i="1"/>
  <c r="AA6" i="1"/>
  <c r="X10" i="1"/>
  <c r="AA10" i="1"/>
  <c r="X3" i="1"/>
  <c r="AA3" i="1"/>
  <c r="X16" i="1"/>
  <c r="AA16" i="1"/>
  <c r="X15" i="1"/>
  <c r="AA15" i="1"/>
  <c r="X14" i="1"/>
  <c r="AA14" i="1"/>
  <c r="X11" i="1"/>
  <c r="AA11" i="1"/>
  <c r="AA8" i="1"/>
  <c r="AA7" i="1"/>
  <c r="AA5" i="1"/>
  <c r="AA2" i="1"/>
</calcChain>
</file>

<file path=xl/sharedStrings.xml><?xml version="1.0" encoding="utf-8"?>
<sst xmlns="http://schemas.openxmlformats.org/spreadsheetml/2006/main" count="203" uniqueCount="95">
  <si>
    <t>Camponotus gigas</t>
  </si>
  <si>
    <t>Formicinae</t>
  </si>
  <si>
    <t>Minor W</t>
  </si>
  <si>
    <t>Hand collection</t>
  </si>
  <si>
    <t>Ethanol</t>
  </si>
  <si>
    <t>Malaysia</t>
  </si>
  <si>
    <t>Sabah/Borneo</t>
  </si>
  <si>
    <t>Maliau Basin</t>
  </si>
  <si>
    <t>on path at end of walkway leaving dormitories to go to restaurant</t>
  </si>
  <si>
    <t>Rainforest - camp</t>
  </si>
  <si>
    <t>Tube</t>
  </si>
  <si>
    <t>Collection Code</t>
  </si>
  <si>
    <t>Subfamily</t>
  </si>
  <si>
    <t>W</t>
  </si>
  <si>
    <t>Q</t>
  </si>
  <si>
    <t>M</t>
  </si>
  <si>
    <t>P</t>
  </si>
  <si>
    <t>L</t>
  </si>
  <si>
    <t>Notes</t>
  </si>
  <si>
    <t>Sampling method</t>
  </si>
  <si>
    <t>Date</t>
  </si>
  <si>
    <t>Sampled in?</t>
  </si>
  <si>
    <t>Country</t>
  </si>
  <si>
    <t>Region</t>
  </si>
  <si>
    <t>Place</t>
  </si>
  <si>
    <t>Local place</t>
  </si>
  <si>
    <t>Lattitude</t>
  </si>
  <si>
    <t>Longitude</t>
  </si>
  <si>
    <t>(+/- uncertainty)</t>
  </si>
  <si>
    <t>Elevation (m)</t>
  </si>
  <si>
    <t>Habitat</t>
  </si>
  <si>
    <t>Mounted</t>
  </si>
  <si>
    <t>Keyed elsewhere</t>
  </si>
  <si>
    <t>Needs rinse/clean</t>
  </si>
  <si>
    <t>NEED TO KEY</t>
  </si>
  <si>
    <t>Need to key</t>
  </si>
  <si>
    <t>Ponerinae</t>
  </si>
  <si>
    <t xml:space="preserve">Many trapjaw; Still has oil on it. </t>
  </si>
  <si>
    <t>Oil bait</t>
  </si>
  <si>
    <t>Maliau Basin - Closest trail to camp (bird head?</t>
  </si>
  <si>
    <t>Rainforest - along path</t>
  </si>
  <si>
    <t>Colony- nest between leaves; this is the subfamily with no spikes!!</t>
  </si>
  <si>
    <t>Maliau Basin - Balian trail after 1st bridge</t>
  </si>
  <si>
    <t>After 2nd bridge</t>
  </si>
  <si>
    <t>Myrmicinae</t>
  </si>
  <si>
    <t>On dead but still upright tree trunk at 1-2m altitude. Opened trunk but couldn't find colony. Thibault's MB03</t>
  </si>
  <si>
    <t>Between 1st and second bridge</t>
  </si>
  <si>
    <t>N4°44.324</t>
  </si>
  <si>
    <t>E116°58.158</t>
  </si>
  <si>
    <t>cheese bait 3 - many super soldiers! - could be 2 different species</t>
  </si>
  <si>
    <t>Cheese bait (10m between baits; right side of trail)</t>
  </si>
  <si>
    <t>TODO - 2 W sizes are actually different species!</t>
  </si>
  <si>
    <t>Maliau Basin - Bird Race Trail - 300m after start</t>
  </si>
  <si>
    <t>Rainforest</t>
  </si>
  <si>
    <t>?</t>
  </si>
  <si>
    <t>Maliau Basin - Bird Race Trail - on subtrail to the right - 50m in</t>
  </si>
  <si>
    <t>Dolichoderinae</t>
  </si>
  <si>
    <t>large raid trail</t>
  </si>
  <si>
    <t>Ectatomminae</t>
  </si>
  <si>
    <t>From Benoit - balian trail</t>
  </si>
  <si>
    <t>Colony - hand collected</t>
  </si>
  <si>
    <t>Maliau Basin - Balian trail</t>
  </si>
  <si>
    <t>From foraging trail</t>
  </si>
  <si>
    <t xml:space="preserve">Knowledge Trail - 300m left from beginning. </t>
  </si>
  <si>
    <t>From tree on path between lab and dormitories</t>
  </si>
  <si>
    <t>Maliau Basin - Camp</t>
  </si>
  <si>
    <t>gaster points upwards</t>
  </si>
  <si>
    <t>From Patrick Belenky - was PBF010</t>
  </si>
  <si>
    <t>Knowledge Trail - near beginning of canopy walk ;towards river</t>
  </si>
  <si>
    <t>Canopy</t>
  </si>
  <si>
    <t>5w</t>
  </si>
  <si>
    <t>Many W up and down tree; not standard dolichoderine shape! The one I keyed had a small white insect in her mouth</t>
  </si>
  <si>
    <t>Odontomachus monticola</t>
  </si>
  <si>
    <t>Genus species</t>
  </si>
  <si>
    <t>Pseudomyrmecinae</t>
  </si>
  <si>
    <t>Aenictus levior</t>
  </si>
  <si>
    <t>Gnamptogenys binghamii</t>
  </si>
  <si>
    <t>Volenhovia sp</t>
  </si>
  <si>
    <t>Diacamma rugosum</t>
  </si>
  <si>
    <t>Polyrhachis boltoni hemioptica</t>
  </si>
  <si>
    <t>Odontoponera denticulata</t>
  </si>
  <si>
    <t>Leptogenys xxx</t>
  </si>
  <si>
    <t>Pseudomyrmex peperi</t>
  </si>
  <si>
    <t>Tapinoma sp</t>
  </si>
  <si>
    <t>Oecophylla smaragdina</t>
  </si>
  <si>
    <t>Dolichoderus sp</t>
  </si>
  <si>
    <t>sitting on leaf</t>
  </si>
  <si>
    <t>Site</t>
  </si>
  <si>
    <t>MB</t>
  </si>
  <si>
    <t>Polyrachis maryatiae</t>
  </si>
  <si>
    <t>cheese bait 5</t>
  </si>
  <si>
    <t>cheese bait 8</t>
  </si>
  <si>
    <t>pheidole dentata</t>
  </si>
  <si>
    <t>pheidol angulicollis</t>
  </si>
  <si>
    <t>pheidole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</si>
</sst>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4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workbookViewId="0">
      <selection activeCell="E20" sqref="E20"/>
    </sheetView>
  </sheetViews>
  <sheetFormatPr baseColWidth="10" defaultRowHeight="15" x14ac:dyDescent="0"/>
  <cols>
    <col min="1" max="1" width="31.5" customWidth="1"/>
    <col min="4" max="4" width="18.6640625" customWidth="1"/>
    <col min="5" max="5" width="42.33203125" customWidth="1"/>
    <col min="11" max="11" width="22.1640625" customWidth="1"/>
  </cols>
  <sheetData>
    <row r="1" spans="1:28" s="3" customFormat="1">
      <c r="A1" s="3" t="s">
        <v>87</v>
      </c>
      <c r="B1" s="3" t="s">
        <v>10</v>
      </c>
      <c r="C1" s="3" t="s">
        <v>11</v>
      </c>
      <c r="D1" s="3" t="s">
        <v>12</v>
      </c>
      <c r="E1" s="3" t="s">
        <v>73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4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5" t="s">
        <v>31</v>
      </c>
      <c r="Y1" s="5" t="s">
        <v>32</v>
      </c>
      <c r="Z1" s="5" t="s">
        <v>33</v>
      </c>
      <c r="AA1" s="3" t="s">
        <v>34</v>
      </c>
      <c r="AB1" s="3" t="s">
        <v>35</v>
      </c>
    </row>
    <row r="2" spans="1:28">
      <c r="A2" t="s">
        <v>88</v>
      </c>
      <c r="B2">
        <v>3</v>
      </c>
      <c r="C2" t="str">
        <f t="shared" ref="C2:C18" si="0">CONCATENATE(A2,B2)</f>
        <v>MB3</v>
      </c>
      <c r="D2" t="s">
        <v>1</v>
      </c>
      <c r="E2" t="s">
        <v>0</v>
      </c>
      <c r="F2">
        <v>1</v>
      </c>
      <c r="G2">
        <v>0</v>
      </c>
      <c r="H2">
        <v>0</v>
      </c>
      <c r="I2">
        <v>0</v>
      </c>
      <c r="J2">
        <v>0</v>
      </c>
      <c r="K2" t="s">
        <v>2</v>
      </c>
      <c r="L2" t="s">
        <v>3</v>
      </c>
      <c r="M2" s="1">
        <v>41842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W2" t="s">
        <v>9</v>
      </c>
      <c r="X2" s="2"/>
      <c r="Y2" s="2"/>
      <c r="Z2" s="2"/>
      <c r="AA2" t="str">
        <f>IF(AND(X2=TRUE,E2=""),"TODO","")</f>
        <v/>
      </c>
    </row>
    <row r="3" spans="1:28">
      <c r="A3" t="s">
        <v>88</v>
      </c>
      <c r="B3">
        <v>6</v>
      </c>
      <c r="C3" t="str">
        <f t="shared" si="0"/>
        <v>MB6</v>
      </c>
      <c r="D3" t="s">
        <v>36</v>
      </c>
      <c r="E3" t="s">
        <v>81</v>
      </c>
      <c r="F3">
        <v>4</v>
      </c>
      <c r="G3">
        <v>0</v>
      </c>
      <c r="H3">
        <v>0</v>
      </c>
      <c r="I3">
        <v>0</v>
      </c>
      <c r="J3">
        <v>0</v>
      </c>
      <c r="K3" t="s">
        <v>62</v>
      </c>
      <c r="L3" t="s">
        <v>3</v>
      </c>
      <c r="M3" s="1">
        <v>41843</v>
      </c>
      <c r="N3" t="s">
        <v>4</v>
      </c>
      <c r="O3" t="s">
        <v>5</v>
      </c>
      <c r="P3" t="s">
        <v>6</v>
      </c>
      <c r="Q3" t="s">
        <v>7</v>
      </c>
      <c r="R3" t="s">
        <v>63</v>
      </c>
      <c r="W3" s="7" t="s">
        <v>53</v>
      </c>
      <c r="X3" s="2" t="str">
        <f>IF(MAX(F3:J3)&gt;5, "TODO", "")</f>
        <v/>
      </c>
      <c r="Y3" s="2"/>
      <c r="Z3" s="2"/>
      <c r="AA3" t="str">
        <f>IF(AND(X3=TRUE,E3=""),"TODO","")</f>
        <v/>
      </c>
    </row>
    <row r="4" spans="1:28">
      <c r="A4" t="s">
        <v>88</v>
      </c>
      <c r="B4">
        <v>17</v>
      </c>
      <c r="C4" t="str">
        <f t="shared" si="0"/>
        <v>MB17</v>
      </c>
      <c r="D4" t="s">
        <v>1</v>
      </c>
      <c r="E4" t="s">
        <v>84</v>
      </c>
      <c r="F4">
        <v>4</v>
      </c>
      <c r="G4">
        <v>0</v>
      </c>
      <c r="H4">
        <v>0</v>
      </c>
      <c r="I4">
        <v>0</v>
      </c>
      <c r="J4">
        <v>0</v>
      </c>
      <c r="K4" t="s">
        <v>67</v>
      </c>
      <c r="L4" t="s">
        <v>3</v>
      </c>
      <c r="M4" s="1">
        <v>41843</v>
      </c>
      <c r="N4" t="s">
        <v>4</v>
      </c>
      <c r="O4" t="s">
        <v>5</v>
      </c>
      <c r="P4" t="s">
        <v>6</v>
      </c>
      <c r="Q4" t="s">
        <v>7</v>
      </c>
      <c r="R4" t="s">
        <v>68</v>
      </c>
      <c r="W4" s="7" t="s">
        <v>69</v>
      </c>
      <c r="X4" s="2" t="b">
        <v>1</v>
      </c>
      <c r="Y4" s="2"/>
      <c r="Z4" s="2"/>
      <c r="AA4" t="e">
        <f>IF(AND(X4=TRUE,#REF!=""),"TODO","")</f>
        <v>#REF!</v>
      </c>
    </row>
    <row r="5" spans="1:28">
      <c r="A5" t="s">
        <v>88</v>
      </c>
      <c r="B5">
        <v>24</v>
      </c>
      <c r="C5" t="str">
        <f t="shared" si="0"/>
        <v>MB24</v>
      </c>
      <c r="D5" t="s">
        <v>36</v>
      </c>
      <c r="E5" t="s">
        <v>72</v>
      </c>
      <c r="F5">
        <v>10</v>
      </c>
      <c r="K5" t="s">
        <v>37</v>
      </c>
      <c r="L5" t="s">
        <v>38</v>
      </c>
      <c r="M5" s="6">
        <v>41844</v>
      </c>
      <c r="N5" t="s">
        <v>4</v>
      </c>
      <c r="O5" t="s">
        <v>5</v>
      </c>
      <c r="P5" t="s">
        <v>6</v>
      </c>
      <c r="Q5" t="s">
        <v>39</v>
      </c>
      <c r="W5" s="7" t="s">
        <v>40</v>
      </c>
      <c r="X5" s="2" t="b">
        <v>1</v>
      </c>
      <c r="Y5" s="2"/>
      <c r="Z5" s="2" t="b">
        <v>1</v>
      </c>
      <c r="AA5" t="str">
        <f>IF(AND(X5=TRUE,E5=""),"TODO","")</f>
        <v/>
      </c>
    </row>
    <row r="6" spans="1:28">
      <c r="A6" t="s">
        <v>88</v>
      </c>
      <c r="B6">
        <v>27</v>
      </c>
      <c r="C6" t="str">
        <f t="shared" si="0"/>
        <v>MB27</v>
      </c>
      <c r="D6" s="7" t="s">
        <v>44</v>
      </c>
      <c r="E6" s="7" t="s">
        <v>83</v>
      </c>
      <c r="F6">
        <v>20</v>
      </c>
      <c r="G6">
        <v>0</v>
      </c>
      <c r="H6">
        <v>0</v>
      </c>
      <c r="I6">
        <v>10</v>
      </c>
      <c r="J6">
        <v>10</v>
      </c>
      <c r="K6" t="s">
        <v>66</v>
      </c>
      <c r="L6" t="s">
        <v>3</v>
      </c>
      <c r="M6" s="6">
        <v>41844</v>
      </c>
      <c r="N6" t="s">
        <v>4</v>
      </c>
      <c r="O6" t="s">
        <v>5</v>
      </c>
      <c r="P6" t="s">
        <v>6</v>
      </c>
      <c r="Q6" t="s">
        <v>61</v>
      </c>
      <c r="X6" s="2" t="str">
        <f>IF(MAX(F6:J6)&gt;5, "TODO", "")</f>
        <v>TODO</v>
      </c>
      <c r="Y6" s="2"/>
      <c r="Z6" s="2"/>
      <c r="AA6" t="str">
        <f>IF(AND(X6=TRUE,E6=""),"TODO","")</f>
        <v/>
      </c>
    </row>
    <row r="7" spans="1:28">
      <c r="A7" t="s">
        <v>88</v>
      </c>
      <c r="B7">
        <v>28</v>
      </c>
      <c r="C7" t="str">
        <f t="shared" si="0"/>
        <v>MB28</v>
      </c>
      <c r="D7" t="s">
        <v>1</v>
      </c>
      <c r="E7" t="s">
        <v>79</v>
      </c>
      <c r="F7">
        <v>20</v>
      </c>
      <c r="G7">
        <v>2</v>
      </c>
      <c r="H7">
        <v>0</v>
      </c>
      <c r="I7">
        <v>4</v>
      </c>
      <c r="J7">
        <v>1</v>
      </c>
      <c r="K7" t="s">
        <v>41</v>
      </c>
      <c r="M7" s="1">
        <v>41845</v>
      </c>
      <c r="N7" t="s">
        <v>4</v>
      </c>
      <c r="O7" t="s">
        <v>5</v>
      </c>
      <c r="P7" t="s">
        <v>6</v>
      </c>
      <c r="Q7" t="s">
        <v>42</v>
      </c>
      <c r="R7" t="s">
        <v>43</v>
      </c>
      <c r="X7" s="2" t="b">
        <v>1</v>
      </c>
      <c r="Y7" s="2"/>
      <c r="Z7" s="2"/>
      <c r="AA7" t="str">
        <f>IF(AND(X7=TRUE,E7=""),"TODO","")</f>
        <v/>
      </c>
    </row>
    <row r="8" spans="1:28">
      <c r="A8" t="s">
        <v>88</v>
      </c>
      <c r="B8">
        <v>35</v>
      </c>
      <c r="C8" t="str">
        <f t="shared" si="0"/>
        <v>MB35</v>
      </c>
      <c r="D8" t="s">
        <v>44</v>
      </c>
      <c r="E8" t="s">
        <v>77</v>
      </c>
      <c r="F8">
        <v>10</v>
      </c>
      <c r="G8">
        <v>0</v>
      </c>
      <c r="H8">
        <v>0</v>
      </c>
      <c r="I8">
        <v>0</v>
      </c>
      <c r="J8">
        <v>0</v>
      </c>
      <c r="K8" t="s">
        <v>45</v>
      </c>
      <c r="L8" t="s">
        <v>3</v>
      </c>
      <c r="M8" s="1">
        <v>41845</v>
      </c>
      <c r="N8" t="s">
        <v>4</v>
      </c>
      <c r="O8" t="s">
        <v>5</v>
      </c>
      <c r="P8" t="s">
        <v>6</v>
      </c>
      <c r="Q8" t="s">
        <v>42</v>
      </c>
      <c r="R8" t="s">
        <v>46</v>
      </c>
      <c r="S8" t="s">
        <v>47</v>
      </c>
      <c r="T8" t="s">
        <v>48</v>
      </c>
      <c r="U8">
        <v>5</v>
      </c>
      <c r="V8">
        <v>241</v>
      </c>
      <c r="X8" s="2" t="b">
        <v>1</v>
      </c>
      <c r="Y8" s="2"/>
      <c r="Z8" s="2"/>
      <c r="AA8" t="str">
        <f>IF(AND(X8=TRUE,E8=""),"TODO","")</f>
        <v/>
      </c>
    </row>
    <row r="9" spans="1:28">
      <c r="A9" t="s">
        <v>88</v>
      </c>
      <c r="B9">
        <v>46</v>
      </c>
      <c r="C9" t="str">
        <f t="shared" si="0"/>
        <v>MB46</v>
      </c>
      <c r="D9" t="s">
        <v>44</v>
      </c>
      <c r="E9" t="s">
        <v>94</v>
      </c>
      <c r="F9">
        <v>20</v>
      </c>
      <c r="G9">
        <v>0</v>
      </c>
      <c r="H9">
        <v>0</v>
      </c>
      <c r="I9">
        <v>0</v>
      </c>
      <c r="J9">
        <v>0</v>
      </c>
      <c r="K9" t="s">
        <v>49</v>
      </c>
      <c r="L9" t="s">
        <v>50</v>
      </c>
      <c r="M9" s="1">
        <v>41845</v>
      </c>
      <c r="N9" t="s">
        <v>4</v>
      </c>
      <c r="O9" t="s">
        <v>5</v>
      </c>
      <c r="P9" t="s">
        <v>6</v>
      </c>
      <c r="Q9" t="s">
        <v>42</v>
      </c>
      <c r="R9" t="s">
        <v>46</v>
      </c>
      <c r="W9" s="7" t="s">
        <v>40</v>
      </c>
      <c r="X9" s="2" t="b">
        <v>1</v>
      </c>
      <c r="Y9" s="2"/>
      <c r="Z9" s="2"/>
      <c r="AA9" t="s">
        <v>51</v>
      </c>
    </row>
    <row r="10" spans="1:28">
      <c r="A10" t="s">
        <v>88</v>
      </c>
      <c r="B10">
        <v>51</v>
      </c>
      <c r="C10" t="str">
        <f t="shared" si="0"/>
        <v>MB51</v>
      </c>
      <c r="D10" t="s">
        <v>74</v>
      </c>
      <c r="E10" t="s">
        <v>82</v>
      </c>
      <c r="F10">
        <v>1</v>
      </c>
      <c r="G10">
        <v>0</v>
      </c>
      <c r="H10">
        <v>0</v>
      </c>
      <c r="I10">
        <v>0</v>
      </c>
      <c r="J10">
        <v>0</v>
      </c>
      <c r="K10" t="s">
        <v>64</v>
      </c>
      <c r="M10" s="1">
        <v>41850</v>
      </c>
      <c r="N10" t="s">
        <v>4</v>
      </c>
      <c r="O10" t="s">
        <v>5</v>
      </c>
      <c r="P10" t="s">
        <v>6</v>
      </c>
      <c r="Q10" t="s">
        <v>65</v>
      </c>
      <c r="W10" s="7" t="s">
        <v>40</v>
      </c>
      <c r="X10" s="2" t="str">
        <f>IF(MAX(F34:J34)&gt;5, "TODO", "")</f>
        <v/>
      </c>
      <c r="Y10" s="2"/>
      <c r="Z10" s="2"/>
      <c r="AA10" t="e">
        <f>IF(AND(X10=TRUE,#REF!=""),"TODO","")</f>
        <v>#REF!</v>
      </c>
    </row>
    <row r="11" spans="1:28">
      <c r="A11" t="s">
        <v>88</v>
      </c>
      <c r="B11">
        <v>69</v>
      </c>
      <c r="C11" t="str">
        <f t="shared" si="0"/>
        <v>MB69</v>
      </c>
      <c r="D11" t="s">
        <v>36</v>
      </c>
      <c r="E11" t="s">
        <v>78</v>
      </c>
      <c r="F11">
        <v>1</v>
      </c>
      <c r="G11">
        <v>0</v>
      </c>
      <c r="H11">
        <v>0</v>
      </c>
      <c r="I11">
        <v>0</v>
      </c>
      <c r="J11">
        <v>0</v>
      </c>
      <c r="L11" t="s">
        <v>3</v>
      </c>
      <c r="M11" s="1">
        <v>41847</v>
      </c>
      <c r="N11" t="s">
        <v>4</v>
      </c>
      <c r="O11" t="s">
        <v>5</v>
      </c>
      <c r="P11" t="s">
        <v>6</v>
      </c>
      <c r="Q11" t="s">
        <v>52</v>
      </c>
      <c r="W11" s="7" t="s">
        <v>53</v>
      </c>
      <c r="X11" s="2" t="str">
        <f>IF(MAX(F11:J11)&gt;5, "TODO", "")</f>
        <v/>
      </c>
      <c r="Y11" s="2"/>
      <c r="Z11" s="2"/>
      <c r="AA11" t="str">
        <f t="shared" ref="AA11:AA16" si="1">IF(AND(X11=TRUE,E11=""),"TODO","")</f>
        <v/>
      </c>
    </row>
    <row r="12" spans="1:28">
      <c r="A12" t="s">
        <v>88</v>
      </c>
      <c r="B12">
        <v>73</v>
      </c>
      <c r="C12" t="str">
        <f t="shared" si="0"/>
        <v>MB73</v>
      </c>
      <c r="D12" t="s">
        <v>56</v>
      </c>
      <c r="E12" t="s">
        <v>85</v>
      </c>
      <c r="F12" t="s">
        <v>70</v>
      </c>
      <c r="G12">
        <v>0</v>
      </c>
      <c r="H12">
        <v>0</v>
      </c>
      <c r="I12">
        <v>0</v>
      </c>
      <c r="J12">
        <v>0</v>
      </c>
      <c r="K12" t="s">
        <v>71</v>
      </c>
      <c r="L12" t="s">
        <v>3</v>
      </c>
      <c r="M12" s="1">
        <v>41847</v>
      </c>
      <c r="N12" t="s">
        <v>4</v>
      </c>
      <c r="O12" t="s">
        <v>5</v>
      </c>
      <c r="P12" t="s">
        <v>6</v>
      </c>
      <c r="Q12" t="s">
        <v>52</v>
      </c>
      <c r="W12" s="7" t="s">
        <v>53</v>
      </c>
      <c r="X12" s="2" t="b">
        <v>1</v>
      </c>
      <c r="Y12" s="2"/>
      <c r="Z12" s="2"/>
      <c r="AA12" t="str">
        <f t="shared" si="1"/>
        <v/>
      </c>
    </row>
    <row r="13" spans="1:28">
      <c r="A13" t="s">
        <v>88</v>
      </c>
      <c r="B13">
        <v>79</v>
      </c>
      <c r="C13" t="str">
        <f t="shared" si="0"/>
        <v>MB79</v>
      </c>
      <c r="D13" t="s">
        <v>1</v>
      </c>
      <c r="E13" t="s">
        <v>89</v>
      </c>
      <c r="F13">
        <v>1</v>
      </c>
      <c r="G13">
        <v>0</v>
      </c>
      <c r="H13">
        <v>0</v>
      </c>
      <c r="I13">
        <v>0</v>
      </c>
      <c r="J13">
        <v>0</v>
      </c>
      <c r="K13" t="s">
        <v>86</v>
      </c>
      <c r="L13" t="s">
        <v>3</v>
      </c>
      <c r="M13" s="1">
        <v>41847</v>
      </c>
      <c r="N13" t="s">
        <v>4</v>
      </c>
      <c r="O13" t="s">
        <v>5</v>
      </c>
      <c r="P13" t="s">
        <v>6</v>
      </c>
      <c r="Q13" t="s">
        <v>55</v>
      </c>
      <c r="W13" s="7" t="s">
        <v>53</v>
      </c>
      <c r="X13" s="2" t="str">
        <f>IF(MAX(F13:J13)&gt;5, "TODO", "")</f>
        <v/>
      </c>
      <c r="Y13" s="2"/>
      <c r="Z13" s="2"/>
      <c r="AA13" t="str">
        <f t="shared" si="1"/>
        <v/>
      </c>
    </row>
    <row r="14" spans="1:28">
      <c r="A14" t="s">
        <v>88</v>
      </c>
      <c r="B14">
        <v>83</v>
      </c>
      <c r="C14" t="str">
        <f t="shared" si="0"/>
        <v>MB83</v>
      </c>
      <c r="D14" t="s">
        <v>36</v>
      </c>
      <c r="E14" t="s">
        <v>80</v>
      </c>
      <c r="F14" t="s">
        <v>54</v>
      </c>
      <c r="G14">
        <v>0</v>
      </c>
      <c r="H14">
        <v>0</v>
      </c>
      <c r="I14">
        <v>0</v>
      </c>
      <c r="J14">
        <v>0</v>
      </c>
      <c r="L14" t="s">
        <v>3</v>
      </c>
      <c r="M14" s="1">
        <v>41847</v>
      </c>
      <c r="N14" t="s">
        <v>4</v>
      </c>
      <c r="O14" t="s">
        <v>5</v>
      </c>
      <c r="P14" t="s">
        <v>6</v>
      </c>
      <c r="Q14" t="s">
        <v>55</v>
      </c>
      <c r="W14" s="7" t="s">
        <v>53</v>
      </c>
      <c r="X14" s="2" t="str">
        <f>IF(MAX(F14:J14)&gt;5, "TODO", "")</f>
        <v/>
      </c>
      <c r="Y14" s="2"/>
      <c r="Z14" s="2"/>
      <c r="AA14" t="str">
        <f t="shared" si="1"/>
        <v/>
      </c>
    </row>
    <row r="15" spans="1:28">
      <c r="A15" t="s">
        <v>88</v>
      </c>
      <c r="B15">
        <v>89</v>
      </c>
      <c r="C15" t="str">
        <f t="shared" si="0"/>
        <v>MB89</v>
      </c>
      <c r="D15" t="s">
        <v>56</v>
      </c>
      <c r="E15" t="s">
        <v>75</v>
      </c>
      <c r="F15">
        <v>40</v>
      </c>
      <c r="G15">
        <v>0</v>
      </c>
      <c r="H15">
        <v>0</v>
      </c>
      <c r="I15">
        <v>0</v>
      </c>
      <c r="J15">
        <v>0</v>
      </c>
      <c r="K15" t="s">
        <v>57</v>
      </c>
      <c r="L15" t="s">
        <v>3</v>
      </c>
      <c r="M15" s="1">
        <v>41845</v>
      </c>
      <c r="N15" t="s">
        <v>4</v>
      </c>
      <c r="O15" t="s">
        <v>5</v>
      </c>
      <c r="P15" t="s">
        <v>6</v>
      </c>
      <c r="X15" s="2" t="str">
        <f>IF(MAX(F15:J15)&gt;5, "TODO", "")</f>
        <v>TODO</v>
      </c>
      <c r="Y15" s="2"/>
      <c r="Z15" s="2"/>
      <c r="AA15" t="str">
        <f t="shared" si="1"/>
        <v/>
      </c>
    </row>
    <row r="16" spans="1:28">
      <c r="A16" t="s">
        <v>88</v>
      </c>
      <c r="B16">
        <v>101</v>
      </c>
      <c r="C16" t="str">
        <f t="shared" si="0"/>
        <v>MB101</v>
      </c>
      <c r="D16" s="7" t="s">
        <v>58</v>
      </c>
      <c r="E16" s="7" t="s">
        <v>76</v>
      </c>
      <c r="F16" s="7">
        <v>20</v>
      </c>
      <c r="G16" s="7">
        <v>0</v>
      </c>
      <c r="H16" s="7">
        <v>0</v>
      </c>
      <c r="I16" s="7">
        <v>0</v>
      </c>
      <c r="J16" s="7">
        <v>0</v>
      </c>
      <c r="K16" s="7" t="s">
        <v>59</v>
      </c>
      <c r="L16" s="7" t="s">
        <v>60</v>
      </c>
      <c r="M16" s="6">
        <v>41844</v>
      </c>
      <c r="N16" s="7" t="s">
        <v>4</v>
      </c>
      <c r="O16" s="7" t="s">
        <v>5</v>
      </c>
      <c r="P16" s="7" t="s">
        <v>6</v>
      </c>
      <c r="Q16" s="7" t="s">
        <v>61</v>
      </c>
      <c r="R16" s="7"/>
      <c r="S16" s="7"/>
      <c r="W16" s="7"/>
      <c r="X16" s="2" t="str">
        <f>IF(MAX(F16:J16)&gt;5, "TODO", "")</f>
        <v>TODO</v>
      </c>
      <c r="Y16" s="2"/>
      <c r="Z16" s="2"/>
      <c r="AA16" t="str">
        <f t="shared" si="1"/>
        <v/>
      </c>
    </row>
    <row r="17" spans="1:27">
      <c r="A17" t="s">
        <v>88</v>
      </c>
      <c r="B17">
        <v>120</v>
      </c>
      <c r="C17" t="str">
        <f t="shared" si="0"/>
        <v>MB120</v>
      </c>
      <c r="D17" t="s">
        <v>44</v>
      </c>
      <c r="E17" t="s">
        <v>93</v>
      </c>
      <c r="F17">
        <v>20</v>
      </c>
      <c r="G17">
        <v>0</v>
      </c>
      <c r="H17">
        <v>0</v>
      </c>
      <c r="I17">
        <v>0</v>
      </c>
      <c r="J17">
        <v>0</v>
      </c>
      <c r="K17" t="s">
        <v>90</v>
      </c>
      <c r="L17" t="s">
        <v>50</v>
      </c>
      <c r="M17" s="1">
        <v>41845</v>
      </c>
      <c r="N17" t="s">
        <v>4</v>
      </c>
      <c r="O17" t="s">
        <v>5</v>
      </c>
      <c r="P17" t="s">
        <v>6</v>
      </c>
      <c r="Q17" t="s">
        <v>42</v>
      </c>
      <c r="R17" t="s">
        <v>46</v>
      </c>
      <c r="W17" s="7" t="s">
        <v>40</v>
      </c>
      <c r="X17" s="2" t="b">
        <v>1</v>
      </c>
      <c r="Y17" s="2"/>
      <c r="Z17" s="2"/>
      <c r="AA17" t="s">
        <v>51</v>
      </c>
    </row>
    <row r="18" spans="1:27">
      <c r="A18" t="s">
        <v>88</v>
      </c>
      <c r="B18">
        <v>123</v>
      </c>
      <c r="C18" t="str">
        <f t="shared" si="0"/>
        <v>MB123</v>
      </c>
      <c r="D18" t="s">
        <v>44</v>
      </c>
      <c r="E18" t="s">
        <v>92</v>
      </c>
      <c r="F18">
        <v>20</v>
      </c>
      <c r="G18">
        <v>0</v>
      </c>
      <c r="H18">
        <v>0</v>
      </c>
      <c r="I18">
        <v>0</v>
      </c>
      <c r="J18">
        <v>0</v>
      </c>
      <c r="K18" t="s">
        <v>91</v>
      </c>
      <c r="L18" t="s">
        <v>50</v>
      </c>
      <c r="M18" s="1">
        <v>41845</v>
      </c>
      <c r="N18" t="s">
        <v>4</v>
      </c>
      <c r="O18" t="s">
        <v>5</v>
      </c>
      <c r="P18" t="s">
        <v>6</v>
      </c>
      <c r="Q18" t="s">
        <v>42</v>
      </c>
      <c r="R18" t="s">
        <v>46</v>
      </c>
      <c r="W18" s="7" t="s">
        <v>40</v>
      </c>
      <c r="X18" s="2" t="b">
        <v>1</v>
      </c>
      <c r="Y18" s="2"/>
      <c r="Z18" s="2"/>
      <c r="AA18" t="s">
        <v>51</v>
      </c>
    </row>
  </sheetData>
  <sortState ref="A2:AB16">
    <sortCondition ref="B2:B16"/>
  </sortState>
  <conditionalFormatting sqref="X2:AB2">
    <cfRule type="containsText" dxfId="17" priority="18" operator="containsText" text="TODO">
      <formula>NOT(ISERROR(SEARCH("TODO",X2)))</formula>
    </cfRule>
  </conditionalFormatting>
  <conditionalFormatting sqref="X1:AB1">
    <cfRule type="containsText" dxfId="16" priority="17" operator="containsText" text="TODO">
      <formula>NOT(ISERROR(SEARCH("TODO",X1)))</formula>
    </cfRule>
  </conditionalFormatting>
  <conditionalFormatting sqref="X3:AB3">
    <cfRule type="containsText" dxfId="15" priority="16" operator="containsText" text="TODO">
      <formula>NOT(ISERROR(SEARCH("TODO",X3)))</formula>
    </cfRule>
  </conditionalFormatting>
  <conditionalFormatting sqref="X4:AB4">
    <cfRule type="containsText" dxfId="14" priority="15" operator="containsText" text="TODO">
      <formula>NOT(ISERROR(SEARCH("TODO",X4)))</formula>
    </cfRule>
  </conditionalFormatting>
  <conditionalFormatting sqref="X5:AB5">
    <cfRule type="containsText" dxfId="13" priority="14" operator="containsText" text="TODO">
      <formula>NOT(ISERROR(SEARCH("TODO",X5)))</formula>
    </cfRule>
  </conditionalFormatting>
  <conditionalFormatting sqref="X6:AB6">
    <cfRule type="containsText" dxfId="12" priority="13" operator="containsText" text="TODO">
      <formula>NOT(ISERROR(SEARCH("TODO",X6)))</formula>
    </cfRule>
  </conditionalFormatting>
  <conditionalFormatting sqref="X7:AB7">
    <cfRule type="containsText" dxfId="11" priority="12" operator="containsText" text="TODO">
      <formula>NOT(ISERROR(SEARCH("TODO",X7)))</formula>
    </cfRule>
  </conditionalFormatting>
  <conditionalFormatting sqref="X8:AB8">
    <cfRule type="containsText" dxfId="10" priority="11" operator="containsText" text="TODO">
      <formula>NOT(ISERROR(SEARCH("TODO",X8)))</formula>
    </cfRule>
  </conditionalFormatting>
  <conditionalFormatting sqref="X9:AB9">
    <cfRule type="containsText" dxfId="9" priority="10" operator="containsText" text="TODO">
      <formula>NOT(ISERROR(SEARCH("TODO",X9)))</formula>
    </cfRule>
  </conditionalFormatting>
  <conditionalFormatting sqref="X10:AB10">
    <cfRule type="containsText" dxfId="8" priority="9" operator="containsText" text="TODO">
      <formula>NOT(ISERROR(SEARCH("TODO",X10)))</formula>
    </cfRule>
  </conditionalFormatting>
  <conditionalFormatting sqref="X11:AB11">
    <cfRule type="containsText" dxfId="7" priority="8" operator="containsText" text="TODO">
      <formula>NOT(ISERROR(SEARCH("TODO",X11)))</formula>
    </cfRule>
  </conditionalFormatting>
  <conditionalFormatting sqref="X12:AB12">
    <cfRule type="containsText" dxfId="6" priority="7" operator="containsText" text="TODO">
      <formula>NOT(ISERROR(SEARCH("TODO",X12)))</formula>
    </cfRule>
  </conditionalFormatting>
  <conditionalFormatting sqref="X13:AB13">
    <cfRule type="containsText" dxfId="5" priority="6" operator="containsText" text="TODO">
      <formula>NOT(ISERROR(SEARCH("TODO",X13)))</formula>
    </cfRule>
  </conditionalFormatting>
  <conditionalFormatting sqref="X14:AB14">
    <cfRule type="containsText" dxfId="4" priority="5" operator="containsText" text="TODO">
      <formula>NOT(ISERROR(SEARCH("TODO",X14)))</formula>
    </cfRule>
  </conditionalFormatting>
  <conditionalFormatting sqref="X15:AB15">
    <cfRule type="containsText" dxfId="3" priority="4" operator="containsText" text="TODO">
      <formula>NOT(ISERROR(SEARCH("TODO",X15)))</formula>
    </cfRule>
  </conditionalFormatting>
  <conditionalFormatting sqref="X16:AB16">
    <cfRule type="containsText" dxfId="2" priority="3" operator="containsText" text="TODO">
      <formula>NOT(ISERROR(SEARCH("TODO",X16)))</formula>
    </cfRule>
  </conditionalFormatting>
  <conditionalFormatting sqref="X17:AB17">
    <cfRule type="containsText" dxfId="1" priority="2" operator="containsText" text="TODO">
      <formula>NOT(ISERROR(SEARCH("TODO",X17)))</formula>
    </cfRule>
  </conditionalFormatting>
  <conditionalFormatting sqref="X18:AB18">
    <cfRule type="containsText" dxfId="0" priority="1" operator="containsText" text="TODO">
      <formula>NOT(ISERROR(SEARCH("TODO",X18)))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9" sqref="C9"/>
    </sheetView>
  </sheetViews>
  <sheetFormatPr baseColWidth="10" defaultRowHeight="15" x14ac:dyDescent="0"/>
  <cols>
    <col min="3" max="3" width="23" customWidth="1"/>
    <col min="5" max="5" width="30.6640625" customWidth="1"/>
    <col min="6" max="6" width="17.1640625" style="8" customWidth="1"/>
  </cols>
  <sheetData>
    <row r="1" spans="1:6">
      <c r="A1" t="str">
        <f>Sheet1!C1</f>
        <v>Collection Code</v>
      </c>
      <c r="B1" t="str">
        <f>Sheet1!D1</f>
        <v>Subfamily</v>
      </c>
      <c r="C1" t="str">
        <f>Sheet1!E1</f>
        <v>Genus species</v>
      </c>
      <c r="D1" t="str">
        <f>Sheet1!K1</f>
        <v>Notes</v>
      </c>
      <c r="E1" t="str">
        <f>Sheet1!L1</f>
        <v>Sampling method</v>
      </c>
      <c r="F1" s="8" t="str">
        <f>Sheet1!M1</f>
        <v>Date</v>
      </c>
    </row>
    <row r="2" spans="1:6">
      <c r="A2" t="str">
        <f>Sheet1!C2</f>
        <v>MB3</v>
      </c>
      <c r="B2" t="str">
        <f>Sheet1!D2</f>
        <v>Formicinae</v>
      </c>
      <c r="C2" t="str">
        <f>Sheet1!E2</f>
        <v>Camponotus gigas</v>
      </c>
      <c r="D2" t="str">
        <f>Sheet1!K2</f>
        <v>Minor W</v>
      </c>
      <c r="E2" t="str">
        <f>Sheet1!L2</f>
        <v>Hand collection</v>
      </c>
      <c r="F2" s="8">
        <f>Sheet1!M2</f>
        <v>41842</v>
      </c>
    </row>
    <row r="3" spans="1:6">
      <c r="A3" t="str">
        <f>Sheet1!C3</f>
        <v>MB6</v>
      </c>
      <c r="B3" t="str">
        <f>Sheet1!D3</f>
        <v>Ponerinae</v>
      </c>
      <c r="C3" t="str">
        <f>Sheet1!E3</f>
        <v>Leptogenys xxx</v>
      </c>
      <c r="D3" t="str">
        <f>Sheet1!K3</f>
        <v>From foraging trail</v>
      </c>
      <c r="E3" t="str">
        <f>Sheet1!L3</f>
        <v>Hand collection</v>
      </c>
      <c r="F3" s="8">
        <f>Sheet1!M3</f>
        <v>41843</v>
      </c>
    </row>
    <row r="4" spans="1:6">
      <c r="A4" t="str">
        <f>Sheet1!C4</f>
        <v>MB17</v>
      </c>
      <c r="B4" t="str">
        <f>Sheet1!D4</f>
        <v>Formicinae</v>
      </c>
      <c r="C4" t="str">
        <f>Sheet1!E4</f>
        <v>Oecophylla smaragdina</v>
      </c>
      <c r="D4" t="str">
        <f>Sheet1!K4</f>
        <v>From Patrick Belenky - was PBF010</v>
      </c>
      <c r="E4" t="str">
        <f>Sheet1!L4</f>
        <v>Hand collection</v>
      </c>
      <c r="F4" s="8">
        <f>Sheet1!M4</f>
        <v>41843</v>
      </c>
    </row>
    <row r="5" spans="1:6">
      <c r="A5" t="str">
        <f>Sheet1!C5</f>
        <v>MB24</v>
      </c>
      <c r="B5" t="str">
        <f>Sheet1!D5</f>
        <v>Ponerinae</v>
      </c>
      <c r="C5" t="str">
        <f>Sheet1!E5</f>
        <v>Odontomachus monticola</v>
      </c>
      <c r="D5" t="str">
        <f>Sheet1!K5</f>
        <v xml:space="preserve">Many trapjaw; Still has oil on it. </v>
      </c>
      <c r="E5" t="str">
        <f>Sheet1!L5</f>
        <v>Oil bait</v>
      </c>
      <c r="F5" s="8">
        <f>Sheet1!M5</f>
        <v>41844</v>
      </c>
    </row>
    <row r="6" spans="1:6">
      <c r="A6" t="str">
        <f>Sheet1!C6</f>
        <v>MB27</v>
      </c>
      <c r="B6" t="str">
        <f>Sheet1!D6</f>
        <v>Myrmicinae</v>
      </c>
      <c r="C6" t="str">
        <f>Sheet1!E6</f>
        <v>Tapinoma sp</v>
      </c>
      <c r="D6" t="str">
        <f>Sheet1!K6</f>
        <v>gaster points upwards</v>
      </c>
      <c r="E6" t="str">
        <f>Sheet1!L6</f>
        <v>Hand collection</v>
      </c>
      <c r="F6" s="8">
        <f>Sheet1!M6</f>
        <v>41844</v>
      </c>
    </row>
    <row r="7" spans="1:6">
      <c r="A7" t="str">
        <f>Sheet1!C7</f>
        <v>MB28</v>
      </c>
      <c r="B7" t="str">
        <f>Sheet1!D7</f>
        <v>Formicinae</v>
      </c>
      <c r="C7" t="str">
        <f>Sheet1!E7</f>
        <v>Polyrhachis boltoni hemioptica</v>
      </c>
      <c r="D7" t="str">
        <f>Sheet1!K7</f>
        <v>Colony- nest between leaves; this is the subfamily with no spikes!!</v>
      </c>
      <c r="F7" s="8">
        <f>Sheet1!M7</f>
        <v>41845</v>
      </c>
    </row>
    <row r="8" spans="1:6">
      <c r="A8" t="str">
        <f>Sheet1!C8</f>
        <v>MB35</v>
      </c>
      <c r="B8" t="str">
        <f>Sheet1!D8</f>
        <v>Myrmicinae</v>
      </c>
      <c r="C8" t="str">
        <f>Sheet1!E8</f>
        <v>Volenhovia sp</v>
      </c>
      <c r="D8" t="str">
        <f>Sheet1!K8</f>
        <v>On dead but still upright tree trunk at 1-2m altitude. Opened trunk but couldn't find colony. Thibault's MB03</v>
      </c>
      <c r="E8" t="str">
        <f>Sheet1!L8</f>
        <v>Hand collection</v>
      </c>
      <c r="F8" s="8">
        <f>Sheet1!M8</f>
        <v>41845</v>
      </c>
    </row>
    <row r="9" spans="1:6">
      <c r="A9" t="str">
        <f>Sheet1!C9</f>
        <v>MB46</v>
      </c>
      <c r="B9" t="str">
        <f>Sheet1!D9</f>
        <v>Myrmicinae</v>
      </c>
      <c r="C9" t="str">
        <f>Sheet1!E9</f>
        <v>pheidole sp</v>
      </c>
      <c r="D9" t="str">
        <f>Sheet1!K9</f>
        <v>cheese bait 3 - many super soldiers! - could be 2 different species</v>
      </c>
      <c r="E9" t="str">
        <f>Sheet1!L9</f>
        <v>Cheese bait (10m between baits; right side of trail)</v>
      </c>
      <c r="F9" s="8">
        <f>Sheet1!M9</f>
        <v>41845</v>
      </c>
    </row>
    <row r="10" spans="1:6">
      <c r="A10" t="str">
        <f>Sheet1!C10</f>
        <v>MB51</v>
      </c>
      <c r="B10" t="str">
        <f>Sheet1!D10</f>
        <v>Pseudomyrmecinae</v>
      </c>
      <c r="C10" t="str">
        <f>Sheet1!E10</f>
        <v>Pseudomyrmex peperi</v>
      </c>
      <c r="D10" t="str">
        <f>Sheet1!K10</f>
        <v>From tree on path between lab and dormitories</v>
      </c>
      <c r="F10" s="8">
        <f>Sheet1!M10</f>
        <v>41850</v>
      </c>
    </row>
    <row r="11" spans="1:6">
      <c r="A11" t="str">
        <f>Sheet1!C11</f>
        <v>MB69</v>
      </c>
      <c r="B11" t="str">
        <f>Sheet1!D11</f>
        <v>Ponerinae</v>
      </c>
      <c r="C11" t="str">
        <f>Sheet1!E11</f>
        <v>Diacamma rugosum</v>
      </c>
      <c r="E11" t="str">
        <f>Sheet1!L11</f>
        <v>Hand collection</v>
      </c>
      <c r="F11" s="8">
        <f>Sheet1!M11</f>
        <v>41847</v>
      </c>
    </row>
    <row r="12" spans="1:6">
      <c r="A12" t="str">
        <f>Sheet1!C12</f>
        <v>MB73</v>
      </c>
      <c r="B12" t="str">
        <f>Sheet1!D12</f>
        <v>Dolichoderinae</v>
      </c>
      <c r="C12" t="str">
        <f>Sheet1!E12</f>
        <v>Dolichoderus sp</v>
      </c>
      <c r="D12" t="str">
        <f>Sheet1!K12</f>
        <v>Many W up and down tree; not standard dolichoderine shape! The one I keyed had a small white insect in her mouth</v>
      </c>
      <c r="E12" t="str">
        <f>Sheet1!L12</f>
        <v>Hand collection</v>
      </c>
      <c r="F12" s="8">
        <f>Sheet1!M12</f>
        <v>41847</v>
      </c>
    </row>
    <row r="13" spans="1:6">
      <c r="A13" t="str">
        <f>Sheet1!C13</f>
        <v>MB79</v>
      </c>
      <c r="B13" t="str">
        <f>Sheet1!D13</f>
        <v>Formicinae</v>
      </c>
      <c r="C13" t="str">
        <f>Sheet1!E13</f>
        <v>Polyrachis maryatiae</v>
      </c>
      <c r="D13" t="str">
        <f>Sheet1!K13</f>
        <v>sitting on leaf</v>
      </c>
      <c r="E13" t="str">
        <f>Sheet1!L13</f>
        <v>Hand collection</v>
      </c>
      <c r="F13" s="8">
        <f>Sheet1!M13</f>
        <v>41847</v>
      </c>
    </row>
    <row r="14" spans="1:6">
      <c r="A14" t="str">
        <f>Sheet1!C14</f>
        <v>MB83</v>
      </c>
      <c r="B14" t="str">
        <f>Sheet1!D14</f>
        <v>Ponerinae</v>
      </c>
      <c r="C14" t="str">
        <f>Sheet1!E14</f>
        <v>Odontoponera denticulata</v>
      </c>
      <c r="E14" t="str">
        <f>Sheet1!L14</f>
        <v>Hand collection</v>
      </c>
      <c r="F14" s="8">
        <f>Sheet1!M14</f>
        <v>41847</v>
      </c>
    </row>
    <row r="15" spans="1:6">
      <c r="A15" t="str">
        <f>Sheet1!C15</f>
        <v>MB89</v>
      </c>
      <c r="B15" t="str">
        <f>Sheet1!D15</f>
        <v>Dolichoderinae</v>
      </c>
      <c r="C15" t="str">
        <f>Sheet1!E15</f>
        <v>Aenictus levior</v>
      </c>
      <c r="D15" t="str">
        <f>Sheet1!K15</f>
        <v>large raid trail</v>
      </c>
      <c r="E15" t="str">
        <f>Sheet1!L15</f>
        <v>Hand collection</v>
      </c>
      <c r="F15" s="8">
        <f>Sheet1!M15</f>
        <v>41845</v>
      </c>
    </row>
    <row r="16" spans="1:6">
      <c r="A16" t="str">
        <f>Sheet1!C16</f>
        <v>MB101</v>
      </c>
      <c r="B16" t="str">
        <f>Sheet1!D16</f>
        <v>Ectatomminae</v>
      </c>
      <c r="C16" t="str">
        <f>Sheet1!E16</f>
        <v>Gnamptogenys binghamii</v>
      </c>
      <c r="D16" t="str">
        <f>Sheet1!K16</f>
        <v>From Benoit - balian trail</v>
      </c>
      <c r="E16" t="str">
        <f>Sheet1!L16</f>
        <v>Colony - hand collected</v>
      </c>
      <c r="F16" s="8">
        <f>Sheet1!M16</f>
        <v>41844</v>
      </c>
    </row>
    <row r="17" spans="1:6">
      <c r="A17" t="str">
        <f>Sheet1!C17</f>
        <v>MB120</v>
      </c>
      <c r="B17" t="str">
        <f>Sheet1!D17</f>
        <v>Myrmicinae</v>
      </c>
      <c r="C17" t="str">
        <f>Sheet1!E17</f>
        <v>pheidol angulicollis</v>
      </c>
      <c r="D17" t="str">
        <f>Sheet1!K17</f>
        <v>cheese bait 5</v>
      </c>
      <c r="E17" t="str">
        <f>Sheet1!L17</f>
        <v>Cheese bait (10m between baits; right side of trail)</v>
      </c>
      <c r="F17" s="8">
        <f>Sheet1!M17</f>
        <v>41845</v>
      </c>
    </row>
    <row r="18" spans="1:6">
      <c r="A18" t="str">
        <f>Sheet1!C18</f>
        <v>MB123</v>
      </c>
      <c r="B18" t="str">
        <f>Sheet1!D18</f>
        <v>Myrmicinae</v>
      </c>
      <c r="C18" t="str">
        <f>Sheet1!E18</f>
        <v>pheidole dentata</v>
      </c>
      <c r="D18" t="str">
        <f>Sheet1!K18</f>
        <v>cheese bait 8</v>
      </c>
      <c r="E18" t="str">
        <f>Sheet1!L18</f>
        <v>Cheese bait (10m between baits; right side of trail)</v>
      </c>
      <c r="F18" s="8">
        <f>Sheet1!M18</f>
        <v>41845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ant_data.txt.csv</vt:lpstr>
    </vt:vector>
  </TitlesOfParts>
  <Company>Queen Mary University of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Wurm</dc:creator>
  <cp:lastModifiedBy>Yannick Wurm</cp:lastModifiedBy>
  <dcterms:created xsi:type="dcterms:W3CDTF">2014-11-11T18:44:17Z</dcterms:created>
  <dcterms:modified xsi:type="dcterms:W3CDTF">2014-11-11T19:41:47Z</dcterms:modified>
</cp:coreProperties>
</file>