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yanni\Documents\GitHub\AH-Physics-Project\inductive reactance\"/>
    </mc:Choice>
  </mc:AlternateContent>
  <xr:revisionPtr revIDLastSave="0" documentId="13_ncr:1_{46D4F054-5086-4B66-B41A-E013506C308F}" xr6:coauthVersionLast="28" xr6:coauthVersionMax="28" xr10:uidLastSave="{00000000-0000-0000-0000-000000000000}"/>
  <bookViews>
    <workbookView xWindow="0" yWindow="0" windowWidth="20496" windowHeight="756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5" i="1" l="1"/>
  <c r="D27" i="1" l="1"/>
  <c r="C19" i="1" l="1"/>
  <c r="D22" i="1" l="1" a="1"/>
  <c r="E23" i="1" s="1"/>
  <c r="D23" i="1" l="1"/>
  <c r="E22" i="1"/>
  <c r="D22" i="1"/>
  <c r="C16" i="1"/>
  <c r="A16" i="1" a="1"/>
  <c r="A17" i="1" s="1"/>
  <c r="A16" i="1" l="1"/>
  <c r="B16" i="1"/>
  <c r="B17" i="1"/>
  <c r="R7" i="1"/>
  <c r="R9" i="1"/>
  <c r="R8" i="1"/>
  <c r="R6" i="1"/>
  <c r="R5" i="1"/>
  <c r="R4" i="1"/>
  <c r="R3" i="1"/>
  <c r="B9" i="1" l="1"/>
  <c r="B8" i="1"/>
  <c r="B7" i="1"/>
  <c r="B6" i="1"/>
  <c r="B5" i="1"/>
  <c r="B4" i="1"/>
  <c r="B3" i="1"/>
  <c r="P3" i="1" l="1"/>
  <c r="L8" i="1" l="1"/>
  <c r="L9" i="1"/>
  <c r="L7" i="1"/>
  <c r="L6" i="1"/>
  <c r="L5" i="1"/>
  <c r="L4" i="1"/>
  <c r="L3" i="1"/>
  <c r="I9" i="1"/>
  <c r="J9" i="1" s="1"/>
  <c r="I8" i="1"/>
  <c r="J8" i="1" s="1"/>
  <c r="M8" i="1" s="1"/>
  <c r="N8" i="1" s="1"/>
  <c r="I7" i="1"/>
  <c r="J7" i="1" s="1"/>
  <c r="I6" i="1"/>
  <c r="J6" i="1" s="1"/>
  <c r="M6" i="1" s="1"/>
  <c r="N6" i="1" s="1"/>
  <c r="I5" i="1"/>
  <c r="J5" i="1" s="1"/>
  <c r="M5" i="1" s="1"/>
  <c r="N5" i="1" s="1"/>
  <c r="I4" i="1"/>
  <c r="J4" i="1" s="1"/>
  <c r="M4" i="1" s="1"/>
  <c r="N4" i="1" s="1"/>
  <c r="I3" i="1"/>
  <c r="J3" i="1" s="1"/>
  <c r="M7" i="1" l="1"/>
  <c r="N7" i="1" s="1"/>
  <c r="M3" i="1"/>
  <c r="N3" i="1" s="1"/>
  <c r="M9" i="1"/>
  <c r="N9" i="1" s="1"/>
</calcChain>
</file>

<file path=xl/sharedStrings.xml><?xml version="1.0" encoding="utf-8"?>
<sst xmlns="http://schemas.openxmlformats.org/spreadsheetml/2006/main" count="27" uniqueCount="23">
  <si>
    <t>avg</t>
  </si>
  <si>
    <t>Frequency (KHZ)</t>
  </si>
  <si>
    <t>Voltage (V)</t>
  </si>
  <si>
    <t>Current (mA)</t>
  </si>
  <si>
    <r>
      <t xml:space="preserve">Frequency </t>
    </r>
    <r>
      <rPr>
        <sz val="11"/>
        <color theme="1"/>
        <rFont val="Calibri"/>
        <family val="2"/>
      </rPr>
      <t>Δ</t>
    </r>
  </si>
  <si>
    <t>Δcal was 1*10^-2 
which is so small 
it's negligable</t>
  </si>
  <si>
    <t>Δread = 0.001</t>
  </si>
  <si>
    <t>Δtotal = 0.001</t>
  </si>
  <si>
    <t>Δcal</t>
  </si>
  <si>
    <t>Δread</t>
  </si>
  <si>
    <t>Δrand</t>
  </si>
  <si>
    <t>Δtotal</t>
  </si>
  <si>
    <t>Δ%</t>
  </si>
  <si>
    <t>Voltage Δ</t>
  </si>
  <si>
    <t>Δread = 0.01</t>
  </si>
  <si>
    <t>Δcal = 0.8% 
+ 3 of the 
least sig figs
= 0.07 (0.04+ 0.03)</t>
  </si>
  <si>
    <t>Δtotal = 0.071</t>
  </si>
  <si>
    <t>Reactance</t>
  </si>
  <si>
    <t>1/F</t>
  </si>
  <si>
    <t>gradient</t>
  </si>
  <si>
    <t>∆gradient</t>
  </si>
  <si>
    <t>intercept</t>
  </si>
  <si>
    <t>∆intercept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</si>
</sst>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Sheet1!$A$3:$A$9</c:f>
              <c:numCache>
                <c:formatCode>General</c:formatCode>
                <c:ptCount val="7"/>
                <c:pt idx="0">
                  <c:v>4.5</c:v>
                </c:pt>
                <c:pt idx="1">
                  <c:v>4</c:v>
                </c:pt>
                <c:pt idx="2">
                  <c:v>3.5</c:v>
                </c:pt>
                <c:pt idx="3">
                  <c:v>3</c:v>
                </c:pt>
                <c:pt idx="4">
                  <c:v>2.5</c:v>
                </c:pt>
                <c:pt idx="5">
                  <c:v>2</c:v>
                </c:pt>
                <c:pt idx="6">
                  <c:v>1.5</c:v>
                </c:pt>
              </c:numCache>
            </c:numRef>
          </c:xVal>
          <c:yVal>
            <c:numRef>
              <c:f>Sheet1!$I$3:$I$9</c:f>
              <c:numCache>
                <c:formatCode>General</c:formatCode>
                <c:ptCount val="7"/>
                <c:pt idx="0">
                  <c:v>0.44400000000000006</c:v>
                </c:pt>
                <c:pt idx="1">
                  <c:v>0.52559999999999996</c:v>
                </c:pt>
                <c:pt idx="2">
                  <c:v>0.62219999999999998</c:v>
                </c:pt>
                <c:pt idx="3">
                  <c:v>0.74980000000000002</c:v>
                </c:pt>
                <c:pt idx="4">
                  <c:v>0.91780000000000006</c:v>
                </c:pt>
                <c:pt idx="5">
                  <c:v>1.1506000000000001</c:v>
                </c:pt>
                <c:pt idx="6">
                  <c:v>1.5291999999999999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54-4851-8D85-DE21BF8018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2128328"/>
        <c:axId val="382128000"/>
      </c:scatterChart>
      <c:valAx>
        <c:axId val="382128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Frequency (KHz)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128000"/>
        <c:crosses val="autoZero"/>
        <c:crossBetween val="midCat"/>
      </c:valAx>
      <c:valAx>
        <c:axId val="38212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Current (mA)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128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Current by Period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backward val="1.9000000000000006E-4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Sheet1!$B$3:$B$9</c:f>
              <c:numCache>
                <c:formatCode>General</c:formatCode>
                <c:ptCount val="7"/>
                <c:pt idx="0">
                  <c:v>2.2222222222222223E-4</c:v>
                </c:pt>
                <c:pt idx="1">
                  <c:v>2.5000000000000001E-4</c:v>
                </c:pt>
                <c:pt idx="2">
                  <c:v>2.8571428571428574E-4</c:v>
                </c:pt>
                <c:pt idx="3">
                  <c:v>3.3333333333333332E-4</c:v>
                </c:pt>
                <c:pt idx="4">
                  <c:v>4.0000000000000002E-4</c:v>
                </c:pt>
                <c:pt idx="5">
                  <c:v>5.0000000000000001E-4</c:v>
                </c:pt>
                <c:pt idx="6">
                  <c:v>6.6666666666666664E-4</c:v>
                </c:pt>
              </c:numCache>
            </c:numRef>
          </c:xVal>
          <c:yVal>
            <c:numRef>
              <c:f>Sheet1!$R$3:$R$9</c:f>
              <c:numCache>
                <c:formatCode>General</c:formatCode>
                <c:ptCount val="7"/>
                <c:pt idx="0">
                  <c:v>4.4400000000000006E-4</c:v>
                </c:pt>
                <c:pt idx="1">
                  <c:v>5.2559999999999998E-4</c:v>
                </c:pt>
                <c:pt idx="2">
                  <c:v>6.2219999999999994E-4</c:v>
                </c:pt>
                <c:pt idx="3">
                  <c:v>7.4980000000000001E-4</c:v>
                </c:pt>
                <c:pt idx="4">
                  <c:v>9.1780000000000008E-4</c:v>
                </c:pt>
                <c:pt idx="5">
                  <c:v>1.1506000000000001E-3</c:v>
                </c:pt>
                <c:pt idx="6">
                  <c:v>1.5291999999999999E-3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04-4CDE-9C4E-29167383E4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6183424"/>
        <c:axId val="536185064"/>
      </c:scatterChart>
      <c:valAx>
        <c:axId val="536183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1/f</a:t>
                </a:r>
                <a:r>
                  <a:rPr lang="en-GB" baseline="0"/>
                  <a:t> (s)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185064"/>
        <c:crosses val="autoZero"/>
        <c:crossBetween val="midCat"/>
      </c:valAx>
      <c:valAx>
        <c:axId val="536185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Current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183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417194</xdr:colOff>
      <xdr:row>10</xdr:row>
      <xdr:rowOff>13335</xdr:rowOff>
    </xdr:from>
    <xdr:to>
      <xdr:col>24</xdr:col>
      <xdr:colOff>31431</xdr:colOff>
      <xdr:row>19</xdr:row>
      <xdr:rowOff>177165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160020</xdr:colOff>
      <xdr:row>9</xdr:row>
      <xdr:rowOff>179070</xdr:rowOff>
    </xdr:from>
    <xdr:to>
      <xdr:col>13</xdr:col>
      <xdr:colOff>114300</xdr:colOff>
      <xdr:row>20</xdr:row>
      <xdr:rowOff>179070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39DFEB2-4B1C-4731-8890-FAB52FBD81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7"/>
  <sheetViews>
    <sheetView tabSelected="1" topLeftCell="A8" workbookViewId="0">
      <selection activeCell="L28" sqref="L28"/>
    </sheetView>
  </sheetViews>
  <sheetFormatPr defaultRowHeight="14.4" x14ac:dyDescent="0.3"/>
  <cols>
    <col min="1" max="1" width="17.5546875" customWidth="1"/>
    <col min="2" max="2" width="10.44140625" customWidth="1"/>
    <col min="3" max="3" width="16.109375" customWidth="1"/>
    <col min="4" max="4" width="15" customWidth="1"/>
    <col min="5" max="5" width="12.5546875" customWidth="1"/>
    <col min="6" max="6" width="14.33203125" customWidth="1"/>
    <col min="7" max="7" width="10.88671875" customWidth="1"/>
    <col min="10" max="10" width="11.33203125" customWidth="1"/>
    <col min="16" max="16" width="11.21875" customWidth="1"/>
  </cols>
  <sheetData>
    <row r="1" spans="1:19" x14ac:dyDescent="0.3">
      <c r="F1" t="s">
        <v>3</v>
      </c>
    </row>
    <row r="2" spans="1:19" x14ac:dyDescent="0.3">
      <c r="A2" t="s">
        <v>1</v>
      </c>
      <c r="B2" t="s">
        <v>18</v>
      </c>
      <c r="C2" t="s">
        <v>2</v>
      </c>
      <c r="D2">
        <v>1</v>
      </c>
      <c r="E2">
        <v>2</v>
      </c>
      <c r="F2">
        <v>3</v>
      </c>
      <c r="G2">
        <v>4</v>
      </c>
      <c r="H2">
        <v>5</v>
      </c>
      <c r="I2" t="s">
        <v>0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P2" t="s">
        <v>17</v>
      </c>
    </row>
    <row r="3" spans="1:19" x14ac:dyDescent="0.3">
      <c r="A3">
        <v>4.5</v>
      </c>
      <c r="B3">
        <f t="shared" ref="B3:B9" si="0">(1/(A3*10^3))</f>
        <v>2.2222222222222223E-4</v>
      </c>
      <c r="C3">
        <v>5</v>
      </c>
      <c r="D3">
        <v>0.442</v>
      </c>
      <c r="E3">
        <v>0.44400000000000001</v>
      </c>
      <c r="F3">
        <v>0.44400000000000001</v>
      </c>
      <c r="G3">
        <v>0.44500000000000001</v>
      </c>
      <c r="H3">
        <v>0.44500000000000001</v>
      </c>
      <c r="I3">
        <f t="shared" ref="I3:I9" si="1">((D3+E3+F3+G3+H3)/5)</f>
        <v>0.44400000000000006</v>
      </c>
      <c r="J3">
        <f t="shared" ref="J3:J9" si="2">((I3/100) * 5)</f>
        <v>2.2200000000000001E-2</v>
      </c>
      <c r="K3">
        <v>1E-3</v>
      </c>
      <c r="L3">
        <f>((H3-D3)/5)</f>
        <v>6.0000000000000049E-4</v>
      </c>
      <c r="M3">
        <f t="shared" ref="M3:M9" si="3">(((J3^2)+(K3^2)+(L3^2))^0.5)</f>
        <v>2.2230609528305786E-2</v>
      </c>
      <c r="N3">
        <f t="shared" ref="N3:N9" si="4">((M3/I3)*100)</f>
        <v>5.006894037906708</v>
      </c>
      <c r="P3">
        <f>((A3*10^3)*PI())</f>
        <v>14137.16694115407</v>
      </c>
      <c r="R3">
        <f t="shared" ref="R3:R9" si="5">(I3*10^-3)</f>
        <v>4.4400000000000006E-4</v>
      </c>
      <c r="S3">
        <v>2.2222222222222223E-4</v>
      </c>
    </row>
    <row r="4" spans="1:19" x14ac:dyDescent="0.3">
      <c r="A4">
        <v>4</v>
      </c>
      <c r="B4">
        <f t="shared" si="0"/>
        <v>2.5000000000000001E-4</v>
      </c>
      <c r="C4">
        <v>5</v>
      </c>
      <c r="D4">
        <v>0.52700000000000002</v>
      </c>
      <c r="E4">
        <v>0.52600000000000002</v>
      </c>
      <c r="F4">
        <v>0.52500000000000002</v>
      </c>
      <c r="G4">
        <v>0.52500000000000002</v>
      </c>
      <c r="H4">
        <v>0.52500000000000002</v>
      </c>
      <c r="I4">
        <f t="shared" si="1"/>
        <v>0.52559999999999996</v>
      </c>
      <c r="J4">
        <f t="shared" si="2"/>
        <v>2.6279999999999998E-2</v>
      </c>
      <c r="K4">
        <v>1E-3</v>
      </c>
      <c r="L4">
        <f>((D4-G4)/5)</f>
        <v>4.0000000000000034E-4</v>
      </c>
      <c r="M4">
        <f t="shared" si="3"/>
        <v>2.6302060755765886E-2</v>
      </c>
      <c r="N4">
        <f t="shared" si="4"/>
        <v>5.004197251858046</v>
      </c>
      <c r="R4">
        <f t="shared" si="5"/>
        <v>5.2559999999999998E-4</v>
      </c>
      <c r="S4">
        <v>2.5000000000000001E-4</v>
      </c>
    </row>
    <row r="5" spans="1:19" x14ac:dyDescent="0.3">
      <c r="A5">
        <v>3.5</v>
      </c>
      <c r="B5">
        <f t="shared" si="0"/>
        <v>2.8571428571428574E-4</v>
      </c>
      <c r="C5">
        <v>5</v>
      </c>
      <c r="D5">
        <v>0.623</v>
      </c>
      <c r="E5">
        <v>0.622</v>
      </c>
      <c r="F5">
        <v>0.622</v>
      </c>
      <c r="G5">
        <v>0.622</v>
      </c>
      <c r="H5">
        <v>0.622</v>
      </c>
      <c r="I5">
        <f t="shared" si="1"/>
        <v>0.62219999999999998</v>
      </c>
      <c r="J5">
        <f t="shared" si="2"/>
        <v>3.1109999999999999E-2</v>
      </c>
      <c r="K5">
        <v>1E-3</v>
      </c>
      <c r="L5">
        <f>((D5-E5)/5)</f>
        <v>2.0000000000000017E-4</v>
      </c>
      <c r="M5">
        <f t="shared" si="3"/>
        <v>3.112671039477188E-2</v>
      </c>
      <c r="N5">
        <f t="shared" si="4"/>
        <v>5.0026856950774485</v>
      </c>
      <c r="R5">
        <f t="shared" si="5"/>
        <v>6.2219999999999994E-4</v>
      </c>
      <c r="S5">
        <v>2.8571428571428574E-4</v>
      </c>
    </row>
    <row r="6" spans="1:19" x14ac:dyDescent="0.3">
      <c r="A6">
        <v>3</v>
      </c>
      <c r="B6">
        <f t="shared" si="0"/>
        <v>3.3333333333333332E-4</v>
      </c>
      <c r="C6">
        <v>5</v>
      </c>
      <c r="D6">
        <v>0.752</v>
      </c>
      <c r="E6">
        <v>0.749</v>
      </c>
      <c r="F6">
        <v>0.75</v>
      </c>
      <c r="G6">
        <v>0.749</v>
      </c>
      <c r="H6">
        <v>0.749</v>
      </c>
      <c r="I6">
        <f t="shared" si="1"/>
        <v>0.74980000000000002</v>
      </c>
      <c r="J6">
        <f t="shared" si="2"/>
        <v>3.7490000000000002E-2</v>
      </c>
      <c r="K6">
        <v>1E-3</v>
      </c>
      <c r="L6">
        <f>((D6-E6)/5)</f>
        <v>6.0000000000000049E-4</v>
      </c>
      <c r="M6">
        <f t="shared" si="3"/>
        <v>3.7508133784553983E-2</v>
      </c>
      <c r="N6">
        <f t="shared" si="4"/>
        <v>5.0024184828692961</v>
      </c>
      <c r="R6">
        <f t="shared" si="5"/>
        <v>7.4980000000000001E-4</v>
      </c>
      <c r="S6">
        <v>3.3333333333333332E-4</v>
      </c>
    </row>
    <row r="7" spans="1:19" x14ac:dyDescent="0.3">
      <c r="A7">
        <v>2.5</v>
      </c>
      <c r="B7">
        <f t="shared" si="0"/>
        <v>4.0000000000000002E-4</v>
      </c>
      <c r="C7">
        <v>5</v>
      </c>
      <c r="D7">
        <v>0.92100000000000004</v>
      </c>
      <c r="E7">
        <v>0.91800000000000004</v>
      </c>
      <c r="F7">
        <v>0.91700000000000004</v>
      </c>
      <c r="G7">
        <v>0.91600000000000004</v>
      </c>
      <c r="H7">
        <v>0.91700000000000004</v>
      </c>
      <c r="I7">
        <f t="shared" si="1"/>
        <v>0.91780000000000006</v>
      </c>
      <c r="J7">
        <f t="shared" si="2"/>
        <v>4.589E-2</v>
      </c>
      <c r="K7">
        <v>1E-3</v>
      </c>
      <c r="L7">
        <f>((D7-G7)/5)</f>
        <v>1.0000000000000009E-3</v>
      </c>
      <c r="M7">
        <f t="shared" si="3"/>
        <v>4.5911786068503151E-2</v>
      </c>
      <c r="N7">
        <f t="shared" si="4"/>
        <v>5.0023737272284974</v>
      </c>
      <c r="R7">
        <f t="shared" si="5"/>
        <v>9.1780000000000008E-4</v>
      </c>
      <c r="S7">
        <v>4.0000000000000002E-4</v>
      </c>
    </row>
    <row r="8" spans="1:19" x14ac:dyDescent="0.3">
      <c r="A8">
        <v>2</v>
      </c>
      <c r="B8">
        <f t="shared" si="0"/>
        <v>5.0000000000000001E-4</v>
      </c>
      <c r="C8">
        <v>5</v>
      </c>
      <c r="D8">
        <v>1.1519999999999999</v>
      </c>
      <c r="E8">
        <v>1.151</v>
      </c>
      <c r="F8">
        <v>1.1499999999999999</v>
      </c>
      <c r="G8">
        <v>1.1499999999999999</v>
      </c>
      <c r="H8">
        <v>1.1499999999999999</v>
      </c>
      <c r="I8">
        <f t="shared" si="1"/>
        <v>1.1506000000000001</v>
      </c>
      <c r="J8">
        <f t="shared" si="2"/>
        <v>5.7530000000000005E-2</v>
      </c>
      <c r="K8">
        <v>1E-3</v>
      </c>
      <c r="L8">
        <f>((D8-F8)/5)</f>
        <v>4.0000000000000034E-4</v>
      </c>
      <c r="M8">
        <f t="shared" si="3"/>
        <v>5.7540080813290491E-2</v>
      </c>
      <c r="N8">
        <f t="shared" si="4"/>
        <v>5.0008761353459485</v>
      </c>
      <c r="R8">
        <f t="shared" si="5"/>
        <v>1.1506000000000001E-3</v>
      </c>
      <c r="S8">
        <v>5.0000000000000001E-4</v>
      </c>
    </row>
    <row r="9" spans="1:19" x14ac:dyDescent="0.3">
      <c r="A9">
        <v>1.5</v>
      </c>
      <c r="B9">
        <f t="shared" si="0"/>
        <v>6.6666666666666664E-4</v>
      </c>
      <c r="C9">
        <v>5</v>
      </c>
      <c r="D9">
        <v>1.5309999999999999</v>
      </c>
      <c r="E9">
        <v>1.5289999999999999</v>
      </c>
      <c r="F9">
        <v>1.53</v>
      </c>
      <c r="G9">
        <v>1.5269999999999999</v>
      </c>
      <c r="H9">
        <v>1.5289999999999999</v>
      </c>
      <c r="I9">
        <f t="shared" si="1"/>
        <v>1.5291999999999999</v>
      </c>
      <c r="J9">
        <f t="shared" si="2"/>
        <v>7.6459999999999986E-2</v>
      </c>
      <c r="K9">
        <v>1E-3</v>
      </c>
      <c r="L9">
        <f>((D9-G9)/5)</f>
        <v>8.0000000000000069E-4</v>
      </c>
      <c r="M9">
        <f t="shared" si="3"/>
        <v>7.6470723809834551E-2</v>
      </c>
      <c r="N9">
        <f t="shared" si="4"/>
        <v>5.0007012692803139</v>
      </c>
      <c r="R9">
        <f t="shared" si="5"/>
        <v>1.5291999999999999E-3</v>
      </c>
      <c r="S9">
        <v>6.6666666666666664E-4</v>
      </c>
    </row>
    <row r="10" spans="1:19" x14ac:dyDescent="0.3">
      <c r="B10">
        <v>0</v>
      </c>
      <c r="R10">
        <v>3.0933985850907138E-5</v>
      </c>
      <c r="S10">
        <v>0</v>
      </c>
    </row>
    <row r="11" spans="1:19" x14ac:dyDescent="0.3">
      <c r="A11" t="s">
        <v>4</v>
      </c>
      <c r="C11" t="s">
        <v>13</v>
      </c>
    </row>
    <row r="12" spans="1:19" ht="72" x14ac:dyDescent="0.3">
      <c r="A12" s="1" t="s">
        <v>5</v>
      </c>
      <c r="C12" s="1" t="s">
        <v>15</v>
      </c>
    </row>
    <row r="13" spans="1:19" x14ac:dyDescent="0.3">
      <c r="A13" t="s">
        <v>6</v>
      </c>
      <c r="C13" t="s">
        <v>14</v>
      </c>
      <c r="M13">
        <v>4.44E-4</v>
      </c>
    </row>
    <row r="14" spans="1:19" x14ac:dyDescent="0.3">
      <c r="A14" t="s">
        <v>7</v>
      </c>
      <c r="C14" t="s">
        <v>16</v>
      </c>
      <c r="M14">
        <v>5.2599999999999999E-4</v>
      </c>
    </row>
    <row r="15" spans="1:19" x14ac:dyDescent="0.3">
      <c r="M15">
        <v>6.2200000000000005E-4</v>
      </c>
    </row>
    <row r="16" spans="1:19" x14ac:dyDescent="0.3">
      <c r="A16">
        <f t="array" ref="A16:B17">LINEST(B3:B9,R3:R9,TRUE,TRUE)</f>
        <v>0.41036851793602297</v>
      </c>
      <c r="B16">
        <v>3.152511517298288E-5</v>
      </c>
      <c r="C16">
        <f>-B16/A16</f>
        <v>-7.6821475807989947E-5</v>
      </c>
      <c r="M16">
        <v>7.5000000000000002E-4</v>
      </c>
    </row>
    <row r="17" spans="1:13" x14ac:dyDescent="0.3">
      <c r="A17">
        <v>7.5618544151735533E-3</v>
      </c>
      <c r="B17">
        <v>6.9584406203827713E-6</v>
      </c>
      <c r="M17">
        <v>9.1799999999999998E-4</v>
      </c>
    </row>
    <row r="18" spans="1:13" x14ac:dyDescent="0.3">
      <c r="M18">
        <v>1.1509999999999999E-3</v>
      </c>
    </row>
    <row r="19" spans="1:13" x14ac:dyDescent="0.3">
      <c r="C19">
        <f>(5/(2*PI()*D22))</f>
        <v>0.32711531549582401</v>
      </c>
    </row>
    <row r="22" spans="1:13" x14ac:dyDescent="0.3">
      <c r="C22" t="s">
        <v>19</v>
      </c>
      <c r="D22">
        <f t="array" ref="D22:E23">LINEST(R3:R9,B3:B9,TRUE,TRUE)</f>
        <v>2.432703935776543</v>
      </c>
      <c r="E22">
        <v>-7.5253229128757694E-5</v>
      </c>
      <c r="F22" t="s">
        <v>21</v>
      </c>
    </row>
    <row r="23" spans="1:13" x14ac:dyDescent="0.3">
      <c r="C23" s="2" t="s">
        <v>20</v>
      </c>
      <c r="D23">
        <v>4.4827398286020233E-2</v>
      </c>
      <c r="E23">
        <v>1.8241036805583528E-5</v>
      </c>
      <c r="F23" s="2" t="s">
        <v>22</v>
      </c>
    </row>
    <row r="25" spans="1:13" x14ac:dyDescent="0.3">
      <c r="H25" t="s">
        <v>19</v>
      </c>
      <c r="I25">
        <v>2.432703935776543</v>
      </c>
      <c r="J25">
        <f>-7.52532*10^-5</f>
        <v>-7.5253200000000007E-5</v>
      </c>
      <c r="K25" t="s">
        <v>21</v>
      </c>
    </row>
    <row r="26" spans="1:13" x14ac:dyDescent="0.3">
      <c r="H26" t="s">
        <v>20</v>
      </c>
      <c r="I26">
        <v>4.4827398286020233E-2</v>
      </c>
      <c r="J26">
        <v>1.8241036805583528E-5</v>
      </c>
      <c r="K26" t="s">
        <v>22</v>
      </c>
    </row>
    <row r="27" spans="1:13" x14ac:dyDescent="0.3">
      <c r="D27">
        <f>(D23/D22)*100</f>
        <v>1.8426984733639973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George Heriot's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Yannik Nelson</dc:creator>
  <cp:lastModifiedBy>Yannik Nelson</cp:lastModifiedBy>
  <dcterms:created xsi:type="dcterms:W3CDTF">2017-11-17T10:27:49Z</dcterms:created>
  <dcterms:modified xsi:type="dcterms:W3CDTF">2018-03-23T10:52:55Z</dcterms:modified>
</cp:coreProperties>
</file>