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GitHub\AH-Physics-Project\"/>
    </mc:Choice>
  </mc:AlternateContent>
  <xr:revisionPtr revIDLastSave="0" documentId="13_ncr:1_{D019EEE6-65E3-4D38-A09A-DD0BFF2DA310}" xr6:coauthVersionLast="28" xr6:coauthVersionMax="28" xr10:uidLastSave="{00000000-0000-0000-0000-000000000000}"/>
  <bookViews>
    <workbookView xWindow="0" yWindow="0" windowWidth="23040" windowHeight="9048" activeTab="1" xr2:uid="{626950C5-5BE2-40A6-AA03-5D65EBBD561B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P24" i="1"/>
  <c r="P25" i="1"/>
  <c r="P26" i="1"/>
  <c r="P27" i="1"/>
  <c r="P28" i="1"/>
  <c r="O28" i="1" s="1"/>
  <c r="P29" i="1"/>
  <c r="P30" i="1"/>
  <c r="P31" i="1"/>
  <c r="P32" i="1"/>
  <c r="P33" i="1"/>
  <c r="P34" i="1"/>
  <c r="P35" i="1"/>
  <c r="P23" i="1"/>
  <c r="U23" i="1"/>
  <c r="T23" i="1" s="1"/>
  <c r="I23" i="1" s="1"/>
  <c r="U24" i="1"/>
  <c r="T24" i="1" s="1"/>
  <c r="U25" i="1"/>
  <c r="U26" i="1"/>
  <c r="U27" i="1"/>
  <c r="U28" i="1"/>
  <c r="U29" i="1"/>
  <c r="T29" i="1" s="1"/>
  <c r="U30" i="1"/>
  <c r="U31" i="1"/>
  <c r="T31" i="1" s="1"/>
  <c r="U32" i="1"/>
  <c r="T32" i="1" s="1"/>
  <c r="U33" i="1"/>
  <c r="U34" i="1"/>
  <c r="U35" i="1"/>
  <c r="T25" i="1"/>
  <c r="T26" i="1"/>
  <c r="I26" i="1" s="1"/>
  <c r="T27" i="1"/>
  <c r="I27" i="1" s="1"/>
  <c r="T28" i="1"/>
  <c r="T30" i="1"/>
  <c r="I30" i="1" s="1"/>
  <c r="T33" i="1"/>
  <c r="T34" i="1"/>
  <c r="I34" i="1" s="1"/>
  <c r="T35" i="1"/>
  <c r="I35" i="1" s="1"/>
  <c r="R24" i="1"/>
  <c r="R25" i="1"/>
  <c r="R26" i="1"/>
  <c r="O26" i="1" s="1"/>
  <c r="R27" i="1"/>
  <c r="O27" i="1" s="1"/>
  <c r="R28" i="1"/>
  <c r="R29" i="1"/>
  <c r="R30" i="1"/>
  <c r="R31" i="1"/>
  <c r="R32" i="1"/>
  <c r="R33" i="1"/>
  <c r="R34" i="1"/>
  <c r="O34" i="1" s="1"/>
  <c r="R35" i="1"/>
  <c r="O35" i="1" s="1"/>
  <c r="R23" i="1"/>
  <c r="S24" i="1"/>
  <c r="S25" i="1"/>
  <c r="O25" i="1" s="1"/>
  <c r="S26" i="1"/>
  <c r="S27" i="1"/>
  <c r="S28" i="1"/>
  <c r="S29" i="1"/>
  <c r="S30" i="1"/>
  <c r="S31" i="1"/>
  <c r="S32" i="1"/>
  <c r="S33" i="1"/>
  <c r="S34" i="1"/>
  <c r="S35" i="1"/>
  <c r="S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23" i="1"/>
  <c r="W23" i="1"/>
  <c r="O24" i="1" l="1"/>
  <c r="O32" i="1"/>
  <c r="N32" i="1" s="1"/>
  <c r="M32" i="1" s="1"/>
  <c r="O33" i="1"/>
  <c r="N33" i="1" s="1"/>
  <c r="M33" i="1" s="1"/>
  <c r="K33" i="1" s="1"/>
  <c r="O31" i="1"/>
  <c r="N31" i="1" s="1"/>
  <c r="M31" i="1" s="1"/>
  <c r="O30" i="1"/>
  <c r="N30" i="1" s="1"/>
  <c r="M30" i="1" s="1"/>
  <c r="K30" i="1" s="1"/>
  <c r="O29" i="1"/>
  <c r="N29" i="1" s="1"/>
  <c r="M29" i="1" s="1"/>
  <c r="K29" i="1" s="1"/>
  <c r="I31" i="1"/>
  <c r="N24" i="1"/>
  <c r="M24" i="1" s="1"/>
  <c r="N28" i="1"/>
  <c r="M28" i="1" s="1"/>
  <c r="I29" i="1"/>
  <c r="N34" i="1"/>
  <c r="M34" i="1" s="1"/>
  <c r="K34" i="1" s="1"/>
  <c r="N26" i="1"/>
  <c r="M26" i="1" s="1"/>
  <c r="K26" i="1" s="1"/>
  <c r="I33" i="1"/>
  <c r="N25" i="1"/>
  <c r="M25" i="1" s="1"/>
  <c r="I25" i="1"/>
  <c r="I24" i="1"/>
  <c r="I32" i="1"/>
  <c r="I28" i="1"/>
  <c r="N35" i="1"/>
  <c r="M35" i="1" s="1"/>
  <c r="K35" i="1" s="1"/>
  <c r="N27" i="1"/>
  <c r="M27" i="1" s="1"/>
  <c r="K27" i="1" s="1"/>
  <c r="N23" i="1"/>
  <c r="M23" i="1" s="1"/>
  <c r="K23" i="1" s="1"/>
  <c r="P14" i="1"/>
  <c r="K32" i="1" l="1"/>
  <c r="K25" i="1"/>
  <c r="K24" i="1"/>
  <c r="K28" i="1"/>
  <c r="K31" i="1"/>
  <c r="D23" i="1"/>
  <c r="D24" i="1"/>
  <c r="D25" i="1"/>
  <c r="D26" i="1"/>
  <c r="D27" i="1"/>
  <c r="D28" i="1"/>
  <c r="D29" i="1"/>
  <c r="D30" i="1"/>
  <c r="D31" i="1"/>
  <c r="D32" i="1"/>
  <c r="D33" i="1"/>
  <c r="D34" i="1"/>
  <c r="D22" i="1"/>
  <c r="N7" i="1" l="1"/>
  <c r="N8" i="1"/>
  <c r="N9" i="1"/>
  <c r="N10" i="1"/>
  <c r="N11" i="1"/>
  <c r="N12" i="1"/>
  <c r="N13" i="1"/>
  <c r="N14" i="1"/>
  <c r="N15" i="1"/>
  <c r="N16" i="1"/>
  <c r="N17" i="1"/>
  <c r="N18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6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J7" i="1"/>
  <c r="J8" i="1"/>
  <c r="J9" i="1"/>
  <c r="J10" i="1"/>
  <c r="J12" i="1"/>
  <c r="J13" i="1"/>
  <c r="J14" i="1"/>
  <c r="J15" i="1"/>
  <c r="J16" i="1"/>
  <c r="J17" i="1"/>
  <c r="J18" i="1"/>
  <c r="J6" i="1"/>
  <c r="I15" i="1" l="1"/>
  <c r="I16" i="1"/>
  <c r="I17" i="1"/>
  <c r="I18" i="1"/>
  <c r="I7" i="1"/>
  <c r="I8" i="1"/>
  <c r="I9" i="1"/>
  <c r="I10" i="1"/>
  <c r="I11" i="1"/>
  <c r="J11" i="1" s="1"/>
  <c r="I12" i="1"/>
  <c r="I13" i="1"/>
  <c r="I14" i="1"/>
  <c r="I6" i="1"/>
</calcChain>
</file>

<file path=xl/sharedStrings.xml><?xml version="1.0" encoding="utf-8"?>
<sst xmlns="http://schemas.openxmlformats.org/spreadsheetml/2006/main" count="9" uniqueCount="9">
  <si>
    <t>avg</t>
  </si>
  <si>
    <t>Frequency (Hz)</t>
  </si>
  <si>
    <t>Voltage (V)</t>
  </si>
  <si>
    <t>∆cal</t>
  </si>
  <si>
    <t>∆read</t>
  </si>
  <si>
    <t>∆rand</t>
  </si>
  <si>
    <t>∆total</t>
  </si>
  <si>
    <t>∆%</t>
  </si>
  <si>
    <t>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</si>
</sst>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7-49E2-A13B-318A01B4ED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Sheet1!$I$6:$I$18</c:f>
              <c:numCache>
                <c:formatCode>General</c:formatCode>
                <c:ptCount val="13"/>
                <c:pt idx="0">
                  <c:v>2.88</c:v>
                </c:pt>
                <c:pt idx="1">
                  <c:v>6.0060000000000002</c:v>
                </c:pt>
                <c:pt idx="2">
                  <c:v>9.4619999999999997</c:v>
                </c:pt>
                <c:pt idx="3">
                  <c:v>14.074000000000002</c:v>
                </c:pt>
                <c:pt idx="4">
                  <c:v>20.6</c:v>
                </c:pt>
                <c:pt idx="5">
                  <c:v>29.2</c:v>
                </c:pt>
                <c:pt idx="6">
                  <c:v>37.380000000000003</c:v>
                </c:pt>
                <c:pt idx="7">
                  <c:v>37.299999999999997</c:v>
                </c:pt>
                <c:pt idx="8">
                  <c:v>32.739999999999995</c:v>
                </c:pt>
                <c:pt idx="9">
                  <c:v>27.840000000000003</c:v>
                </c:pt>
                <c:pt idx="10">
                  <c:v>23.559999999999995</c:v>
                </c:pt>
                <c:pt idx="11">
                  <c:v>20.72</c:v>
                </c:pt>
                <c:pt idx="12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7-49E2-A13B-318A01B4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890680"/>
        <c:axId val="626898224"/>
      </c:barChart>
      <c:catAx>
        <c:axId val="62689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8224"/>
        <c:crosses val="autoZero"/>
        <c:auto val="1"/>
        <c:lblAlgn val="ctr"/>
        <c:lblOffset val="100"/>
        <c:noMultiLvlLbl val="0"/>
      </c:catAx>
      <c:valAx>
        <c:axId val="6268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In</a:t>
            </a:r>
            <a:r>
              <a:rPr lang="en-GB" baseline="0"/>
              <a:t> an LRC circuit (AC)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v>Measured Values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Sheet1!$M$6:$M$18</c:f>
                <c:numCache>
                  <c:formatCode>General</c:formatCode>
                  <c:ptCount val="13"/>
                  <c:pt idx="0">
                    <c:v>0.14456832294800959</c:v>
                  </c:pt>
                  <c:pt idx="1">
                    <c:v>0.30052635491750135</c:v>
                  </c:pt>
                  <c:pt idx="2">
                    <c:v>0.47322257976558979</c:v>
                  </c:pt>
                  <c:pt idx="3">
                    <c:v>0.70384209166545297</c:v>
                  </c:pt>
                  <c:pt idx="4">
                    <c:v>1.0379306335203715</c:v>
                  </c:pt>
                  <c:pt idx="5">
                    <c:v>1.4639672127476078</c:v>
                  </c:pt>
                  <c:pt idx="6">
                    <c:v>1.8743428181632089</c:v>
                  </c:pt>
                  <c:pt idx="7">
                    <c:v>1.8681073309636145</c:v>
                  </c:pt>
                  <c:pt idx="8">
                    <c:v>1.6401734664357912</c:v>
                  </c:pt>
                  <c:pt idx="9">
                    <c:v>1.395730633037765</c:v>
                  </c:pt>
                  <c:pt idx="10">
                    <c:v>1.1824060216355459</c:v>
                  </c:pt>
                  <c:pt idx="11">
                    <c:v>1.0410072045860201</c:v>
                  </c:pt>
                  <c:pt idx="12">
                    <c:v>0.94118276652305954</c:v>
                  </c:pt>
                </c:numCache>
              </c:numRef>
            </c:plus>
            <c:minus>
              <c:numRef>
                <c:f>Sheet1!$M$6:$M$18</c:f>
                <c:numCache>
                  <c:formatCode>General</c:formatCode>
                  <c:ptCount val="13"/>
                  <c:pt idx="0">
                    <c:v>0.14456832294800959</c:v>
                  </c:pt>
                  <c:pt idx="1">
                    <c:v>0.30052635491750135</c:v>
                  </c:pt>
                  <c:pt idx="2">
                    <c:v>0.47322257976558979</c:v>
                  </c:pt>
                  <c:pt idx="3">
                    <c:v>0.70384209166545297</c:v>
                  </c:pt>
                  <c:pt idx="4">
                    <c:v>1.0379306335203715</c:v>
                  </c:pt>
                  <c:pt idx="5">
                    <c:v>1.4639672127476078</c:v>
                  </c:pt>
                  <c:pt idx="6">
                    <c:v>1.8743428181632089</c:v>
                  </c:pt>
                  <c:pt idx="7">
                    <c:v>1.8681073309636145</c:v>
                  </c:pt>
                  <c:pt idx="8">
                    <c:v>1.6401734664357912</c:v>
                  </c:pt>
                  <c:pt idx="9">
                    <c:v>1.395730633037765</c:v>
                  </c:pt>
                  <c:pt idx="10">
                    <c:v>1.1824060216355459</c:v>
                  </c:pt>
                  <c:pt idx="11">
                    <c:v>1.0410072045860201</c:v>
                  </c:pt>
                  <c:pt idx="12">
                    <c:v>0.94118276652305954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Sheet1!$I$6:$I$18</c:f>
              <c:numCache>
                <c:formatCode>General</c:formatCode>
                <c:ptCount val="13"/>
                <c:pt idx="0">
                  <c:v>2.88</c:v>
                </c:pt>
                <c:pt idx="1">
                  <c:v>6.0060000000000002</c:v>
                </c:pt>
                <c:pt idx="2">
                  <c:v>9.4619999999999997</c:v>
                </c:pt>
                <c:pt idx="3">
                  <c:v>14.074000000000002</c:v>
                </c:pt>
                <c:pt idx="4">
                  <c:v>20.6</c:v>
                </c:pt>
                <c:pt idx="5">
                  <c:v>29.2</c:v>
                </c:pt>
                <c:pt idx="6">
                  <c:v>37.380000000000003</c:v>
                </c:pt>
                <c:pt idx="7">
                  <c:v>37.299999999999997</c:v>
                </c:pt>
                <c:pt idx="8">
                  <c:v>32.739999999999995</c:v>
                </c:pt>
                <c:pt idx="9">
                  <c:v>27.840000000000003</c:v>
                </c:pt>
                <c:pt idx="10">
                  <c:v>23.559999999999995</c:v>
                </c:pt>
                <c:pt idx="11">
                  <c:v>20.72</c:v>
                </c:pt>
                <c:pt idx="12">
                  <c:v>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C-4EA5-9BE2-A97A265690E2}"/>
            </c:ext>
          </c:extLst>
        </c:ser>
        <c:ser>
          <c:idx val="2"/>
          <c:order val="2"/>
          <c:tx>
            <c:v>Theoretical Values</c:v>
          </c:tx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Sheet1!$K$23:$K$35</c:f>
                <c:numCache>
                  <c:formatCode>General</c:formatCode>
                  <c:ptCount val="13"/>
                  <c:pt idx="0">
                    <c:v>0.32865160547096089</c:v>
                  </c:pt>
                  <c:pt idx="1">
                    <c:v>0.73243025600841838</c:v>
                  </c:pt>
                  <c:pt idx="2">
                    <c:v>1.3286395971079283</c:v>
                  </c:pt>
                  <c:pt idx="3">
                    <c:v>2.3572040183013572</c:v>
                  </c:pt>
                  <c:pt idx="4">
                    <c:v>4.3467200162114485</c:v>
                  </c:pt>
                  <c:pt idx="5">
                    <c:v>7.9823804758795864</c:v>
                  </c:pt>
                  <c:pt idx="6">
                    <c:v>10.537736237084589</c:v>
                  </c:pt>
                  <c:pt idx="7">
                    <c:v>7.4282101079573906</c:v>
                  </c:pt>
                  <c:pt idx="8">
                    <c:v>4.0985832397380175</c:v>
                  </c:pt>
                  <c:pt idx="9">
                    <c:v>2.3632304323329048</c:v>
                  </c:pt>
                  <c:pt idx="10">
                    <c:v>1.4901889527511227</c:v>
                  </c:pt>
                  <c:pt idx="11">
                    <c:v>1.0158714879794954</c:v>
                  </c:pt>
                  <c:pt idx="12">
                    <c:v>0.73686280977179031</c:v>
                  </c:pt>
                </c:numCache>
              </c:numRef>
            </c:plus>
            <c:minus>
              <c:numRef>
                <c:f>Sheet1!$K$23:$K$35</c:f>
                <c:numCache>
                  <c:formatCode>General</c:formatCode>
                  <c:ptCount val="13"/>
                  <c:pt idx="0">
                    <c:v>0.32865160547096089</c:v>
                  </c:pt>
                  <c:pt idx="1">
                    <c:v>0.73243025600841838</c:v>
                  </c:pt>
                  <c:pt idx="2">
                    <c:v>1.3286395971079283</c:v>
                  </c:pt>
                  <c:pt idx="3">
                    <c:v>2.3572040183013572</c:v>
                  </c:pt>
                  <c:pt idx="4">
                    <c:v>4.3467200162114485</c:v>
                  </c:pt>
                  <c:pt idx="5">
                    <c:v>7.9823804758795864</c:v>
                  </c:pt>
                  <c:pt idx="6">
                    <c:v>10.537736237084589</c:v>
                  </c:pt>
                  <c:pt idx="7">
                    <c:v>7.4282101079573906</c:v>
                  </c:pt>
                  <c:pt idx="8">
                    <c:v>4.0985832397380175</c:v>
                  </c:pt>
                  <c:pt idx="9">
                    <c:v>2.3632304323329048</c:v>
                  </c:pt>
                  <c:pt idx="10">
                    <c:v>1.4901889527511227</c:v>
                  </c:pt>
                  <c:pt idx="11">
                    <c:v>1.0158714879794954</c:v>
                  </c:pt>
                  <c:pt idx="12">
                    <c:v>0.73686280977179031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Sheet1!$H$23:$H$35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Sheet1!$I$23:$I$35</c:f>
              <c:numCache>
                <c:formatCode>General</c:formatCode>
                <c:ptCount val="13"/>
                <c:pt idx="0">
                  <c:v>3.1977568997711541</c:v>
                </c:pt>
                <c:pt idx="1">
                  <c:v>6.7541594485218175</c:v>
                </c:pt>
                <c:pt idx="2">
                  <c:v>11.148434787655725</c:v>
                </c:pt>
                <c:pt idx="3">
                  <c:v>17.157761333688189</c:v>
                </c:pt>
                <c:pt idx="4">
                  <c:v>26.060338250971874</c:v>
                </c:pt>
                <c:pt idx="5">
                  <c:v>38.681308495315996</c:v>
                </c:pt>
                <c:pt idx="6">
                  <c:v>47.953952642652432</c:v>
                </c:pt>
                <c:pt idx="7">
                  <c:v>42.937748747332954</c:v>
                </c:pt>
                <c:pt idx="8">
                  <c:v>33.685682433845606</c:v>
                </c:pt>
                <c:pt idx="9">
                  <c:v>26.786523219612178</c:v>
                </c:pt>
                <c:pt idx="10">
                  <c:v>22.103057679962468</c:v>
                </c:pt>
                <c:pt idx="11">
                  <c:v>18.827246039003871</c:v>
                </c:pt>
                <c:pt idx="12">
                  <c:v>16.430961372306378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4C-4EA5-9BE2-A97A2656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44912"/>
        <c:axId val="5043462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Calculated Values</c:v>
                </c:tx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Sheet1!$M$6:$M$18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0.14456832294800959</c:v>
                        </c:pt>
                        <c:pt idx="1">
                          <c:v>0.30052635491750135</c:v>
                        </c:pt>
                        <c:pt idx="2">
                          <c:v>0.47322257976558979</c:v>
                        </c:pt>
                        <c:pt idx="3">
                          <c:v>0.70384209166545297</c:v>
                        </c:pt>
                        <c:pt idx="4">
                          <c:v>1.0379306335203715</c:v>
                        </c:pt>
                        <c:pt idx="5">
                          <c:v>1.4639672127476078</c:v>
                        </c:pt>
                        <c:pt idx="6">
                          <c:v>1.8743428181632089</c:v>
                        </c:pt>
                        <c:pt idx="7">
                          <c:v>1.8681073309636145</c:v>
                        </c:pt>
                        <c:pt idx="8">
                          <c:v>1.6401734664357912</c:v>
                        </c:pt>
                        <c:pt idx="9">
                          <c:v>1.395730633037765</c:v>
                        </c:pt>
                        <c:pt idx="10">
                          <c:v>1.1824060216355459</c:v>
                        </c:pt>
                        <c:pt idx="11">
                          <c:v>1.0410072045860201</c:v>
                        </c:pt>
                        <c:pt idx="12">
                          <c:v>0.94118276652305954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Sheet1!$M$6:$M$18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0.14456832294800959</c:v>
                        </c:pt>
                        <c:pt idx="1">
                          <c:v>0.30052635491750135</c:v>
                        </c:pt>
                        <c:pt idx="2">
                          <c:v>0.47322257976558979</c:v>
                        </c:pt>
                        <c:pt idx="3">
                          <c:v>0.70384209166545297</c:v>
                        </c:pt>
                        <c:pt idx="4">
                          <c:v>1.0379306335203715</c:v>
                        </c:pt>
                        <c:pt idx="5">
                          <c:v>1.4639672127476078</c:v>
                        </c:pt>
                        <c:pt idx="6">
                          <c:v>1.8743428181632089</c:v>
                        </c:pt>
                        <c:pt idx="7">
                          <c:v>1.8681073309636145</c:v>
                        </c:pt>
                        <c:pt idx="8">
                          <c:v>1.6401734664357912</c:v>
                        </c:pt>
                        <c:pt idx="9">
                          <c:v>1.395730633037765</c:v>
                        </c:pt>
                        <c:pt idx="10">
                          <c:v>1.1824060216355459</c:v>
                        </c:pt>
                        <c:pt idx="11">
                          <c:v>1.0410072045860201</c:v>
                        </c:pt>
                        <c:pt idx="12">
                          <c:v>0.94118276652305954</c:v>
                        </c:pt>
                      </c:numCache>
                    </c:numRef>
                  </c:minus>
                </c:errBars>
                <c:xVal>
                  <c:numRef>
                    <c:extLst>
                      <c:ext uri="{02D57815-91ED-43cb-92C2-25804820EDAC}">
                        <c15:formulaRef>
                          <c15:sqref>Sheet1!$B$6:$B$18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Sheet1!$I$6:$I$18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2.88</c:v>
                      </c:pt>
                      <c:pt idx="1">
                        <c:v>6.0060000000000002</c:v>
                      </c:pt>
                      <c:pt idx="2">
                        <c:v>9.4619999999999997</c:v>
                      </c:pt>
                      <c:pt idx="3">
                        <c:v>14.074000000000002</c:v>
                      </c:pt>
                      <c:pt idx="4">
                        <c:v>20.6</c:v>
                      </c:pt>
                      <c:pt idx="5">
                        <c:v>29.2</c:v>
                      </c:pt>
                      <c:pt idx="6">
                        <c:v>37.380000000000003</c:v>
                      </c:pt>
                      <c:pt idx="7">
                        <c:v>37.299999999999997</c:v>
                      </c:pt>
                      <c:pt idx="8">
                        <c:v>32.739999999999995</c:v>
                      </c:pt>
                      <c:pt idx="9">
                        <c:v>27.840000000000003</c:v>
                      </c:pt>
                      <c:pt idx="10">
                        <c:v>23.559999999999995</c:v>
                      </c:pt>
                      <c:pt idx="11">
                        <c:v>20.72</c:v>
                      </c:pt>
                      <c:pt idx="12">
                        <c:v>18.7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E4C-4EA5-9BE2-A97A265690E2}"/>
                  </c:ext>
                </c:extLst>
              </c15:ser>
            </c15:filteredScatterSeries>
          </c:ext>
        </c:extLst>
      </c:scatterChart>
      <c:valAx>
        <c:axId val="5043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6224"/>
        <c:crosses val="autoZero"/>
        <c:crossBetween val="midCat"/>
        <c:majorUnit val="10"/>
      </c:valAx>
      <c:valAx>
        <c:axId val="5043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49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884339067846488"/>
          <c:y val="0.40663964884249765"/>
          <c:w val="0.19027940567073448"/>
          <c:h val="0.186991417407856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8CF330-0A8A-410B-8E78-8BF2C1D69AC7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51B32-2681-4EEF-AD67-F3AB3C8714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224898</xdr:colOff>
      <xdr:row>2</xdr:row>
      <xdr:rowOff>17938</xdr:rowOff>
    </xdr:from>
    <xdr:to>
      <xdr:col>25</xdr:col>
      <xdr:colOff>443948</xdr:colOff>
      <xdr:row>20</xdr:row>
      <xdr:rowOff>172278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CCDF9-7987-48E2-9C31-99A504DF1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21E1-1445-4897-858E-9571F4CBE224}">
  <dimension ref="B4:W35"/>
  <sheetViews>
    <sheetView tabSelected="1" topLeftCell="K1" zoomScale="115" zoomScaleNormal="115" workbookViewId="0">
      <selection activeCell="J2" sqref="J2"/>
    </sheetView>
  </sheetViews>
  <sheetFormatPr defaultRowHeight="14.4" x14ac:dyDescent="0.3"/>
  <cols>
    <col min="2" max="2" width="13.77734375" customWidth="1"/>
    <col min="3" max="3" width="11.6640625" customWidth="1"/>
    <col min="6" max="6" width="14.33203125" customWidth="1"/>
  </cols>
  <sheetData>
    <row r="4" spans="2:16" x14ac:dyDescent="0.3">
      <c r="F4" t="s">
        <v>8</v>
      </c>
    </row>
    <row r="5" spans="2:16" x14ac:dyDescent="0.3">
      <c r="B5" t="s">
        <v>1</v>
      </c>
      <c r="C5" t="s">
        <v>2</v>
      </c>
      <c r="D5">
        <v>1</v>
      </c>
      <c r="E5">
        <v>2</v>
      </c>
      <c r="F5">
        <v>3</v>
      </c>
      <c r="G5">
        <v>4</v>
      </c>
      <c r="H5">
        <v>5</v>
      </c>
      <c r="I5" t="s">
        <v>0</v>
      </c>
      <c r="J5" s="1" t="s">
        <v>3</v>
      </c>
      <c r="K5" t="s">
        <v>4</v>
      </c>
      <c r="L5" t="s">
        <v>5</v>
      </c>
      <c r="M5" t="s">
        <v>6</v>
      </c>
      <c r="N5" t="s">
        <v>7</v>
      </c>
    </row>
    <row r="6" spans="2:16" x14ac:dyDescent="0.3">
      <c r="B6">
        <v>10</v>
      </c>
      <c r="C6">
        <v>5</v>
      </c>
      <c r="D6">
        <v>2.87</v>
      </c>
      <c r="E6">
        <v>2.9</v>
      </c>
      <c r="F6">
        <v>2.86</v>
      </c>
      <c r="G6">
        <v>2.88</v>
      </c>
      <c r="H6">
        <v>2.89</v>
      </c>
      <c r="I6">
        <f>AVERAGE(D6:H6)</f>
        <v>2.88</v>
      </c>
      <c r="J6">
        <f>(I6/100) * 5</f>
        <v>0.14399999999999999</v>
      </c>
      <c r="K6">
        <v>0.01</v>
      </c>
      <c r="L6">
        <f>(E6-F6)/5</f>
        <v>8.0000000000000071E-3</v>
      </c>
      <c r="M6">
        <f xml:space="preserve"> ((J6^2) + (K6^2)+(L6^2))^0.5</f>
        <v>0.14456832294800959</v>
      </c>
      <c r="N6">
        <f>(M6/I6)*100</f>
        <v>5.0197334356947776</v>
      </c>
    </row>
    <row r="7" spans="2:16" x14ac:dyDescent="0.3">
      <c r="B7">
        <v>20</v>
      </c>
      <c r="C7">
        <v>5</v>
      </c>
      <c r="D7">
        <v>6</v>
      </c>
      <c r="E7">
        <v>6.01</v>
      </c>
      <c r="F7">
        <v>6.02</v>
      </c>
      <c r="G7">
        <v>5.99</v>
      </c>
      <c r="H7">
        <v>6.01</v>
      </c>
      <c r="I7">
        <f t="shared" ref="I7:I18" si="0">AVERAGE(D7:H7)</f>
        <v>6.0060000000000002</v>
      </c>
      <c r="J7">
        <f t="shared" ref="J7:J18" si="1">(I7/100) * 5</f>
        <v>0.30030000000000001</v>
      </c>
      <c r="K7">
        <v>0.01</v>
      </c>
      <c r="L7">
        <f>(F7-G7)/5</f>
        <v>5.9999999999998718E-3</v>
      </c>
      <c r="M7">
        <f t="shared" ref="M7:M18" si="2" xml:space="preserve"> ((J7^2) + (K7^2)+(L7^2))^0.5</f>
        <v>0.30052635491750135</v>
      </c>
      <c r="N7">
        <f t="shared" ref="N7:N18" si="3">(M7/I7)*100</f>
        <v>5.0037688131452107</v>
      </c>
    </row>
    <row r="8" spans="2:16" x14ac:dyDescent="0.3">
      <c r="B8">
        <v>30</v>
      </c>
      <c r="C8">
        <v>5</v>
      </c>
      <c r="D8">
        <v>9.4600000000000009</v>
      </c>
      <c r="E8">
        <v>9.4700000000000006</v>
      </c>
      <c r="F8">
        <v>9.4700000000000006</v>
      </c>
      <c r="G8">
        <v>9.4600000000000009</v>
      </c>
      <c r="H8">
        <v>9.4499999999999993</v>
      </c>
      <c r="I8">
        <f t="shared" si="0"/>
        <v>9.4619999999999997</v>
      </c>
      <c r="J8">
        <f t="shared" si="1"/>
        <v>0.47309999999999997</v>
      </c>
      <c r="K8">
        <v>0.01</v>
      </c>
      <c r="L8">
        <f>(F8-H8)/5</f>
        <v>4.0000000000002698E-3</v>
      </c>
      <c r="M8">
        <f t="shared" si="2"/>
        <v>0.47322257976558979</v>
      </c>
      <c r="N8">
        <f t="shared" si="3"/>
        <v>5.0012954953032107</v>
      </c>
    </row>
    <row r="9" spans="2:16" x14ac:dyDescent="0.3">
      <c r="B9">
        <v>40</v>
      </c>
      <c r="C9">
        <v>5</v>
      </c>
      <c r="D9">
        <v>14.06</v>
      </c>
      <c r="E9">
        <v>14.05</v>
      </c>
      <c r="F9">
        <v>14.07</v>
      </c>
      <c r="G9">
        <v>14.1</v>
      </c>
      <c r="H9">
        <v>14.09</v>
      </c>
      <c r="I9">
        <f t="shared" si="0"/>
        <v>14.074000000000002</v>
      </c>
      <c r="J9">
        <f t="shared" si="1"/>
        <v>0.70369999999999999</v>
      </c>
      <c r="K9">
        <v>0.01</v>
      </c>
      <c r="L9">
        <f>(G9-E9)/5</f>
        <v>9.9999999999997868E-3</v>
      </c>
      <c r="M9">
        <f t="shared" si="2"/>
        <v>0.70384209166545297</v>
      </c>
      <c r="N9">
        <f t="shared" si="3"/>
        <v>5.0010096039892913</v>
      </c>
    </row>
    <row r="10" spans="2:16" x14ac:dyDescent="0.3">
      <c r="B10">
        <v>50</v>
      </c>
      <c r="C10">
        <v>5</v>
      </c>
      <c r="D10">
        <v>20.5</v>
      </c>
      <c r="E10">
        <v>20.8</v>
      </c>
      <c r="F10">
        <v>20.7</v>
      </c>
      <c r="G10">
        <v>20.399999999999999</v>
      </c>
      <c r="H10">
        <v>20.6</v>
      </c>
      <c r="I10">
        <f t="shared" si="0"/>
        <v>20.6</v>
      </c>
      <c r="J10">
        <f t="shared" si="1"/>
        <v>1.03</v>
      </c>
      <c r="K10">
        <v>0.1</v>
      </c>
      <c r="L10">
        <f>(E10-G10)/5</f>
        <v>8.0000000000000432E-2</v>
      </c>
      <c r="M10">
        <f t="shared" si="2"/>
        <v>1.0379306335203715</v>
      </c>
      <c r="N10">
        <f t="shared" si="3"/>
        <v>5.0384982209726772</v>
      </c>
    </row>
    <row r="11" spans="2:16" x14ac:dyDescent="0.3">
      <c r="B11">
        <v>60</v>
      </c>
      <c r="C11">
        <v>5</v>
      </c>
      <c r="D11">
        <v>29.2</v>
      </c>
      <c r="E11">
        <v>29.2</v>
      </c>
      <c r="F11">
        <v>29.1</v>
      </c>
      <c r="G11">
        <v>29.3</v>
      </c>
      <c r="H11">
        <v>29.2</v>
      </c>
      <c r="I11">
        <f t="shared" si="0"/>
        <v>29.2</v>
      </c>
      <c r="J11">
        <f t="shared" si="1"/>
        <v>1.46</v>
      </c>
      <c r="K11">
        <v>0.1</v>
      </c>
      <c r="L11">
        <f>(G11-F11)/5</f>
        <v>3.9999999999999855E-2</v>
      </c>
      <c r="M11">
        <f t="shared" si="2"/>
        <v>1.4639672127476078</v>
      </c>
      <c r="N11">
        <f t="shared" si="3"/>
        <v>5.013586345026054</v>
      </c>
    </row>
    <row r="12" spans="2:16" x14ac:dyDescent="0.3">
      <c r="B12">
        <v>70</v>
      </c>
      <c r="C12">
        <v>5</v>
      </c>
      <c r="D12">
        <v>37.1</v>
      </c>
      <c r="E12">
        <v>37.299999999999997</v>
      </c>
      <c r="F12">
        <v>37.4</v>
      </c>
      <c r="G12">
        <v>37.6</v>
      </c>
      <c r="H12">
        <v>37.5</v>
      </c>
      <c r="I12">
        <f t="shared" si="0"/>
        <v>37.380000000000003</v>
      </c>
      <c r="J12">
        <f t="shared" si="1"/>
        <v>1.8690000000000002</v>
      </c>
      <c r="K12">
        <v>0.1</v>
      </c>
      <c r="L12">
        <f>(G12-D12)/5</f>
        <v>0.1</v>
      </c>
      <c r="M12">
        <f t="shared" si="2"/>
        <v>1.8743428181632089</v>
      </c>
      <c r="N12">
        <f t="shared" si="3"/>
        <v>5.0142932535131326</v>
      </c>
    </row>
    <row r="13" spans="2:16" x14ac:dyDescent="0.3">
      <c r="B13">
        <v>80</v>
      </c>
      <c r="C13">
        <v>5</v>
      </c>
      <c r="D13">
        <v>37.4</v>
      </c>
      <c r="E13">
        <v>37.200000000000003</v>
      </c>
      <c r="F13">
        <v>37.299999999999997</v>
      </c>
      <c r="G13">
        <v>37.299999999999997</v>
      </c>
      <c r="H13">
        <v>37.299999999999997</v>
      </c>
      <c r="I13">
        <f t="shared" si="0"/>
        <v>37.299999999999997</v>
      </c>
      <c r="J13">
        <f t="shared" si="1"/>
        <v>1.865</v>
      </c>
      <c r="K13">
        <v>0.1</v>
      </c>
      <c r="L13">
        <f>(D13-E13)/5</f>
        <v>3.9999999999999147E-2</v>
      </c>
      <c r="M13">
        <f t="shared" si="2"/>
        <v>1.8681073309636145</v>
      </c>
      <c r="N13">
        <f t="shared" si="3"/>
        <v>5.0083306460150521</v>
      </c>
    </row>
    <row r="14" spans="2:16" x14ac:dyDescent="0.3">
      <c r="B14">
        <v>90</v>
      </c>
      <c r="C14">
        <v>5</v>
      </c>
      <c r="D14">
        <v>32.700000000000003</v>
      </c>
      <c r="E14">
        <v>32.799999999999997</v>
      </c>
      <c r="F14">
        <v>32.700000000000003</v>
      </c>
      <c r="G14">
        <v>32.799999999999997</v>
      </c>
      <c r="H14">
        <v>32.700000000000003</v>
      </c>
      <c r="I14">
        <f t="shared" si="0"/>
        <v>32.739999999999995</v>
      </c>
      <c r="J14">
        <f t="shared" si="1"/>
        <v>1.6369999999999998</v>
      </c>
      <c r="K14">
        <v>0.1</v>
      </c>
      <c r="L14">
        <f>(G14-H14)/5</f>
        <v>1.9999999999998862E-2</v>
      </c>
      <c r="M14">
        <f t="shared" si="2"/>
        <v>1.6401734664357912</v>
      </c>
      <c r="N14">
        <f t="shared" si="3"/>
        <v>5.0096929335241036</v>
      </c>
      <c r="P14">
        <f>AVERAGE(N6:N18)</f>
        <v>5.0153491736693105</v>
      </c>
    </row>
    <row r="15" spans="2:16" x14ac:dyDescent="0.3">
      <c r="B15">
        <v>100</v>
      </c>
      <c r="C15">
        <v>5</v>
      </c>
      <c r="D15">
        <v>27.9</v>
      </c>
      <c r="E15">
        <v>27.8</v>
      </c>
      <c r="F15">
        <v>27.8</v>
      </c>
      <c r="G15">
        <v>27.9</v>
      </c>
      <c r="H15">
        <v>27.8</v>
      </c>
      <c r="I15">
        <f t="shared" si="0"/>
        <v>27.840000000000003</v>
      </c>
      <c r="J15">
        <f t="shared" si="1"/>
        <v>1.3920000000000001</v>
      </c>
      <c r="K15">
        <v>0.1</v>
      </c>
      <c r="L15">
        <f>(D15-E15)/5</f>
        <v>1.9999999999999574E-2</v>
      </c>
      <c r="M15">
        <f t="shared" si="2"/>
        <v>1.395730633037765</v>
      </c>
      <c r="N15">
        <f t="shared" si="3"/>
        <v>5.0134002623482932</v>
      </c>
    </row>
    <row r="16" spans="2:16" x14ac:dyDescent="0.3">
      <c r="B16">
        <v>110</v>
      </c>
      <c r="C16">
        <v>5</v>
      </c>
      <c r="D16">
        <v>23.5</v>
      </c>
      <c r="E16">
        <v>23.6</v>
      </c>
      <c r="F16">
        <v>23.5</v>
      </c>
      <c r="G16">
        <v>23.6</v>
      </c>
      <c r="H16">
        <v>23.6</v>
      </c>
      <c r="I16">
        <f t="shared" si="0"/>
        <v>23.559999999999995</v>
      </c>
      <c r="J16">
        <f t="shared" si="1"/>
        <v>1.1779999999999997</v>
      </c>
      <c r="K16">
        <v>0.1</v>
      </c>
      <c r="L16">
        <f>(E16-F16)/5</f>
        <v>2.0000000000000285E-2</v>
      </c>
      <c r="M16">
        <f t="shared" si="2"/>
        <v>1.1824060216355459</v>
      </c>
      <c r="N16">
        <f t="shared" si="3"/>
        <v>5.0187012802866988</v>
      </c>
    </row>
    <row r="17" spans="2:23" x14ac:dyDescent="0.3">
      <c r="B17">
        <v>120</v>
      </c>
      <c r="C17">
        <v>5</v>
      </c>
      <c r="D17">
        <v>20.7</v>
      </c>
      <c r="E17">
        <v>20.7</v>
      </c>
      <c r="F17">
        <v>20.7</v>
      </c>
      <c r="G17">
        <v>20.7</v>
      </c>
      <c r="H17">
        <v>20.8</v>
      </c>
      <c r="I17">
        <f t="shared" si="0"/>
        <v>20.72</v>
      </c>
      <c r="J17">
        <f t="shared" si="1"/>
        <v>1.036</v>
      </c>
      <c r="K17">
        <v>0.1</v>
      </c>
      <c r="L17">
        <f>(H17-G17)/5</f>
        <v>2.0000000000000285E-2</v>
      </c>
      <c r="M17">
        <f t="shared" si="2"/>
        <v>1.0410072045860201</v>
      </c>
      <c r="N17">
        <f t="shared" si="3"/>
        <v>5.0241660452993253</v>
      </c>
    </row>
    <row r="18" spans="2:23" x14ac:dyDescent="0.3">
      <c r="B18">
        <v>130</v>
      </c>
      <c r="C18">
        <v>5</v>
      </c>
      <c r="D18">
        <v>18.600000000000001</v>
      </c>
      <c r="E18">
        <v>18.7</v>
      </c>
      <c r="F18">
        <v>18.8</v>
      </c>
      <c r="G18">
        <v>18.7</v>
      </c>
      <c r="H18">
        <v>18.7</v>
      </c>
      <c r="I18">
        <f t="shared" si="0"/>
        <v>18.7</v>
      </c>
      <c r="J18">
        <f t="shared" si="1"/>
        <v>0.93500000000000005</v>
      </c>
      <c r="K18">
        <v>0.1</v>
      </c>
      <c r="L18">
        <f>(F18-D18)/5</f>
        <v>3.9999999999999855E-2</v>
      </c>
      <c r="M18">
        <f t="shared" si="2"/>
        <v>0.94118276652305954</v>
      </c>
      <c r="N18">
        <f t="shared" si="3"/>
        <v>5.0330629225832064</v>
      </c>
    </row>
    <row r="22" spans="2:23" x14ac:dyDescent="0.3">
      <c r="D22">
        <f>(B6/100)*1.42</f>
        <v>0.14199999999999999</v>
      </c>
    </row>
    <row r="23" spans="2:23" x14ac:dyDescent="0.3">
      <c r="D23">
        <f t="shared" ref="D23:D34" si="4">(B7/100)*1.42</f>
        <v>0.28399999999999997</v>
      </c>
      <c r="H23">
        <v>10</v>
      </c>
      <c r="I23">
        <f xml:space="preserve"> 5/T23*10^3</f>
        <v>3.1977568997711541</v>
      </c>
      <c r="K23">
        <f>I23/100 *M23</f>
        <v>0.32865160547096089</v>
      </c>
      <c r="M23">
        <f>(1.42^2+ N23^2)^0.5</f>
        <v>10.277566924942938</v>
      </c>
      <c r="N23">
        <f>(O23/T23)*100</f>
        <v>10.178997096800895</v>
      </c>
      <c r="O23">
        <f>((((2*1)^2 + P23^2)^0.5))/2</f>
        <v>159.15839470988786</v>
      </c>
      <c r="P23">
        <f>(2*(((R23^2+S23^2)^0.5)/U23))*U23</f>
        <v>318.31050630872022</v>
      </c>
      <c r="R23">
        <f t="shared" ref="R23:R35" si="5">V23/100</f>
        <v>0.31415926535897931</v>
      </c>
      <c r="S23">
        <f t="shared" ref="S23:S35" si="6">W23/10</f>
        <v>159.15494309189535</v>
      </c>
      <c r="T23">
        <f>(104^2 + U23^2)^0.5</f>
        <v>1563.596032067923</v>
      </c>
      <c r="U23">
        <f t="shared" ref="U23:U35" si="7">ABS(V23 - W23)</f>
        <v>1560.1335043830557</v>
      </c>
      <c r="V23">
        <f t="shared" ref="V23:V35" si="8">(2*PI() *B6* 0.5)</f>
        <v>31.415926535897931</v>
      </c>
      <c r="W23">
        <f t="shared" ref="W23:W35" si="9">(1/(2*PI()*B6*10*10^-6))</f>
        <v>1591.5494309189535</v>
      </c>
    </row>
    <row r="24" spans="2:23" x14ac:dyDescent="0.3">
      <c r="D24">
        <f t="shared" si="4"/>
        <v>0.42599999999999999</v>
      </c>
      <c r="H24">
        <v>20</v>
      </c>
      <c r="I24">
        <f t="shared" ref="I24:I35" si="10" xml:space="preserve"> 5/T24*10^3</f>
        <v>6.7541594485218175</v>
      </c>
      <c r="K24">
        <f t="shared" ref="K24:K35" si="11">I24/100 *M24</f>
        <v>0.73243025600841838</v>
      </c>
      <c r="M24">
        <f t="shared" ref="M24:M35" si="12">(1.42^2+ N24^2)^0.5</f>
        <v>10.844136292469591</v>
      </c>
      <c r="N24">
        <f t="shared" ref="N24:N35" si="13">(O24/T24)*100</f>
        <v>10.750762388298613</v>
      </c>
      <c r="O24">
        <f t="shared" ref="O24:O35" si="14">(((2*1)^2 + P24^2)^0.5)/2</f>
        <v>79.586234750879854</v>
      </c>
      <c r="P24">
        <f t="shared" ref="P24:P35" si="15">(2*(((R24^2+S24^2)^0.5)/U24))*U24</f>
        <v>159.1599040188471</v>
      </c>
      <c r="R24">
        <f t="shared" si="5"/>
        <v>0.62831853071795862</v>
      </c>
      <c r="S24">
        <f t="shared" si="6"/>
        <v>79.577471545947674</v>
      </c>
      <c r="T24">
        <f t="shared" ref="T24:T35" si="16">(104^2 + U24^2)^0.5</f>
        <v>740.28456658574669</v>
      </c>
      <c r="U24">
        <f t="shared" si="7"/>
        <v>732.94286238768086</v>
      </c>
      <c r="V24">
        <f t="shared" si="8"/>
        <v>62.831853071795862</v>
      </c>
      <c r="W24">
        <f t="shared" si="9"/>
        <v>795.77471545947674</v>
      </c>
    </row>
    <row r="25" spans="2:23" x14ac:dyDescent="0.3">
      <c r="D25">
        <f t="shared" si="4"/>
        <v>0.56799999999999995</v>
      </c>
      <c r="H25">
        <v>30</v>
      </c>
      <c r="I25">
        <f t="shared" si="10"/>
        <v>11.148434787655725</v>
      </c>
      <c r="K25">
        <f t="shared" si="11"/>
        <v>1.3286395971079283</v>
      </c>
      <c r="M25">
        <f t="shared" si="12"/>
        <v>11.917723181904288</v>
      </c>
      <c r="N25">
        <f t="shared" si="13"/>
        <v>11.832824085589158</v>
      </c>
      <c r="O25">
        <f t="shared" si="14"/>
        <v>53.069441186000532</v>
      </c>
      <c r="P25">
        <f t="shared" si="15"/>
        <v>106.12003746313643</v>
      </c>
      <c r="R25">
        <f t="shared" si="5"/>
        <v>0.94247779607693782</v>
      </c>
      <c r="S25">
        <f t="shared" si="6"/>
        <v>53.051647697298449</v>
      </c>
      <c r="T25">
        <f t="shared" si="16"/>
        <v>448.4934517925625</v>
      </c>
      <c r="U25">
        <f t="shared" si="7"/>
        <v>436.26869736529068</v>
      </c>
      <c r="V25">
        <f t="shared" si="8"/>
        <v>94.247779607693786</v>
      </c>
      <c r="W25">
        <f t="shared" si="9"/>
        <v>530.51647697298449</v>
      </c>
    </row>
    <row r="26" spans="2:23" x14ac:dyDescent="0.3">
      <c r="D26">
        <f t="shared" si="4"/>
        <v>0.71</v>
      </c>
      <c r="H26">
        <v>40</v>
      </c>
      <c r="I26">
        <f t="shared" si="10"/>
        <v>17.157761333688189</v>
      </c>
      <c r="K26">
        <f t="shared" si="11"/>
        <v>2.3572040183013572</v>
      </c>
      <c r="M26">
        <f t="shared" si="12"/>
        <v>13.738412444711738</v>
      </c>
      <c r="N26">
        <f t="shared" si="13"/>
        <v>13.66482991116283</v>
      </c>
      <c r="O26">
        <f t="shared" si="14"/>
        <v>39.821132971271702</v>
      </c>
      <c r="P26">
        <f t="shared" si="15"/>
        <v>79.617149688134461</v>
      </c>
      <c r="R26">
        <f t="shared" si="5"/>
        <v>1.2566370614359172</v>
      </c>
      <c r="S26">
        <f t="shared" si="6"/>
        <v>39.788735772973837</v>
      </c>
      <c r="T26">
        <f t="shared" si="16"/>
        <v>291.41330869213186</v>
      </c>
      <c r="U26">
        <f t="shared" si="7"/>
        <v>272.22365158614662</v>
      </c>
      <c r="V26">
        <f t="shared" si="8"/>
        <v>125.66370614359172</v>
      </c>
      <c r="W26">
        <f t="shared" si="9"/>
        <v>397.88735772973837</v>
      </c>
    </row>
    <row r="27" spans="2:23" x14ac:dyDescent="0.3">
      <c r="D27">
        <f t="shared" si="4"/>
        <v>0.85199999999999998</v>
      </c>
      <c r="H27">
        <v>50</v>
      </c>
      <c r="I27">
        <f t="shared" si="10"/>
        <v>26.060338250971874</v>
      </c>
      <c r="K27">
        <f t="shared" si="11"/>
        <v>4.3467200162114485</v>
      </c>
      <c r="M27">
        <f t="shared" si="12"/>
        <v>16.679445885739202</v>
      </c>
      <c r="N27">
        <f t="shared" si="13"/>
        <v>16.618890307577772</v>
      </c>
      <c r="O27">
        <f t="shared" si="14"/>
        <v>31.885407909005174</v>
      </c>
      <c r="P27">
        <f t="shared" si="15"/>
        <v>63.739445793751607</v>
      </c>
      <c r="R27">
        <f t="shared" si="5"/>
        <v>1.5707963267948966</v>
      </c>
      <c r="S27">
        <f t="shared" si="6"/>
        <v>31.830988618379063</v>
      </c>
      <c r="T27">
        <f t="shared" si="16"/>
        <v>191.86243677453166</v>
      </c>
      <c r="U27">
        <f t="shared" si="7"/>
        <v>161.23025350430098</v>
      </c>
      <c r="V27">
        <f t="shared" si="8"/>
        <v>157.07963267948966</v>
      </c>
      <c r="W27">
        <f t="shared" si="9"/>
        <v>318.30988618379064</v>
      </c>
    </row>
    <row r="28" spans="2:23" x14ac:dyDescent="0.3">
      <c r="D28">
        <f t="shared" si="4"/>
        <v>0.99399999999999988</v>
      </c>
      <c r="H28">
        <v>60</v>
      </c>
      <c r="I28">
        <f t="shared" si="10"/>
        <v>38.681308495315996</v>
      </c>
      <c r="K28">
        <f t="shared" si="11"/>
        <v>7.9823804758795864</v>
      </c>
      <c r="M28">
        <f t="shared" si="12"/>
        <v>20.636273141706646</v>
      </c>
      <c r="N28">
        <f t="shared" si="13"/>
        <v>20.5873594513508</v>
      </c>
      <c r="O28">
        <f t="shared" si="14"/>
        <v>26.611508571179503</v>
      </c>
      <c r="P28">
        <f t="shared" si="15"/>
        <v>53.185426140399031</v>
      </c>
      <c r="R28">
        <f t="shared" si="5"/>
        <v>1.8849555921538756</v>
      </c>
      <c r="S28">
        <f t="shared" si="6"/>
        <v>26.525823848649225</v>
      </c>
      <c r="T28">
        <f t="shared" si="16"/>
        <v>129.26139767493805</v>
      </c>
      <c r="U28">
        <f t="shared" si="7"/>
        <v>76.762679271104673</v>
      </c>
      <c r="V28">
        <f t="shared" si="8"/>
        <v>188.49555921538757</v>
      </c>
      <c r="W28">
        <f t="shared" si="9"/>
        <v>265.25823848649225</v>
      </c>
    </row>
    <row r="29" spans="2:23" x14ac:dyDescent="0.3">
      <c r="D29">
        <f t="shared" si="4"/>
        <v>1.1359999999999999</v>
      </c>
      <c r="H29">
        <v>70</v>
      </c>
      <c r="I29">
        <f t="shared" si="10"/>
        <v>47.953952642652432</v>
      </c>
      <c r="K29">
        <f t="shared" si="11"/>
        <v>10.537736237084589</v>
      </c>
      <c r="M29">
        <f t="shared" si="12"/>
        <v>21.974697926593535</v>
      </c>
      <c r="N29">
        <f t="shared" si="13"/>
        <v>21.928769891743453</v>
      </c>
      <c r="O29">
        <f t="shared" si="14"/>
        <v>22.864402914973692</v>
      </c>
      <c r="P29">
        <f t="shared" si="15"/>
        <v>45.685048786589135</v>
      </c>
      <c r="R29">
        <f t="shared" si="5"/>
        <v>2.1991148575128552</v>
      </c>
      <c r="S29">
        <f t="shared" si="6"/>
        <v>22.736420441699337</v>
      </c>
      <c r="T29">
        <f t="shared" si="16"/>
        <v>104.2666917836669</v>
      </c>
      <c r="U29">
        <f t="shared" si="7"/>
        <v>7.452718665707863</v>
      </c>
      <c r="V29">
        <f t="shared" si="8"/>
        <v>219.91148575128551</v>
      </c>
      <c r="W29">
        <f t="shared" si="9"/>
        <v>227.36420441699337</v>
      </c>
    </row>
    <row r="30" spans="2:23" x14ac:dyDescent="0.3">
      <c r="D30">
        <f t="shared" si="4"/>
        <v>1.278</v>
      </c>
      <c r="H30">
        <v>80</v>
      </c>
      <c r="I30">
        <f t="shared" si="10"/>
        <v>42.937748747332954</v>
      </c>
      <c r="K30">
        <f t="shared" si="11"/>
        <v>7.4282101079573906</v>
      </c>
      <c r="M30">
        <f t="shared" si="12"/>
        <v>17.29995243036301</v>
      </c>
      <c r="N30">
        <f t="shared" si="13"/>
        <v>17.24157632273868</v>
      </c>
      <c r="O30">
        <f t="shared" si="14"/>
        <v>20.077410700077319</v>
      </c>
      <c r="P30">
        <f t="shared" si="15"/>
        <v>40.104983252437805</v>
      </c>
      <c r="R30">
        <f t="shared" si="5"/>
        <v>2.5132741228718345</v>
      </c>
      <c r="S30">
        <f t="shared" si="6"/>
        <v>19.894367886486918</v>
      </c>
      <c r="T30">
        <f t="shared" si="16"/>
        <v>116.44765144587539</v>
      </c>
      <c r="U30">
        <f t="shared" si="7"/>
        <v>52.383733422314265</v>
      </c>
      <c r="V30">
        <f t="shared" si="8"/>
        <v>251.32741228718345</v>
      </c>
      <c r="W30">
        <f t="shared" si="9"/>
        <v>198.94367886486918</v>
      </c>
    </row>
    <row r="31" spans="2:23" x14ac:dyDescent="0.3">
      <c r="D31">
        <f t="shared" si="4"/>
        <v>1.42</v>
      </c>
      <c r="H31">
        <v>90</v>
      </c>
      <c r="I31">
        <f t="shared" si="10"/>
        <v>33.685682433845606</v>
      </c>
      <c r="K31">
        <f t="shared" si="11"/>
        <v>4.0985832397380175</v>
      </c>
      <c r="M31">
        <f t="shared" si="12"/>
        <v>12.167137322472579</v>
      </c>
      <c r="N31">
        <f t="shared" si="13"/>
        <v>12.083990674603536</v>
      </c>
      <c r="O31">
        <f t="shared" si="14"/>
        <v>17.936389886615707</v>
      </c>
      <c r="P31">
        <f t="shared" si="15"/>
        <v>35.816983801804987</v>
      </c>
      <c r="R31">
        <f t="shared" si="5"/>
        <v>2.8274333882308138</v>
      </c>
      <c r="S31">
        <f t="shared" si="6"/>
        <v>17.683882565766147</v>
      </c>
      <c r="T31">
        <f t="shared" si="16"/>
        <v>148.4310139721635</v>
      </c>
      <c r="U31">
        <f t="shared" si="7"/>
        <v>105.9045131654199</v>
      </c>
      <c r="V31">
        <f t="shared" si="8"/>
        <v>282.74333882308139</v>
      </c>
      <c r="W31">
        <f t="shared" si="9"/>
        <v>176.83882565766149</v>
      </c>
    </row>
    <row r="32" spans="2:23" x14ac:dyDescent="0.3">
      <c r="D32">
        <f t="shared" si="4"/>
        <v>1.5620000000000001</v>
      </c>
      <c r="H32">
        <v>100</v>
      </c>
      <c r="I32">
        <f t="shared" si="10"/>
        <v>26.786523219612178</v>
      </c>
      <c r="K32">
        <f t="shared" si="11"/>
        <v>2.3632304323329048</v>
      </c>
      <c r="M32">
        <f t="shared" si="12"/>
        <v>8.8224605073144691</v>
      </c>
      <c r="N32">
        <f t="shared" si="13"/>
        <v>8.7074341457816082</v>
      </c>
      <c r="O32">
        <f t="shared" si="14"/>
        <v>16.253386216629867</v>
      </c>
      <c r="P32">
        <f t="shared" si="15"/>
        <v>32.445188457269516</v>
      </c>
      <c r="R32">
        <f t="shared" si="5"/>
        <v>3.1415926535897931</v>
      </c>
      <c r="S32">
        <f t="shared" si="6"/>
        <v>15.915494309189532</v>
      </c>
      <c r="T32">
        <f t="shared" si="16"/>
        <v>186.66102946645836</v>
      </c>
      <c r="U32">
        <f t="shared" si="7"/>
        <v>155.00432226708401</v>
      </c>
      <c r="V32">
        <f t="shared" si="8"/>
        <v>314.15926535897933</v>
      </c>
      <c r="W32">
        <f t="shared" si="9"/>
        <v>159.15494309189532</v>
      </c>
    </row>
    <row r="33" spans="4:23" x14ac:dyDescent="0.3">
      <c r="D33">
        <f t="shared" si="4"/>
        <v>1.704</v>
      </c>
      <c r="H33">
        <v>110</v>
      </c>
      <c r="I33">
        <f t="shared" si="10"/>
        <v>22.103057679962468</v>
      </c>
      <c r="K33">
        <f t="shared" si="11"/>
        <v>1.4901889527511227</v>
      </c>
      <c r="M33">
        <f t="shared" si="12"/>
        <v>6.7420036373612415</v>
      </c>
      <c r="N33">
        <f t="shared" si="13"/>
        <v>6.5907672577775207</v>
      </c>
      <c r="O33">
        <f t="shared" si="14"/>
        <v>14.909175357562365</v>
      </c>
      <c r="P33">
        <f t="shared" si="15"/>
        <v>29.751202318060685</v>
      </c>
      <c r="R33">
        <f t="shared" si="5"/>
        <v>3.4557519189487724</v>
      </c>
      <c r="S33">
        <f t="shared" si="6"/>
        <v>14.468631190172303</v>
      </c>
      <c r="T33">
        <f t="shared" si="16"/>
        <v>226.2130458326927</v>
      </c>
      <c r="U33">
        <f t="shared" si="7"/>
        <v>200.88887999315423</v>
      </c>
      <c r="V33">
        <f t="shared" si="8"/>
        <v>345.57519189487726</v>
      </c>
      <c r="W33">
        <f t="shared" si="9"/>
        <v>144.68631190172303</v>
      </c>
    </row>
    <row r="34" spans="4:23" x14ac:dyDescent="0.3">
      <c r="D34">
        <f t="shared" si="4"/>
        <v>1.8459999999999999</v>
      </c>
      <c r="H34">
        <v>120</v>
      </c>
      <c r="I34">
        <f t="shared" si="10"/>
        <v>18.827246039003871</v>
      </c>
      <c r="K34">
        <f t="shared" si="11"/>
        <v>1.0158714879794954</v>
      </c>
      <c r="M34">
        <f t="shared" si="12"/>
        <v>5.3957519112192163</v>
      </c>
      <c r="N34">
        <f t="shared" si="13"/>
        <v>5.2055488363308848</v>
      </c>
      <c r="O34">
        <f t="shared" si="14"/>
        <v>13.824509504859863</v>
      </c>
      <c r="P34">
        <f t="shared" si="15"/>
        <v>27.576588842709366</v>
      </c>
      <c r="R34">
        <f t="shared" si="5"/>
        <v>3.7699111843077513</v>
      </c>
      <c r="S34">
        <f t="shared" si="6"/>
        <v>13.262911924324612</v>
      </c>
      <c r="T34">
        <f t="shared" si="16"/>
        <v>265.57256380681707</v>
      </c>
      <c r="U34">
        <f t="shared" si="7"/>
        <v>244.36199918752902</v>
      </c>
      <c r="V34">
        <f t="shared" si="8"/>
        <v>376.99111843077515</v>
      </c>
      <c r="W34">
        <f t="shared" si="9"/>
        <v>132.62911924324612</v>
      </c>
    </row>
    <row r="35" spans="4:23" x14ac:dyDescent="0.3">
      <c r="H35">
        <v>130</v>
      </c>
      <c r="I35">
        <f t="shared" si="10"/>
        <v>16.430961372306378</v>
      </c>
      <c r="K35">
        <f t="shared" si="11"/>
        <v>0.73686280977179031</v>
      </c>
      <c r="M35">
        <f t="shared" si="12"/>
        <v>4.4845994891920222</v>
      </c>
      <c r="N35">
        <f t="shared" si="13"/>
        <v>4.2538491485314038</v>
      </c>
      <c r="O35">
        <f t="shared" si="14"/>
        <v>12.944614292931968</v>
      </c>
      <c r="P35">
        <f t="shared" si="15"/>
        <v>25.81186077699774</v>
      </c>
      <c r="R35">
        <f t="shared" si="5"/>
        <v>4.0840704496667311</v>
      </c>
      <c r="S35">
        <f t="shared" si="6"/>
        <v>12.242687930145797</v>
      </c>
      <c r="T35">
        <f t="shared" si="16"/>
        <v>304.30355757681156</v>
      </c>
      <c r="U35">
        <f t="shared" si="7"/>
        <v>285.98016566521511</v>
      </c>
      <c r="V35">
        <f t="shared" si="8"/>
        <v>408.40704496667308</v>
      </c>
      <c r="W35">
        <f t="shared" si="9"/>
        <v>122.42687930145797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Yannik Nelson</dc:creator>
  <cp:lastModifiedBy>Yannik Nelson</cp:lastModifiedBy>
  <dcterms:created xsi:type="dcterms:W3CDTF">2018-02-09T10:23:46Z</dcterms:created>
  <dcterms:modified xsi:type="dcterms:W3CDTF">2018-03-14T17:23:07Z</dcterms:modified>
</cp:coreProperties>
</file>