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691\Desktop\電子電路實驗模擬\ch7\"/>
    </mc:Choice>
  </mc:AlternateContent>
  <bookViews>
    <workbookView xWindow="0" yWindow="0" windowWidth="20160" windowHeight="8130" activeTab="1"/>
  </bookViews>
  <sheets>
    <sheet name="工作表1" sheetId="1" r:id="rId1"/>
    <sheet name="正確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3" l="1"/>
  <c r="D37" i="3"/>
  <c r="D28" i="3"/>
  <c r="C29" i="3"/>
  <c r="C28" i="3"/>
  <c r="C34" i="3"/>
  <c r="C33" i="3"/>
  <c r="G37" i="3" l="1"/>
  <c r="F37" i="3"/>
  <c r="C26" i="3" l="1"/>
  <c r="B25" i="3"/>
  <c r="B29" i="3"/>
  <c r="B28" i="3"/>
  <c r="E26" i="3"/>
  <c r="E25" i="3"/>
  <c r="C25" i="3"/>
  <c r="D25" i="3" s="1"/>
  <c r="B26" i="3" l="1"/>
  <c r="D26" i="3" s="1"/>
  <c r="F32" i="1"/>
  <c r="B25" i="1"/>
  <c r="D32" i="1"/>
  <c r="C32" i="1"/>
  <c r="D29" i="1" l="1"/>
  <c r="B26" i="1"/>
  <c r="C26" i="1"/>
  <c r="G32" i="1"/>
  <c r="B29" i="1"/>
  <c r="E26" i="1"/>
  <c r="B28" i="1"/>
  <c r="E25" i="1"/>
</calcChain>
</file>

<file path=xl/sharedStrings.xml><?xml version="1.0" encoding="utf-8"?>
<sst xmlns="http://schemas.openxmlformats.org/spreadsheetml/2006/main" count="91" uniqueCount="40">
  <si>
    <t>k'p</t>
  </si>
  <si>
    <t>k'n</t>
  </si>
  <si>
    <t>vth_c1</t>
  </si>
  <si>
    <t>vth_c2</t>
  </si>
  <si>
    <t>vth_c3</t>
  </si>
  <si>
    <t>vth_c4</t>
  </si>
  <si>
    <t>vth_a1</t>
  </si>
  <si>
    <t>vth_a2</t>
  </si>
  <si>
    <t>vth_a3</t>
  </si>
  <si>
    <t>vth_a4</t>
  </si>
  <si>
    <t>(w/l)_c1</t>
    <phoneticPr fontId="1" type="noConversion"/>
  </si>
  <si>
    <t>(w/l)_c2</t>
    <phoneticPr fontId="1" type="noConversion"/>
  </si>
  <si>
    <t>(w/l)_c3</t>
    <phoneticPr fontId="1" type="noConversion"/>
  </si>
  <si>
    <t>(w/l)_c4</t>
    <phoneticPr fontId="1" type="noConversion"/>
  </si>
  <si>
    <t>(w/l)_a1</t>
    <phoneticPr fontId="1" type="noConversion"/>
  </si>
  <si>
    <t>(w/l)_a2</t>
    <phoneticPr fontId="1" type="noConversion"/>
  </si>
  <si>
    <t>(w/l)_a3</t>
    <phoneticPr fontId="1" type="noConversion"/>
  </si>
  <si>
    <t>(w/l)_a4</t>
    <phoneticPr fontId="1" type="noConversion"/>
  </si>
  <si>
    <t>理論值</t>
    <phoneticPr fontId="1" type="noConversion"/>
  </si>
  <si>
    <t>模擬值</t>
    <phoneticPr fontId="1" type="noConversion"/>
  </si>
  <si>
    <t>v1</t>
    <phoneticPr fontId="1" type="noConversion"/>
  </si>
  <si>
    <t>v2</t>
    <phoneticPr fontId="1" type="noConversion"/>
  </si>
  <si>
    <t>vd_c4</t>
    <phoneticPr fontId="1" type="noConversion"/>
  </si>
  <si>
    <t>vd_a1</t>
    <phoneticPr fontId="1" type="noConversion"/>
  </si>
  <si>
    <t>vo</t>
    <phoneticPr fontId="1" type="noConversion"/>
  </si>
  <si>
    <t>idq_c4</t>
    <phoneticPr fontId="1" type="noConversion"/>
  </si>
  <si>
    <t>Ad(1)</t>
    <phoneticPr fontId="1" type="noConversion"/>
  </si>
  <si>
    <t>Acm(1)</t>
    <phoneticPr fontId="1" type="noConversion"/>
  </si>
  <si>
    <t>CMRR(1)</t>
    <phoneticPr fontId="1" type="noConversion"/>
  </si>
  <si>
    <t>vCM(max)</t>
    <phoneticPr fontId="1" type="noConversion"/>
  </si>
  <si>
    <t>vCM(min)</t>
    <phoneticPr fontId="1" type="noConversion"/>
  </si>
  <si>
    <t>swing</t>
    <phoneticPr fontId="1" type="noConversion"/>
  </si>
  <si>
    <t>Rout</t>
    <phoneticPr fontId="1" type="noConversion"/>
  </si>
  <si>
    <t>vCM</t>
    <phoneticPr fontId="1" type="noConversion"/>
  </si>
  <si>
    <t>gm</t>
    <phoneticPr fontId="1" type="noConversion"/>
  </si>
  <si>
    <t>ro2</t>
    <phoneticPr fontId="1" type="noConversion"/>
  </si>
  <si>
    <t>ro4</t>
    <phoneticPr fontId="1" type="noConversion"/>
  </si>
  <si>
    <t>gm3</t>
    <phoneticPr fontId="1" type="noConversion"/>
  </si>
  <si>
    <t>ror</t>
    <phoneticPr fontId="1" type="noConversion"/>
  </si>
  <si>
    <t>ro3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</si>
</sst>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E+00"/>
    <numFmt numFmtId="178" formatCode="0.000000E+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0" borderId="2" xfId="0" applyNumberFormat="1" applyFont="1" applyBorder="1">
      <alignment vertical="center"/>
    </xf>
    <xf numFmtId="176" fontId="3" fillId="2" borderId="2" xfId="0" applyNumberFormat="1" applyFont="1" applyFill="1" applyBorder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0" borderId="1" xfId="0" applyNumberFormat="1" applyFont="1" applyBorder="1">
      <alignment vertical="center"/>
    </xf>
    <xf numFmtId="178" fontId="3" fillId="2" borderId="2" xfId="0" applyNumberFormat="1" applyFont="1" applyFill="1" applyBorder="1">
      <alignment vertical="center"/>
    </xf>
    <xf numFmtId="178" fontId="2" fillId="2" borderId="2" xfId="0" applyNumberFormat="1" applyFont="1" applyFill="1" applyBorder="1">
      <alignment vertical="center"/>
    </xf>
    <xf numFmtId="178" fontId="3" fillId="0" borderId="2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2" borderId="0" xfId="0" applyNumberFormat="1" applyFont="1" applyFill="1" applyBorder="1">
      <alignment vertical="center"/>
    </xf>
  </cellXfs>
  <cellStyles count="1">
    <cellStyle name="一般" xfId="0" builtinId="0"/>
  </cellStyles>
  <dxfs count="8">
    <dxf>
      <font>
        <b/>
      </font>
      <numFmt numFmtId="176" formatCode="0.000E+00"/>
    </dxf>
    <dxf>
      <font>
        <b/>
      </font>
      <numFmt numFmtId="176" formatCode="0.000E+00"/>
    </dxf>
    <dxf>
      <font>
        <b/>
      </font>
    </dxf>
    <dxf>
      <font>
        <b/>
      </font>
      <numFmt numFmtId="176" formatCode="0.000E+00"/>
    </dxf>
    <dxf>
      <font>
        <b/>
      </font>
      <numFmt numFmtId="176" formatCode="0.000E+00"/>
    </dxf>
    <dxf>
      <font>
        <b/>
      </font>
      <numFmt numFmtId="176" formatCode="0.000E+00"/>
    </dxf>
    <dxf>
      <font>
        <b/>
      </font>
    </dxf>
    <dxf>
      <font>
        <b/>
      </font>
      <numFmt numFmtId="176" formatCode="0.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B2:C3" totalsRowShown="0" headerRowDxfId="7" dataDxfId="6">
  <autoFilter ref="B2:C3">
    <filterColumn colId="0" hiddenButton="1"/>
    <filterColumn colId="1" hiddenButton="1"/>
  </autoFilter>
  <tableColumns count="2">
    <tableColumn id="1" name="k'p" dataDxfId="5"/>
    <tableColumn id="2" name="k'n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表格1_34" displayName="表格1_34" ref="B2:C3" totalsRowShown="0" headerRowDxfId="3" dataDxfId="2">
  <autoFilter ref="B2:C3">
    <filterColumn colId="0" hiddenButton="1"/>
    <filterColumn colId="1" hiddenButton="1"/>
  </autoFilter>
  <tableColumns count="2">
    <tableColumn id="1" name="k'p" dataDxfId="1"/>
    <tableColumn id="2" name="k'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opLeftCell="A2" zoomScale="80" zoomScaleNormal="80" workbookViewId="0">
      <selection activeCell="B7" sqref="B7"/>
    </sheetView>
  </sheetViews>
  <sheetFormatPr defaultColWidth="8.875" defaultRowHeight="16.5" x14ac:dyDescent="0.25"/>
  <cols>
    <col min="1" max="1" width="10.5" style="2" customWidth="1"/>
    <col min="2" max="2" width="12.625" style="1" customWidth="1"/>
    <col min="3" max="3" width="12.75" style="1" customWidth="1"/>
    <col min="4" max="4" width="13.25" style="1" customWidth="1"/>
    <col min="5" max="5" width="14" style="1" customWidth="1"/>
    <col min="6" max="7" width="10.5" style="1" bestFit="1" customWidth="1"/>
    <col min="8" max="8" width="10.875" style="1" customWidth="1"/>
    <col min="9" max="9" width="11.375" style="1" bestFit="1" customWidth="1"/>
    <col min="10" max="10" width="11.125" style="1" customWidth="1"/>
    <col min="11" max="11" width="11.625" style="1" customWidth="1"/>
    <col min="12" max="16384" width="8.875" style="1"/>
  </cols>
  <sheetData>
    <row r="2" spans="2:5" x14ac:dyDescent="0.25">
      <c r="B2" s="2" t="s">
        <v>0</v>
      </c>
      <c r="C2" s="2" t="s">
        <v>1</v>
      </c>
      <c r="D2" s="2"/>
      <c r="E2" s="2"/>
    </row>
    <row r="3" spans="2:5" x14ac:dyDescent="0.25">
      <c r="B3" s="2">
        <v>1.043E-5</v>
      </c>
      <c r="C3" s="2">
        <v>1.0729999999999999E-6</v>
      </c>
      <c r="D3" s="2"/>
      <c r="E3" s="2"/>
    </row>
    <row r="4" spans="2:5" x14ac:dyDescent="0.25">
      <c r="B4" s="3" t="s">
        <v>2</v>
      </c>
      <c r="C4" s="3" t="s">
        <v>3</v>
      </c>
      <c r="D4" s="3" t="s">
        <v>4</v>
      </c>
      <c r="E4" s="3" t="s">
        <v>5</v>
      </c>
    </row>
    <row r="5" spans="2:5" x14ac:dyDescent="0.25">
      <c r="B5" s="4">
        <v>1.73</v>
      </c>
      <c r="C5" s="4">
        <v>2.2913849634300001</v>
      </c>
      <c r="D5" s="4">
        <v>2.62722492325</v>
      </c>
      <c r="E5" s="4">
        <v>1.73</v>
      </c>
    </row>
    <row r="6" spans="2:5" x14ac:dyDescent="0.25">
      <c r="B6" s="3" t="s">
        <v>6</v>
      </c>
      <c r="C6" s="3" t="s">
        <v>7</v>
      </c>
      <c r="D6" s="3" t="s">
        <v>8</v>
      </c>
      <c r="E6" s="3" t="s">
        <v>9</v>
      </c>
    </row>
    <row r="7" spans="2:5" x14ac:dyDescent="0.25">
      <c r="B7" s="4">
        <v>2.2913849634300001</v>
      </c>
      <c r="C7" s="4">
        <v>2.2913849634300001</v>
      </c>
      <c r="D7" s="4">
        <v>-3.5329999999999999</v>
      </c>
      <c r="E7" s="4">
        <v>-3.5329999999999999</v>
      </c>
    </row>
    <row r="10" spans="2:5" x14ac:dyDescent="0.25">
      <c r="B10" s="3" t="s">
        <v>10</v>
      </c>
      <c r="C10" s="3" t="s">
        <v>11</v>
      </c>
      <c r="D10" s="3" t="s">
        <v>12</v>
      </c>
      <c r="E10" s="3" t="s">
        <v>13</v>
      </c>
    </row>
    <row r="11" spans="2:5" x14ac:dyDescent="0.25">
      <c r="B11" s="4">
        <v>11.487482180000001</v>
      </c>
      <c r="C11" s="4">
        <v>36.898742480000003</v>
      </c>
      <c r="D11" s="4">
        <v>1.6191049500000001</v>
      </c>
      <c r="E11" s="4">
        <v>11.487482180000001</v>
      </c>
    </row>
    <row r="12" spans="2:5" x14ac:dyDescent="0.25">
      <c r="B12" s="3" t="s">
        <v>14</v>
      </c>
      <c r="C12" s="3" t="s">
        <v>15</v>
      </c>
      <c r="D12" s="3" t="s">
        <v>16</v>
      </c>
      <c r="E12" s="3" t="s">
        <v>17</v>
      </c>
    </row>
    <row r="13" spans="2:5" x14ac:dyDescent="0.25">
      <c r="B13" s="4">
        <v>18.449371240000001</v>
      </c>
      <c r="C13" s="4">
        <v>18.449371240000001</v>
      </c>
      <c r="D13" s="4">
        <v>0.15566711</v>
      </c>
      <c r="E13" s="4">
        <v>0.15566711</v>
      </c>
    </row>
    <row r="16" spans="2:5" x14ac:dyDescent="0.25">
      <c r="B16" s="3" t="s">
        <v>20</v>
      </c>
      <c r="C16" s="3" t="s">
        <v>21</v>
      </c>
      <c r="D16" s="3" t="s">
        <v>22</v>
      </c>
      <c r="E16" s="3" t="s">
        <v>23</v>
      </c>
    </row>
    <row r="17" spans="1:7" x14ac:dyDescent="0.25">
      <c r="A17" s="2" t="s">
        <v>18</v>
      </c>
      <c r="B17" s="6">
        <v>3</v>
      </c>
      <c r="C17" s="6">
        <v>6</v>
      </c>
      <c r="D17" s="6">
        <v>3</v>
      </c>
      <c r="E17" s="6">
        <v>6</v>
      </c>
    </row>
    <row r="18" spans="1:7" x14ac:dyDescent="0.25">
      <c r="A18" s="2" t="s">
        <v>19</v>
      </c>
      <c r="B18" s="4">
        <v>3</v>
      </c>
      <c r="C18" s="4">
        <v>6</v>
      </c>
      <c r="D18" s="4">
        <v>3</v>
      </c>
      <c r="E18" s="4">
        <v>6</v>
      </c>
    </row>
    <row r="19" spans="1:7" x14ac:dyDescent="0.25">
      <c r="B19" s="3" t="s">
        <v>24</v>
      </c>
      <c r="C19" s="3" t="s">
        <v>25</v>
      </c>
      <c r="D19" s="3"/>
      <c r="E19" s="3"/>
    </row>
    <row r="20" spans="1:7" x14ac:dyDescent="0.25">
      <c r="A20" s="2" t="s">
        <v>18</v>
      </c>
      <c r="B20" s="7">
        <v>6</v>
      </c>
      <c r="C20" s="7">
        <v>1.0000000000000001E-5</v>
      </c>
      <c r="D20" s="5"/>
      <c r="E20" s="5"/>
    </row>
    <row r="21" spans="1:7" x14ac:dyDescent="0.25">
      <c r="A21" s="2" t="s">
        <v>19</v>
      </c>
      <c r="B21" s="4">
        <v>6</v>
      </c>
      <c r="C21" s="4">
        <v>1.0000000000000001E-5</v>
      </c>
      <c r="D21" s="4"/>
      <c r="E21" s="4"/>
    </row>
    <row r="24" spans="1:7" x14ac:dyDescent="0.25">
      <c r="B24" s="3" t="s">
        <v>26</v>
      </c>
      <c r="C24" s="3" t="s">
        <v>27</v>
      </c>
      <c r="D24" s="3" t="s">
        <v>28</v>
      </c>
      <c r="E24" s="3" t="s">
        <v>29</v>
      </c>
    </row>
    <row r="25" spans="1:7" x14ac:dyDescent="0.25">
      <c r="A25" s="2" t="s">
        <v>18</v>
      </c>
      <c r="B25" s="6">
        <f>-(1/0.002)/(3-B7)</f>
        <v>-705.60173605716022</v>
      </c>
      <c r="C25" s="6"/>
      <c r="D25" s="6"/>
      <c r="E25" s="6">
        <f>6+B7</f>
        <v>8.2913849634299996</v>
      </c>
    </row>
    <row r="26" spans="1:7" x14ac:dyDescent="0.25">
      <c r="A26" s="2" t="s">
        <v>19</v>
      </c>
      <c r="B26" s="4">
        <f>-B32*((C32*D32)/(C32+D32))</f>
        <v>-711.40262361251257</v>
      </c>
      <c r="C26" s="4">
        <f>1/(2*F32*E32)</f>
        <v>2.4567901234567899E-3</v>
      </c>
      <c r="D26" s="4"/>
      <c r="E26" s="4">
        <f>E18+B7</f>
        <v>8.2913849634299996</v>
      </c>
    </row>
    <row r="27" spans="1:7" x14ac:dyDescent="0.25">
      <c r="B27" s="3" t="s">
        <v>30</v>
      </c>
      <c r="C27" s="3" t="s">
        <v>31</v>
      </c>
      <c r="D27" s="3" t="s">
        <v>32</v>
      </c>
      <c r="E27" s="3" t="s">
        <v>33</v>
      </c>
    </row>
    <row r="28" spans="1:7" x14ac:dyDescent="0.25">
      <c r="A28" s="2" t="s">
        <v>18</v>
      </c>
      <c r="B28" s="7">
        <f>3+3-E5</f>
        <v>4.2699999999999996</v>
      </c>
      <c r="C28" s="7"/>
      <c r="D28" s="5"/>
      <c r="E28" s="5">
        <v>6</v>
      </c>
    </row>
    <row r="29" spans="1:7" x14ac:dyDescent="0.25">
      <c r="A29" s="2" t="s">
        <v>19</v>
      </c>
      <c r="B29" s="4">
        <f>3+3-E5</f>
        <v>4.2699999999999996</v>
      </c>
      <c r="C29" s="4"/>
      <c r="D29" s="4">
        <f>((C32*D32)/(C32+D32))</f>
        <v>50454086.781029262</v>
      </c>
      <c r="E29" s="4"/>
    </row>
    <row r="31" spans="1:7" x14ac:dyDescent="0.25">
      <c r="B31" s="1" t="s">
        <v>34</v>
      </c>
      <c r="C31" s="1" t="s">
        <v>35</v>
      </c>
      <c r="D31" s="1" t="s">
        <v>36</v>
      </c>
      <c r="E31" s="1" t="s">
        <v>37</v>
      </c>
      <c r="F31" s="1" t="s">
        <v>38</v>
      </c>
      <c r="G31" s="1" t="s">
        <v>39</v>
      </c>
    </row>
    <row r="32" spans="1:7" x14ac:dyDescent="0.25">
      <c r="B32" s="1">
        <v>1.4100000000000001E-5</v>
      </c>
      <c r="C32" s="1">
        <f>1/ 0.00000000994</f>
        <v>100603621.73038229</v>
      </c>
      <c r="D32" s="1">
        <f>1/0.00000000988</f>
        <v>101214574.89878543</v>
      </c>
      <c r="E32" s="1">
        <v>4.0500000000000002E-6</v>
      </c>
      <c r="F32" s="1">
        <f>1/0.0000000199</f>
        <v>50251256.281407036</v>
      </c>
      <c r="G32" s="1">
        <f>1/0.0000000195</f>
        <v>51282051.282051288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tabSelected="1" topLeftCell="A19" workbookViewId="0">
      <selection activeCell="C26" sqref="C26"/>
    </sheetView>
  </sheetViews>
  <sheetFormatPr defaultColWidth="8.875" defaultRowHeight="16.5" x14ac:dyDescent="0.25"/>
  <cols>
    <col min="1" max="1" width="10.5" style="2" customWidth="1"/>
    <col min="2" max="2" width="16.5" style="1" customWidth="1"/>
    <col min="3" max="3" width="14.25" style="1" customWidth="1"/>
    <col min="4" max="4" width="15.625" style="1" customWidth="1"/>
    <col min="5" max="5" width="14" style="1" customWidth="1"/>
    <col min="6" max="7" width="10.5" style="1" bestFit="1" customWidth="1"/>
    <col min="8" max="8" width="10.875" style="1" customWidth="1"/>
    <col min="9" max="9" width="11.375" style="1" bestFit="1" customWidth="1"/>
    <col min="10" max="10" width="11.125" style="1" customWidth="1"/>
    <col min="11" max="11" width="11.625" style="1" customWidth="1"/>
    <col min="12" max="16384" width="8.875" style="1"/>
  </cols>
  <sheetData>
    <row r="2" spans="2:5" x14ac:dyDescent="0.25">
      <c r="B2" s="2" t="s">
        <v>0</v>
      </c>
      <c r="C2" s="2" t="s">
        <v>1</v>
      </c>
      <c r="D2" s="2"/>
      <c r="E2" s="2"/>
    </row>
    <row r="3" spans="2:5" x14ac:dyDescent="0.25">
      <c r="B3" s="2">
        <v>1.043E-5</v>
      </c>
      <c r="C3" s="2">
        <v>1.0729999999999999E-6</v>
      </c>
      <c r="D3" s="2"/>
      <c r="E3" s="2"/>
    </row>
    <row r="4" spans="2:5" x14ac:dyDescent="0.25">
      <c r="B4" s="3" t="s">
        <v>2</v>
      </c>
      <c r="C4" s="3" t="s">
        <v>3</v>
      </c>
      <c r="D4" s="3" t="s">
        <v>4</v>
      </c>
      <c r="E4" s="3" t="s">
        <v>5</v>
      </c>
    </row>
    <row r="5" spans="2:5" x14ac:dyDescent="0.25">
      <c r="B5" s="4">
        <v>1.73</v>
      </c>
      <c r="C5" s="4">
        <v>1.73</v>
      </c>
      <c r="D5" s="4">
        <v>1.73</v>
      </c>
      <c r="E5" s="4">
        <v>1.73</v>
      </c>
    </row>
    <row r="6" spans="2:5" x14ac:dyDescent="0.25">
      <c r="B6" s="3" t="s">
        <v>6</v>
      </c>
      <c r="C6" s="3" t="s">
        <v>7</v>
      </c>
      <c r="D6" s="3" t="s">
        <v>8</v>
      </c>
      <c r="E6" s="3" t="s">
        <v>9</v>
      </c>
    </row>
    <row r="7" spans="2:5" x14ac:dyDescent="0.25">
      <c r="B7" s="4">
        <v>1.73</v>
      </c>
      <c r="C7" s="4">
        <v>1.73</v>
      </c>
      <c r="D7" s="4">
        <v>-3.5329999999999999</v>
      </c>
      <c r="E7" s="4">
        <v>-3.5329999999999999</v>
      </c>
    </row>
    <row r="10" spans="2:5" x14ac:dyDescent="0.25">
      <c r="B10" s="3" t="s">
        <v>10</v>
      </c>
      <c r="C10" s="3" t="s">
        <v>11</v>
      </c>
      <c r="D10" s="3" t="s">
        <v>12</v>
      </c>
      <c r="E10" s="3" t="s">
        <v>13</v>
      </c>
    </row>
    <row r="11" spans="2:5" x14ac:dyDescent="0.25">
      <c r="B11" s="4">
        <v>11.487482180000001</v>
      </c>
      <c r="C11" s="4">
        <v>11.487482180000001</v>
      </c>
      <c r="D11" s="4">
        <v>1.01016894</v>
      </c>
      <c r="E11" s="4">
        <v>11.487482180000001</v>
      </c>
    </row>
    <row r="12" spans="2:5" x14ac:dyDescent="0.25">
      <c r="B12" s="3" t="s">
        <v>14</v>
      </c>
      <c r="C12" s="3" t="s">
        <v>15</v>
      </c>
      <c r="D12" s="3" t="s">
        <v>16</v>
      </c>
      <c r="E12" s="3" t="s">
        <v>17</v>
      </c>
    </row>
    <row r="13" spans="2:5" x14ac:dyDescent="0.25">
      <c r="B13" s="4">
        <v>5.7437410900000003</v>
      </c>
      <c r="C13" s="4">
        <v>5.7437410900000003</v>
      </c>
      <c r="D13" s="4">
        <v>0.15566711</v>
      </c>
      <c r="E13" s="4">
        <v>0.15566711</v>
      </c>
    </row>
    <row r="16" spans="2:5" x14ac:dyDescent="0.25">
      <c r="B16" s="3" t="s">
        <v>20</v>
      </c>
      <c r="C16" s="3" t="s">
        <v>21</v>
      </c>
      <c r="D16" s="3" t="s">
        <v>22</v>
      </c>
      <c r="E16" s="3" t="s">
        <v>23</v>
      </c>
    </row>
    <row r="17" spans="1:5" x14ac:dyDescent="0.25">
      <c r="A17" s="2" t="s">
        <v>18</v>
      </c>
      <c r="B17" s="6">
        <v>3</v>
      </c>
      <c r="C17" s="6">
        <v>6</v>
      </c>
      <c r="D17" s="6">
        <v>3</v>
      </c>
      <c r="E17" s="6">
        <v>6</v>
      </c>
    </row>
    <row r="18" spans="1:5" x14ac:dyDescent="0.25">
      <c r="A18" s="2" t="s">
        <v>19</v>
      </c>
      <c r="B18" s="4">
        <v>3</v>
      </c>
      <c r="C18" s="4">
        <v>6</v>
      </c>
      <c r="D18" s="4">
        <v>3</v>
      </c>
      <c r="E18" s="4">
        <v>6</v>
      </c>
    </row>
    <row r="19" spans="1:5" x14ac:dyDescent="0.25">
      <c r="B19" s="3" t="s">
        <v>24</v>
      </c>
      <c r="C19" s="3" t="s">
        <v>25</v>
      </c>
      <c r="D19" s="3"/>
      <c r="E19" s="3"/>
    </row>
    <row r="20" spans="1:5" x14ac:dyDescent="0.25">
      <c r="A20" s="2" t="s">
        <v>18</v>
      </c>
      <c r="B20" s="7">
        <v>6</v>
      </c>
      <c r="C20" s="7">
        <v>1.0000000000000001E-5</v>
      </c>
      <c r="D20" s="5"/>
      <c r="E20" s="5"/>
    </row>
    <row r="21" spans="1:5" x14ac:dyDescent="0.25">
      <c r="A21" s="2" t="s">
        <v>19</v>
      </c>
      <c r="B21" s="4">
        <v>6</v>
      </c>
      <c r="C21" s="4">
        <v>1.0000000000000001E-5</v>
      </c>
      <c r="D21" s="4"/>
      <c r="E21" s="4"/>
    </row>
    <row r="24" spans="1:5" x14ac:dyDescent="0.25">
      <c r="A24" s="9"/>
      <c r="B24" s="10" t="s">
        <v>26</v>
      </c>
      <c r="C24" s="10" t="s">
        <v>27</v>
      </c>
      <c r="D24" s="10" t="s">
        <v>28</v>
      </c>
      <c r="E24" s="10" t="s">
        <v>29</v>
      </c>
    </row>
    <row r="25" spans="1:5" x14ac:dyDescent="0.25">
      <c r="A25" s="9" t="s">
        <v>18</v>
      </c>
      <c r="B25" s="11">
        <f>-(1/0.002)/(3-B7)</f>
        <v>-393.70078740157481</v>
      </c>
      <c r="C25" s="11">
        <f>D37/(2*F37*(1+E37*G37))</f>
        <v>2.4508113540301683E-3</v>
      </c>
      <c r="D25" s="11">
        <f>20*LOG((-B25/C25),10)</f>
        <v>104.11712799463444</v>
      </c>
      <c r="E25" s="11">
        <f>6+B7</f>
        <v>7.73</v>
      </c>
    </row>
    <row r="26" spans="1:5" x14ac:dyDescent="0.25">
      <c r="A26" s="9" t="s">
        <v>19</v>
      </c>
      <c r="B26" s="12">
        <f>-B37*((C37*D37)/(C37+D37))</f>
        <v>-397.07366296670023</v>
      </c>
      <c r="C26" s="12">
        <f>0.0095367/3.99971</f>
        <v>2.3843478652202286E-3</v>
      </c>
      <c r="D26" s="12">
        <f>20*LOG((-B26/C26),10)</f>
        <v>104.43002929964075</v>
      </c>
      <c r="E26" s="12">
        <f>E18+B7</f>
        <v>7.73</v>
      </c>
    </row>
    <row r="27" spans="1:5" x14ac:dyDescent="0.25">
      <c r="A27" s="9"/>
      <c r="B27" s="10" t="s">
        <v>30</v>
      </c>
      <c r="C27" s="10" t="s">
        <v>31</v>
      </c>
      <c r="D27" s="10" t="s">
        <v>32</v>
      </c>
      <c r="E27" s="10"/>
    </row>
    <row r="28" spans="1:5" x14ac:dyDescent="0.25">
      <c r="A28" s="9" t="s">
        <v>18</v>
      </c>
      <c r="B28" s="13">
        <f>3+3-E5</f>
        <v>4.2699999999999996</v>
      </c>
      <c r="C28" s="13">
        <f>C34-C33</f>
        <v>5.2629999999999999</v>
      </c>
      <c r="D28" s="14">
        <f>((C37*D37)/(C37+D37))</f>
        <v>50454086.781029262</v>
      </c>
      <c r="E28" s="14"/>
    </row>
    <row r="29" spans="1:5" x14ac:dyDescent="0.25">
      <c r="A29" s="9" t="s">
        <v>19</v>
      </c>
      <c r="B29" s="12">
        <f>3+3-E5</f>
        <v>4.2699999999999996</v>
      </c>
      <c r="C29" s="12">
        <f>C32-C31</f>
        <v>5.31358</v>
      </c>
      <c r="D29" s="12">
        <v>50473249.600000001</v>
      </c>
      <c r="E29" s="12"/>
    </row>
    <row r="30" spans="1:5" x14ac:dyDescent="0.25">
      <c r="A30" s="9"/>
      <c r="B30" s="15"/>
      <c r="C30" s="15"/>
      <c r="D30" s="15"/>
      <c r="E30" s="15"/>
    </row>
    <row r="31" spans="1:5" x14ac:dyDescent="0.25">
      <c r="A31" s="9"/>
      <c r="B31" s="15"/>
      <c r="C31" s="15">
        <v>4.2505199999999999</v>
      </c>
      <c r="D31" s="15"/>
      <c r="E31" s="15"/>
    </row>
    <row r="32" spans="1:5" x14ac:dyDescent="0.25">
      <c r="A32" s="9"/>
      <c r="B32" s="15"/>
      <c r="C32" s="15">
        <v>9.5640999999999998</v>
      </c>
      <c r="D32" s="15"/>
      <c r="E32" s="15"/>
    </row>
    <row r="33" spans="1:7" x14ac:dyDescent="0.25">
      <c r="A33" s="9"/>
      <c r="B33" s="15"/>
      <c r="C33" s="15">
        <f>3+(3-C7)</f>
        <v>4.2699999999999996</v>
      </c>
      <c r="D33" s="15"/>
      <c r="E33" s="15"/>
    </row>
    <row r="34" spans="1:7" x14ac:dyDescent="0.25">
      <c r="A34" s="9"/>
      <c r="B34" s="15"/>
      <c r="C34" s="15">
        <f>6+3.533</f>
        <v>9.5329999999999995</v>
      </c>
      <c r="D34" s="15"/>
      <c r="E34" s="15"/>
    </row>
    <row r="36" spans="1:7" x14ac:dyDescent="0.25">
      <c r="B36" s="1" t="s">
        <v>34</v>
      </c>
      <c r="C36" s="1" t="s">
        <v>35</v>
      </c>
      <c r="D36" s="1" t="s">
        <v>36</v>
      </c>
      <c r="E36" s="1" t="s">
        <v>37</v>
      </c>
      <c r="F36" s="1" t="s">
        <v>38</v>
      </c>
      <c r="G36" s="1" t="s">
        <v>39</v>
      </c>
    </row>
    <row r="37" spans="1:7" x14ac:dyDescent="0.25">
      <c r="B37" s="1">
        <v>7.8699999999999992E-6</v>
      </c>
      <c r="C37" s="1">
        <f>1/0.00000000994</f>
        <v>100603621.73038229</v>
      </c>
      <c r="D37" s="1">
        <f>1/0.00000000988</f>
        <v>101214574.89878543</v>
      </c>
      <c r="E37" s="1">
        <v>4.0500000000000002E-6</v>
      </c>
      <c r="F37" s="1">
        <f>1/0.0000000199</f>
        <v>50251256.281407036</v>
      </c>
      <c r="G37" s="1">
        <f>1/0.00000000988</f>
        <v>101214574.89878543</v>
      </c>
    </row>
    <row r="39" spans="1:7" x14ac:dyDescent="0.25">
      <c r="B39" s="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正確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黃琦</cp:lastModifiedBy>
  <dcterms:created xsi:type="dcterms:W3CDTF">2021-05-12T05:29:26Z</dcterms:created>
  <dcterms:modified xsi:type="dcterms:W3CDTF">2021-05-29T06:20:26Z</dcterms:modified>
</cp:coreProperties>
</file>