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89de7e9a90eb2db/PhD Guelph/Fall 2024/Modeling Metabolic Processes/Final project/"/>
    </mc:Choice>
  </mc:AlternateContent>
  <xr:revisionPtr revIDLastSave="5502" documentId="8_{C163259B-FD7B-4D4A-ACD4-1DD6078A503E}" xr6:coauthVersionLast="47" xr6:coauthVersionMax="47" xr10:uidLastSave="{1DBA52A2-E762-4DEC-A89B-632D0608E2A4}"/>
  <bookViews>
    <workbookView xWindow="-108" yWindow="-108" windowWidth="23256" windowHeight="12456" activeTab="4" xr2:uid="{45776805-E04B-444A-866E-51DF083B3151}"/>
  </bookViews>
  <sheets>
    <sheet name="Crustacea" sheetId="2" r:id="rId1"/>
    <sheet name="Fish" sheetId="4" r:id="rId2"/>
    <sheet name="ProdInfo" sheetId="3" r:id="rId3"/>
    <sheet name="ProdCrust" sheetId="8" r:id="rId4"/>
    <sheet name="ArticleInfo" sheetId="7" r:id="rId5"/>
    <sheet name="Data" sheetId="6" r:id="rId6"/>
    <sheet name="AllAqua" sheetId="5" r:id="rId7"/>
  </sheets>
  <definedNames>
    <definedName name="_xlnm._FilterDatabase" localSheetId="6" hidden="1">AllAqua!$A$1:$AO$948</definedName>
    <definedName name="_xlnm._FilterDatabase" localSheetId="4" hidden="1">ArticleInfo!$A$1:$AO$72</definedName>
    <definedName name="_xlnm._FilterDatabase" localSheetId="0" hidden="1">Crustacea!$A$1:$AO$317</definedName>
    <definedName name="_xlnm._FilterDatabase" localSheetId="3" hidden="1">ProdCrust!$N$1:$N$72</definedName>
    <definedName name="_xlnm._FilterDatabase" localSheetId="2" hidden="1">ProdInfo!$A$1:$AO$299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957" i="5" l="1"/>
  <c r="AH958" i="5"/>
  <c r="AH376" i="5"/>
  <c r="AH375" i="5"/>
  <c r="AH374" i="5"/>
  <c r="AH373" i="5"/>
  <c r="AH371" i="5"/>
  <c r="AH370" i="5"/>
  <c r="AH372" i="5"/>
  <c r="AH369" i="5"/>
  <c r="AH959" i="5"/>
  <c r="AH960" i="5"/>
  <c r="AH961" i="5"/>
  <c r="AH962" i="5"/>
  <c r="AH963" i="5"/>
  <c r="AH964" i="5"/>
  <c r="AH679" i="5"/>
  <c r="AH678" i="5"/>
  <c r="AH677" i="5"/>
  <c r="AH360" i="5"/>
  <c r="AH361" i="5"/>
  <c r="AH362" i="5"/>
  <c r="AH363" i="5"/>
  <c r="AH364" i="5"/>
  <c r="AH367" i="5"/>
  <c r="AH368" i="5"/>
  <c r="AH675" i="5"/>
  <c r="AH676" i="5"/>
  <c r="AH12" i="7"/>
  <c r="AH56" i="7"/>
  <c r="AH22" i="7"/>
  <c r="AH20" i="7"/>
  <c r="AH55" i="7"/>
  <c r="AH66" i="7"/>
  <c r="W66" i="7"/>
  <c r="AH19" i="7"/>
  <c r="AH11" i="7"/>
  <c r="AH24" i="7"/>
  <c r="AH45" i="7"/>
  <c r="AH44" i="7"/>
  <c r="AH43" i="7"/>
  <c r="AH42" i="7"/>
  <c r="AH41" i="7"/>
  <c r="AH40" i="7"/>
  <c r="AH39" i="7"/>
  <c r="AH38" i="7"/>
  <c r="AH37" i="7"/>
  <c r="AH36" i="7"/>
  <c r="AH35" i="7"/>
  <c r="AH34" i="7"/>
  <c r="AH33" i="7"/>
  <c r="AH62" i="7"/>
  <c r="AH58" i="7"/>
  <c r="AH54" i="7"/>
  <c r="AH63" i="7"/>
  <c r="M63" i="7"/>
  <c r="AH61" i="7"/>
  <c r="AH32" i="7"/>
  <c r="AH18" i="7"/>
  <c r="AH31" i="7"/>
  <c r="AH10" i="7"/>
  <c r="AH23" i="7"/>
  <c r="AH17" i="7"/>
  <c r="AH16" i="7"/>
  <c r="AH68" i="7"/>
  <c r="AI27" i="7"/>
  <c r="AJ27" i="7" s="1"/>
  <c r="AH27" i="7"/>
  <c r="AH30" i="7"/>
  <c r="AI69" i="7"/>
  <c r="AH69" i="7"/>
  <c r="AH50" i="7"/>
  <c r="AH53" i="7"/>
  <c r="U53" i="7"/>
  <c r="AH49" i="7"/>
  <c r="U49" i="7"/>
  <c r="AH47" i="7"/>
  <c r="AH15" i="7"/>
  <c r="AH9" i="7"/>
  <c r="AH48" i="7"/>
  <c r="AH26" i="7"/>
  <c r="AH28" i="7"/>
  <c r="AH71" i="7"/>
  <c r="AH67" i="7"/>
  <c r="AH8" i="7"/>
  <c r="AH7" i="7"/>
  <c r="AH60" i="7"/>
  <c r="AH6" i="7"/>
  <c r="AH5" i="7"/>
  <c r="AH14" i="7"/>
  <c r="AH4" i="7"/>
  <c r="AH3" i="7"/>
  <c r="AH46" i="7"/>
  <c r="AH13" i="7"/>
  <c r="M2" i="7"/>
  <c r="AH52" i="7"/>
  <c r="AH29" i="7"/>
  <c r="AH21" i="7"/>
  <c r="AH59" i="7"/>
  <c r="AH65" i="7"/>
  <c r="AH51" i="7"/>
  <c r="M51" i="7"/>
  <c r="AH72" i="7"/>
  <c r="AF72" i="8"/>
  <c r="AF71" i="8"/>
  <c r="AF70" i="8"/>
  <c r="AF69" i="8"/>
  <c r="AF68" i="8"/>
  <c r="AF67" i="8"/>
  <c r="AF66" i="8"/>
  <c r="U66" i="8"/>
  <c r="AF65" i="8"/>
  <c r="AF64" i="8"/>
  <c r="AF63" i="8"/>
  <c r="AF62" i="8"/>
  <c r="AF61" i="8"/>
  <c r="AF60" i="8"/>
  <c r="AF59" i="8"/>
  <c r="AF58" i="8"/>
  <c r="AF57" i="8"/>
  <c r="AF56" i="8"/>
  <c r="AF55" i="8"/>
  <c r="AF54" i="8"/>
  <c r="AF53" i="8"/>
  <c r="AF52" i="8"/>
  <c r="AF51" i="8"/>
  <c r="AF50" i="8"/>
  <c r="AF49" i="8"/>
  <c r="AF48" i="8"/>
  <c r="AF47" i="8"/>
  <c r="AF46" i="8"/>
  <c r="AF45" i="8"/>
  <c r="K45" i="8"/>
  <c r="AF44" i="8"/>
  <c r="AF43" i="8"/>
  <c r="AF42" i="8"/>
  <c r="AF41" i="8"/>
  <c r="AF40" i="8"/>
  <c r="AF39" i="8"/>
  <c r="AF38" i="8"/>
  <c r="AF37" i="8"/>
  <c r="AF36" i="8"/>
  <c r="AG35" i="8"/>
  <c r="AH35" i="8" s="1"/>
  <c r="AF35" i="8"/>
  <c r="AF34" i="8"/>
  <c r="AG33" i="8"/>
  <c r="AF33" i="8"/>
  <c r="AF32" i="8"/>
  <c r="AF31" i="8"/>
  <c r="S31" i="8"/>
  <c r="AF30" i="8"/>
  <c r="S30" i="8"/>
  <c r="AF29" i="8"/>
  <c r="AF28" i="8"/>
  <c r="AF27" i="8"/>
  <c r="AF26" i="8"/>
  <c r="AF25" i="8"/>
  <c r="AF24" i="8"/>
  <c r="AF23" i="8"/>
  <c r="AF22" i="8"/>
  <c r="AF21" i="8"/>
  <c r="AF20" i="8"/>
  <c r="AF19" i="8"/>
  <c r="AF18" i="8"/>
  <c r="AF17" i="8"/>
  <c r="AF16" i="8"/>
  <c r="AF15" i="8"/>
  <c r="AF14" i="8"/>
  <c r="AF13" i="8"/>
  <c r="AF12" i="8"/>
  <c r="AF11" i="8"/>
  <c r="K10" i="8"/>
  <c r="AF9" i="8"/>
  <c r="AF8" i="8"/>
  <c r="AF7" i="8"/>
  <c r="AF6" i="8"/>
  <c r="AF5" i="8"/>
  <c r="AF4" i="8"/>
  <c r="K4" i="8"/>
  <c r="AF3" i="8"/>
  <c r="AF2" i="8"/>
  <c r="AH298" i="3"/>
  <c r="AH297" i="3"/>
  <c r="AH296" i="3"/>
  <c r="AH295" i="3"/>
  <c r="AH294" i="3"/>
  <c r="AH293" i="3"/>
  <c r="AH292" i="3"/>
  <c r="AH291" i="3"/>
  <c r="AH290" i="3"/>
  <c r="AH289" i="3"/>
  <c r="AH288" i="3"/>
  <c r="AH287" i="3"/>
  <c r="AH286" i="3"/>
  <c r="AH285" i="3"/>
  <c r="AH284" i="3"/>
  <c r="AH283" i="3"/>
  <c r="AH282" i="3"/>
  <c r="AH281" i="3"/>
  <c r="AH280" i="3"/>
  <c r="AH279" i="3"/>
  <c r="AH278" i="3"/>
  <c r="AH277" i="3"/>
  <c r="AH276" i="3"/>
  <c r="M276" i="3"/>
  <c r="AH275" i="3"/>
  <c r="AH274" i="3"/>
  <c r="AH273" i="3"/>
  <c r="AH272" i="3"/>
  <c r="AH271" i="3"/>
  <c r="AH270" i="3"/>
  <c r="AH269" i="3"/>
  <c r="AH268" i="3"/>
  <c r="AH267" i="3"/>
  <c r="AH266" i="3"/>
  <c r="AH265" i="3"/>
  <c r="AH264" i="3"/>
  <c r="AH263" i="3"/>
  <c r="AH262" i="3"/>
  <c r="AH261" i="3"/>
  <c r="AH260" i="3"/>
  <c r="AH259" i="3"/>
  <c r="AH258" i="3"/>
  <c r="AH257" i="3"/>
  <c r="W257" i="3"/>
  <c r="AH256" i="3"/>
  <c r="AH255" i="3"/>
  <c r="AH254" i="3"/>
  <c r="AH253" i="3"/>
  <c r="AH252" i="3"/>
  <c r="AH251" i="3"/>
  <c r="AH250" i="3"/>
  <c r="AH249" i="3"/>
  <c r="U249" i="3"/>
  <c r="AH248" i="3"/>
  <c r="AH247" i="3"/>
  <c r="AH246" i="3"/>
  <c r="AH245" i="3"/>
  <c r="AH244" i="3"/>
  <c r="AH243" i="3"/>
  <c r="AH242" i="3"/>
  <c r="AH241" i="3"/>
  <c r="AH240" i="3"/>
  <c r="AH239" i="3"/>
  <c r="AH238" i="3"/>
  <c r="AH237" i="3"/>
  <c r="AH236" i="3"/>
  <c r="AH235" i="3"/>
  <c r="AH234" i="3"/>
  <c r="AH233" i="3"/>
  <c r="AH232" i="3"/>
  <c r="AH231" i="3"/>
  <c r="AH230" i="3"/>
  <c r="AH229" i="3"/>
  <c r="AH228" i="3"/>
  <c r="AH227" i="3"/>
  <c r="AH226" i="3"/>
  <c r="AH225" i="3"/>
  <c r="AH224" i="3"/>
  <c r="AH223" i="3"/>
  <c r="AH222" i="3"/>
  <c r="AH221" i="3"/>
  <c r="AH220" i="3"/>
  <c r="AH219" i="3"/>
  <c r="AH218" i="3"/>
  <c r="AH217" i="3"/>
  <c r="AH216" i="3"/>
  <c r="AH215" i="3"/>
  <c r="AH214" i="3"/>
  <c r="AH213" i="3"/>
  <c r="AH212" i="3"/>
  <c r="AH211" i="3"/>
  <c r="AH210" i="3"/>
  <c r="AH209" i="3"/>
  <c r="M209" i="3"/>
  <c r="AH208" i="3"/>
  <c r="AH207" i="3"/>
  <c r="M207" i="3"/>
  <c r="AH206" i="3"/>
  <c r="AH205" i="3"/>
  <c r="AH204" i="3"/>
  <c r="M204" i="3"/>
  <c r="AH203" i="3"/>
  <c r="AH202" i="3"/>
  <c r="AH201" i="3"/>
  <c r="AH200" i="3"/>
  <c r="AH199" i="3"/>
  <c r="AH198" i="3"/>
  <c r="AH197" i="3"/>
  <c r="AH196" i="3"/>
  <c r="AH195" i="3"/>
  <c r="AH194" i="3"/>
  <c r="AH193" i="3"/>
  <c r="AH192" i="3"/>
  <c r="AH191" i="3"/>
  <c r="AH190" i="3"/>
  <c r="AH189" i="3"/>
  <c r="AH188" i="3"/>
  <c r="AH187" i="3"/>
  <c r="AH186" i="3"/>
  <c r="AH185" i="3"/>
  <c r="AH184" i="3"/>
  <c r="AH183" i="3"/>
  <c r="AH182" i="3"/>
  <c r="AH181" i="3"/>
  <c r="AH180" i="3"/>
  <c r="AH179" i="3"/>
  <c r="AH178" i="3"/>
  <c r="AH177" i="3"/>
  <c r="AH176" i="3"/>
  <c r="AH175" i="3"/>
  <c r="AH174" i="3"/>
  <c r="AH173" i="3"/>
  <c r="AH172" i="3"/>
  <c r="AH171" i="3"/>
  <c r="AH170" i="3"/>
  <c r="AH169" i="3"/>
  <c r="AH168" i="3"/>
  <c r="AH167" i="3"/>
  <c r="AH166" i="3"/>
  <c r="AH165" i="3"/>
  <c r="AH164" i="3"/>
  <c r="AH163" i="3"/>
  <c r="AK162" i="3"/>
  <c r="AH162" i="3"/>
  <c r="AH161" i="3"/>
  <c r="AI160" i="3"/>
  <c r="AJ160" i="3" s="1"/>
  <c r="AH160" i="3"/>
  <c r="AH159" i="3"/>
  <c r="AH158" i="3"/>
  <c r="AI157" i="3"/>
  <c r="AH157" i="3"/>
  <c r="AH156" i="3"/>
  <c r="AH154" i="3"/>
  <c r="U154" i="3"/>
  <c r="AH153" i="3"/>
  <c r="U153" i="3"/>
  <c r="AH152" i="3"/>
  <c r="AH151" i="3"/>
  <c r="AH150" i="3"/>
  <c r="AH149" i="3"/>
  <c r="AH148" i="3"/>
  <c r="AH147" i="3"/>
  <c r="AH146" i="3"/>
  <c r="AH145" i="3"/>
  <c r="AH144" i="3"/>
  <c r="AH143" i="3"/>
  <c r="M143" i="3"/>
  <c r="AH142" i="3"/>
  <c r="AH141" i="3"/>
  <c r="AH140" i="3"/>
  <c r="AH139" i="3"/>
  <c r="AH138" i="3"/>
  <c r="AH137" i="3"/>
  <c r="AH136" i="3"/>
  <c r="AH135" i="3"/>
  <c r="M135" i="3"/>
  <c r="AH134" i="3"/>
  <c r="AH133" i="3"/>
  <c r="AH132" i="3"/>
  <c r="AH131" i="3"/>
  <c r="AH130" i="3"/>
  <c r="AH129" i="3"/>
  <c r="AH128" i="3"/>
  <c r="AH127" i="3"/>
  <c r="AH126" i="3"/>
  <c r="AH125" i="3"/>
  <c r="AH124" i="3"/>
  <c r="AH123" i="3"/>
  <c r="AH122" i="3"/>
  <c r="AH121" i="3"/>
  <c r="AH120" i="3"/>
  <c r="AH119" i="3"/>
  <c r="AH118" i="3"/>
  <c r="AH117" i="3"/>
  <c r="AH116" i="3"/>
  <c r="AH115" i="3"/>
  <c r="AH114" i="3"/>
  <c r="AH113" i="3"/>
  <c r="AH112" i="3"/>
  <c r="AH111" i="3"/>
  <c r="AH110" i="3"/>
  <c r="AH109" i="3"/>
  <c r="AH108" i="3"/>
  <c r="AH107" i="3"/>
  <c r="AH106" i="3"/>
  <c r="AH105" i="3"/>
  <c r="AH104" i="3"/>
  <c r="AH103" i="3"/>
  <c r="AH102" i="3"/>
  <c r="AH101" i="3"/>
  <c r="AH100" i="3"/>
  <c r="AH99" i="3"/>
  <c r="AH98" i="3"/>
  <c r="AH97" i="3"/>
  <c r="AH96" i="3"/>
  <c r="AH95" i="3"/>
  <c r="AH94" i="3"/>
  <c r="AH93" i="3"/>
  <c r="AH92" i="3"/>
  <c r="AH91" i="3"/>
  <c r="AH90" i="3"/>
  <c r="AH89" i="3"/>
  <c r="AH88" i="3"/>
  <c r="AH87" i="3"/>
  <c r="AH86" i="3"/>
  <c r="AH85" i="3"/>
  <c r="AH84" i="3"/>
  <c r="AH83" i="3"/>
  <c r="AH82" i="3"/>
  <c r="AH81" i="3"/>
  <c r="AH80" i="3"/>
  <c r="AH79" i="3"/>
  <c r="AH78" i="3"/>
  <c r="AH77" i="3"/>
  <c r="AH76" i="3"/>
  <c r="AH75" i="3"/>
  <c r="AH74" i="3"/>
  <c r="AH73" i="3"/>
  <c r="AH72" i="3"/>
  <c r="AH71" i="3"/>
  <c r="AH70" i="3"/>
  <c r="AH69" i="3"/>
  <c r="AH68" i="3"/>
  <c r="AH67" i="3"/>
  <c r="AH66" i="3"/>
  <c r="AH65" i="3"/>
  <c r="AH64" i="3"/>
  <c r="AH63" i="3"/>
  <c r="AH62" i="3"/>
  <c r="AH61" i="3"/>
  <c r="AH60" i="3"/>
  <c r="AH59" i="3"/>
  <c r="AH58" i="3"/>
  <c r="AH57" i="3"/>
  <c r="AH56" i="3"/>
  <c r="AH55" i="3"/>
  <c r="AH54" i="3"/>
  <c r="AH53" i="3"/>
  <c r="AH52" i="3"/>
  <c r="AH51" i="3"/>
  <c r="AI50" i="3"/>
  <c r="AH50" i="3"/>
  <c r="AI49" i="3"/>
  <c r="AH49" i="3"/>
  <c r="AH48" i="3"/>
  <c r="AH47" i="3"/>
  <c r="AH46" i="3"/>
  <c r="AH45" i="3"/>
  <c r="AH44" i="3"/>
  <c r="AH43" i="3"/>
  <c r="M42" i="3"/>
  <c r="M41" i="3"/>
  <c r="AH40" i="3"/>
  <c r="AH39" i="3"/>
  <c r="AH38" i="3"/>
  <c r="AH37" i="3"/>
  <c r="AH36" i="3"/>
  <c r="AH35" i="3"/>
  <c r="AH34" i="3"/>
  <c r="AH33" i="3"/>
  <c r="AH32" i="3"/>
  <c r="AH31" i="3"/>
  <c r="AH30" i="3"/>
  <c r="AH29" i="3"/>
  <c r="AH28" i="3"/>
  <c r="AH27" i="3"/>
  <c r="AH26" i="3"/>
  <c r="AH25" i="3"/>
  <c r="AH24" i="3"/>
  <c r="AH23" i="3"/>
  <c r="AH22" i="3"/>
  <c r="AH21" i="3"/>
  <c r="AH20" i="3"/>
  <c r="AH19" i="3"/>
  <c r="AH18" i="3"/>
  <c r="AH17" i="3"/>
  <c r="AH16" i="3"/>
  <c r="AH15" i="3"/>
  <c r="AH14" i="3"/>
  <c r="AH13" i="3"/>
  <c r="AH12" i="3"/>
  <c r="AH11" i="3"/>
  <c r="AH10" i="3"/>
  <c r="AH9" i="3"/>
  <c r="AH8" i="3"/>
  <c r="AH7" i="3"/>
  <c r="AH6" i="3"/>
  <c r="M6" i="3"/>
  <c r="AH5" i="3"/>
  <c r="AH4" i="3"/>
  <c r="AH3" i="3"/>
  <c r="AH2" i="3"/>
  <c r="U2" i="3"/>
  <c r="AF310" i="6"/>
  <c r="AF309" i="6"/>
  <c r="AF308" i="6"/>
  <c r="AF307" i="6"/>
  <c r="AF306" i="6"/>
  <c r="AF305" i="6"/>
  <c r="AF304" i="6"/>
  <c r="AF303" i="6"/>
  <c r="AF302" i="6"/>
  <c r="AF301" i="6"/>
  <c r="AK300" i="6"/>
  <c r="AG300" i="6"/>
  <c r="AF300" i="6"/>
  <c r="AF299" i="6"/>
  <c r="AF298" i="6"/>
  <c r="AF297" i="6"/>
  <c r="AF296" i="6"/>
  <c r="AF295" i="6"/>
  <c r="AF294" i="6"/>
  <c r="AF293" i="6"/>
  <c r="AF292" i="6"/>
  <c r="AF291" i="6"/>
  <c r="AF290" i="6"/>
  <c r="AF289" i="6"/>
  <c r="U289" i="6"/>
  <c r="AF288" i="6"/>
  <c r="AF287" i="6"/>
  <c r="AF286" i="6"/>
  <c r="AF285" i="6"/>
  <c r="AF284" i="6"/>
  <c r="AF283" i="6"/>
  <c r="AF282" i="6"/>
  <c r="AF281" i="6"/>
  <c r="AF280" i="6"/>
  <c r="AF279" i="6"/>
  <c r="AF278" i="6"/>
  <c r="AF277" i="6"/>
  <c r="AF276" i="6"/>
  <c r="AF275" i="6"/>
  <c r="AF274" i="6"/>
  <c r="AF273" i="6"/>
  <c r="AF272" i="6"/>
  <c r="AF271" i="6"/>
  <c r="AF270" i="6"/>
  <c r="AF269" i="6"/>
  <c r="AF268" i="6"/>
  <c r="AF267" i="6"/>
  <c r="AF266" i="6"/>
  <c r="AF265" i="6"/>
  <c r="AF264" i="6"/>
  <c r="AF263" i="6"/>
  <c r="AF262" i="6"/>
  <c r="AF261" i="6"/>
  <c r="AF260" i="6"/>
  <c r="AF259" i="6"/>
  <c r="AF258" i="6"/>
  <c r="AF257" i="6"/>
  <c r="AF256" i="6"/>
  <c r="AF255" i="6"/>
  <c r="AF254" i="6"/>
  <c r="AF253" i="6"/>
  <c r="AF252" i="6"/>
  <c r="AF251" i="6"/>
  <c r="AF250" i="6"/>
  <c r="AF249" i="6"/>
  <c r="AF248" i="6"/>
  <c r="AF247" i="6"/>
  <c r="AF246" i="6"/>
  <c r="AF245" i="6"/>
  <c r="AF244" i="6"/>
  <c r="AF243" i="6"/>
  <c r="AF242" i="6"/>
  <c r="AF241" i="6"/>
  <c r="AF240" i="6"/>
  <c r="AF239" i="6"/>
  <c r="AF238" i="6"/>
  <c r="AF237" i="6"/>
  <c r="AF236" i="6"/>
  <c r="AF235" i="6"/>
  <c r="AF234" i="6"/>
  <c r="AF233" i="6"/>
  <c r="AF232" i="6"/>
  <c r="AF231" i="6"/>
  <c r="AF230" i="6"/>
  <c r="AF229" i="6"/>
  <c r="AF228" i="6"/>
  <c r="S228" i="6"/>
  <c r="AF227" i="6"/>
  <c r="AF226" i="6"/>
  <c r="AF225" i="6"/>
  <c r="AF224" i="6"/>
  <c r="AF223" i="6"/>
  <c r="AF222" i="6"/>
  <c r="AF221" i="6"/>
  <c r="AF220" i="6"/>
  <c r="AF219" i="6"/>
  <c r="AF218" i="6"/>
  <c r="AF217" i="6"/>
  <c r="AF216" i="6"/>
  <c r="AF215" i="6"/>
  <c r="AF214" i="6"/>
  <c r="AF213" i="6"/>
  <c r="AF212" i="6"/>
  <c r="AF211" i="6"/>
  <c r="AF210" i="6"/>
  <c r="AF209" i="6"/>
  <c r="AF208" i="6"/>
  <c r="AF207" i="6"/>
  <c r="AF206" i="6"/>
  <c r="AF205" i="6"/>
  <c r="AF204" i="6"/>
  <c r="AF203" i="6"/>
  <c r="AF202" i="6"/>
  <c r="AF201" i="6"/>
  <c r="AF200" i="6"/>
  <c r="AF199" i="6"/>
  <c r="AF198" i="6"/>
  <c r="AF197" i="6"/>
  <c r="AF196" i="6"/>
  <c r="AF195" i="6"/>
  <c r="AF194" i="6"/>
  <c r="AF193" i="6"/>
  <c r="AF192" i="6"/>
  <c r="AF191" i="6"/>
  <c r="AF190" i="6"/>
  <c r="AF189" i="6"/>
  <c r="AF188" i="6"/>
  <c r="AF187" i="6"/>
  <c r="AF186" i="6"/>
  <c r="AF185" i="6"/>
  <c r="AF184" i="6"/>
  <c r="AF183" i="6"/>
  <c r="AF182" i="6"/>
  <c r="AF181" i="6"/>
  <c r="S181" i="6"/>
  <c r="AF180" i="6"/>
  <c r="AF179" i="6"/>
  <c r="AF178" i="6"/>
  <c r="AF177" i="6"/>
  <c r="AF176" i="6"/>
  <c r="AF175" i="6"/>
  <c r="AF174" i="6"/>
  <c r="AF173" i="6"/>
  <c r="AF172" i="6"/>
  <c r="AF171" i="6"/>
  <c r="AF170" i="6"/>
  <c r="AF169" i="6"/>
  <c r="AF168" i="6"/>
  <c r="AF167" i="6"/>
  <c r="AF166" i="6"/>
  <c r="AF165" i="6"/>
  <c r="AF164" i="6"/>
  <c r="AF163" i="6"/>
  <c r="AF162" i="6"/>
  <c r="AF161" i="6"/>
  <c r="AF160" i="6"/>
  <c r="AF159" i="6"/>
  <c r="AF158" i="6"/>
  <c r="AF157" i="6"/>
  <c r="AF156" i="6"/>
  <c r="AF155" i="6"/>
  <c r="AF154" i="6"/>
  <c r="AF153" i="6"/>
  <c r="AF152" i="6"/>
  <c r="AF151" i="6"/>
  <c r="AF150" i="6"/>
  <c r="AF149" i="6"/>
  <c r="AF148" i="6"/>
  <c r="AF147" i="6"/>
  <c r="AF146" i="6"/>
  <c r="AF145" i="6"/>
  <c r="AF144" i="6"/>
  <c r="AF143" i="6"/>
  <c r="AF142" i="6"/>
  <c r="AF141" i="6"/>
  <c r="AF140" i="6"/>
  <c r="AF139" i="6"/>
  <c r="AF138" i="6"/>
  <c r="AF137" i="6"/>
  <c r="AF136" i="6"/>
  <c r="AF135" i="6"/>
  <c r="AF134" i="6"/>
  <c r="AF133" i="6"/>
  <c r="AF132" i="6"/>
  <c r="AF131" i="6"/>
  <c r="AF130" i="6"/>
  <c r="AF129" i="6"/>
  <c r="AF128" i="6"/>
  <c r="AF127" i="6"/>
  <c r="AF126" i="6"/>
  <c r="AF125" i="6"/>
  <c r="AF124" i="6"/>
  <c r="AF123" i="6"/>
  <c r="AF122" i="6"/>
  <c r="AF121" i="6"/>
  <c r="AF120" i="6"/>
  <c r="AF119" i="6"/>
  <c r="AF118" i="6"/>
  <c r="AF117" i="6"/>
  <c r="AF116" i="6"/>
  <c r="AF115" i="6"/>
  <c r="AF114" i="6"/>
  <c r="AF113" i="6"/>
  <c r="AF112" i="6"/>
  <c r="AF111" i="6"/>
  <c r="AF110" i="6"/>
  <c r="AF109" i="6"/>
  <c r="AF108" i="6"/>
  <c r="AF107" i="6"/>
  <c r="AF106" i="6"/>
  <c r="AF105" i="6"/>
  <c r="AF104" i="6"/>
  <c r="AF103" i="6"/>
  <c r="AF102" i="6"/>
  <c r="AF101" i="6"/>
  <c r="AF100" i="6"/>
  <c r="AF99" i="6"/>
  <c r="AF98" i="6"/>
  <c r="AF97" i="6"/>
  <c r="AF96" i="6"/>
  <c r="K96" i="6"/>
  <c r="AF95" i="6"/>
  <c r="K95" i="6"/>
  <c r="AF94" i="6"/>
  <c r="K94" i="6"/>
  <c r="AF93" i="6"/>
  <c r="AF92" i="6"/>
  <c r="AF91" i="6"/>
  <c r="AF90" i="6"/>
  <c r="AF89" i="6"/>
  <c r="AF88" i="6"/>
  <c r="AF87" i="6"/>
  <c r="AF86" i="6"/>
  <c r="AF85" i="6"/>
  <c r="AF84" i="6"/>
  <c r="AF83" i="6"/>
  <c r="AF82" i="6"/>
  <c r="AF81" i="6"/>
  <c r="AF80" i="6"/>
  <c r="AF79" i="6"/>
  <c r="AF78" i="6"/>
  <c r="S78" i="6"/>
  <c r="AF77" i="6"/>
  <c r="AF76" i="6"/>
  <c r="AH75" i="6"/>
  <c r="AG75" i="6"/>
  <c r="AF75" i="6"/>
  <c r="AF74" i="6"/>
  <c r="AF73" i="6"/>
  <c r="AF72" i="6"/>
  <c r="AG71" i="6"/>
  <c r="AF71" i="6"/>
  <c r="AG70" i="6"/>
  <c r="AF70" i="6"/>
  <c r="AG69" i="6"/>
  <c r="AF69" i="6"/>
  <c r="AG68" i="6"/>
  <c r="AF68" i="6"/>
  <c r="AF67" i="6"/>
  <c r="AF66" i="6"/>
  <c r="S66" i="6"/>
  <c r="AF65" i="6"/>
  <c r="S65" i="6"/>
  <c r="AF64" i="6"/>
  <c r="S64" i="6"/>
  <c r="AF63" i="6"/>
  <c r="AF62" i="6"/>
  <c r="AF61" i="6"/>
  <c r="AF60" i="6"/>
  <c r="AF59" i="6"/>
  <c r="AF58" i="6"/>
  <c r="AF57" i="6"/>
  <c r="AF56" i="6"/>
  <c r="AF55" i="6"/>
  <c r="AF54" i="6"/>
  <c r="AF53" i="6"/>
  <c r="AF52" i="6"/>
  <c r="AF51" i="6"/>
  <c r="AF50" i="6"/>
  <c r="AF49" i="6"/>
  <c r="AF48" i="6"/>
  <c r="AF47" i="6"/>
  <c r="AF46" i="6"/>
  <c r="AF45" i="6"/>
  <c r="AF44" i="6"/>
  <c r="AF43" i="6"/>
  <c r="AF42" i="6"/>
  <c r="AF41" i="6"/>
  <c r="AF40" i="6"/>
  <c r="AF39" i="6"/>
  <c r="AF38" i="6"/>
  <c r="AF37" i="6"/>
  <c r="AF36" i="6"/>
  <c r="AF35" i="6"/>
  <c r="AF34" i="6"/>
  <c r="AF33" i="6"/>
  <c r="AF32" i="6"/>
  <c r="AF31" i="6"/>
  <c r="AF30" i="6"/>
  <c r="AF29" i="6"/>
  <c r="AF28" i="6"/>
  <c r="AF27" i="6"/>
  <c r="AF26" i="6"/>
  <c r="AF25" i="6"/>
  <c r="AF24" i="6"/>
  <c r="AF23" i="6"/>
  <c r="K19" i="6"/>
  <c r="K18" i="6"/>
  <c r="K17" i="6"/>
  <c r="AF16" i="6"/>
  <c r="AF15" i="6"/>
  <c r="AF14" i="6"/>
  <c r="AF13" i="6"/>
  <c r="AF12" i="6"/>
  <c r="AF11" i="6"/>
  <c r="AF10" i="6"/>
  <c r="K10" i="6"/>
  <c r="AF9" i="6"/>
  <c r="AF8" i="6"/>
  <c r="AF7" i="6"/>
  <c r="AF6" i="6"/>
  <c r="AF5" i="6"/>
  <c r="AF4" i="6"/>
  <c r="AF3" i="6"/>
  <c r="AF2" i="6"/>
  <c r="AH95" i="2"/>
  <c r="AH269" i="2"/>
  <c r="AH271" i="2"/>
  <c r="AH270" i="2"/>
  <c r="AH2" i="2"/>
  <c r="AH291" i="2"/>
  <c r="AH288" i="2"/>
  <c r="AH249" i="2"/>
  <c r="AH248" i="2"/>
  <c r="AH247" i="2"/>
  <c r="AH258" i="2"/>
  <c r="W258" i="2"/>
  <c r="AH263" i="2"/>
  <c r="AH262" i="2"/>
  <c r="AH259" i="2"/>
  <c r="AH260" i="2"/>
  <c r="AH266" i="2"/>
  <c r="AH265" i="2"/>
  <c r="AH264" i="2"/>
  <c r="AH261" i="2"/>
  <c r="AH281" i="2"/>
  <c r="AH278" i="2"/>
  <c r="AH306" i="2"/>
  <c r="AH305" i="2"/>
  <c r="AH304" i="2"/>
  <c r="AH99" i="2"/>
  <c r="AH98" i="2"/>
  <c r="AH97" i="2"/>
  <c r="AH81" i="2"/>
  <c r="AH86" i="2"/>
  <c r="AH84" i="2"/>
  <c r="AH83" i="2"/>
  <c r="AH85" i="2"/>
  <c r="AH80" i="2"/>
  <c r="AH174" i="2"/>
  <c r="AH181" i="2"/>
  <c r="AH163" i="2"/>
  <c r="AH213" i="2"/>
  <c r="AH218" i="2"/>
  <c r="AH231" i="2"/>
  <c r="AH237" i="2"/>
  <c r="AH194" i="2"/>
  <c r="AH173" i="2"/>
  <c r="AH201" i="2"/>
  <c r="AH198" i="2"/>
  <c r="AH193" i="2"/>
  <c r="AH206" i="2"/>
  <c r="AH209" i="2"/>
  <c r="AH215" i="2"/>
  <c r="AH227" i="2"/>
  <c r="AH225" i="2"/>
  <c r="AH205" i="2"/>
  <c r="AH216" i="2"/>
  <c r="AH238" i="2"/>
  <c r="AH187" i="2"/>
  <c r="AH202" i="2"/>
  <c r="AH233" i="2"/>
  <c r="AH196" i="2"/>
  <c r="AH183" i="2"/>
  <c r="AH164" i="2"/>
  <c r="AH155" i="2"/>
  <c r="AH152" i="2"/>
  <c r="AH123" i="2"/>
  <c r="AH151" i="2"/>
  <c r="AH162" i="2"/>
  <c r="AH150" i="2"/>
  <c r="AH175" i="2"/>
  <c r="AH132" i="2"/>
  <c r="AH143" i="2"/>
  <c r="AH118" i="2"/>
  <c r="AH136" i="2"/>
  <c r="AH140" i="2"/>
  <c r="AH148" i="2"/>
  <c r="AH130" i="2"/>
  <c r="AH105" i="2"/>
  <c r="AH114" i="2"/>
  <c r="AH108" i="2"/>
  <c r="AH131" i="2"/>
  <c r="AH120" i="2"/>
  <c r="U120" i="2"/>
  <c r="AH160" i="2"/>
  <c r="AH204" i="2"/>
  <c r="AH180" i="2"/>
  <c r="AH153" i="2"/>
  <c r="AH211" i="2"/>
  <c r="AH239" i="2"/>
  <c r="AH232" i="2"/>
  <c r="AH185" i="2"/>
  <c r="AH182" i="2"/>
  <c r="AH189" i="2"/>
  <c r="AH191" i="2"/>
  <c r="AH184" i="2"/>
  <c r="AH217" i="2"/>
  <c r="AH214" i="2"/>
  <c r="AH192" i="2"/>
  <c r="AH221" i="2"/>
  <c r="AH219" i="2"/>
  <c r="AH228" i="2"/>
  <c r="AH186" i="2"/>
  <c r="AH190" i="2"/>
  <c r="AH197" i="2"/>
  <c r="AH178" i="2"/>
  <c r="AH200" i="2"/>
  <c r="AH234" i="2"/>
  <c r="AH222" i="2"/>
  <c r="AH158" i="2"/>
  <c r="AH168" i="2"/>
  <c r="AH165" i="2"/>
  <c r="AH125" i="2"/>
  <c r="AH133" i="2"/>
  <c r="AH157" i="2"/>
  <c r="AH110" i="2"/>
  <c r="AH134" i="2"/>
  <c r="AH145" i="2"/>
  <c r="AH147" i="2"/>
  <c r="AH122" i="2"/>
  <c r="AH116" i="2"/>
  <c r="AH128" i="2"/>
  <c r="AH167" i="2"/>
  <c r="AH141" i="2"/>
  <c r="AH146" i="2"/>
  <c r="AH101" i="2"/>
  <c r="AH106" i="2"/>
  <c r="AH107" i="2"/>
  <c r="AH112" i="2"/>
  <c r="AH126" i="2"/>
  <c r="AH127" i="2"/>
  <c r="U127" i="2"/>
  <c r="AH171" i="2"/>
  <c r="AH170" i="2"/>
  <c r="AH166" i="2"/>
  <c r="AH161" i="2"/>
  <c r="AH230" i="2"/>
  <c r="AH235" i="2"/>
  <c r="AH224" i="2"/>
  <c r="AH177" i="2"/>
  <c r="AH203" i="2"/>
  <c r="AH195" i="2"/>
  <c r="AH207" i="2"/>
  <c r="AH179" i="2"/>
  <c r="AH223" i="2"/>
  <c r="AH208" i="2"/>
  <c r="AH210" i="2"/>
  <c r="AH220" i="2"/>
  <c r="AH212" i="2"/>
  <c r="AH199" i="2"/>
  <c r="AH229" i="2"/>
  <c r="AH176" i="2"/>
  <c r="AH236" i="2"/>
  <c r="AH172" i="2"/>
  <c r="AH169" i="2"/>
  <c r="AH226" i="2"/>
  <c r="AH188" i="2"/>
  <c r="AH156" i="2"/>
  <c r="AH159" i="2"/>
  <c r="AH142" i="2"/>
  <c r="AH124" i="2"/>
  <c r="AH137" i="2"/>
  <c r="AH144" i="2"/>
  <c r="AH149" i="2"/>
  <c r="AH135" i="2"/>
  <c r="AH154" i="2"/>
  <c r="AH117" i="2"/>
  <c r="AH113" i="2"/>
  <c r="AH115" i="2"/>
  <c r="AH119" i="2"/>
  <c r="AH138" i="2"/>
  <c r="AH139" i="2"/>
  <c r="AH121" i="2"/>
  <c r="AH104" i="2"/>
  <c r="AH103" i="2"/>
  <c r="AH102" i="2"/>
  <c r="AH109" i="2"/>
  <c r="AH111" i="2"/>
  <c r="AH129" i="2"/>
  <c r="AH23" i="2"/>
  <c r="AH22" i="2"/>
  <c r="AH21" i="2"/>
  <c r="AH24" i="2"/>
  <c r="AH242" i="2"/>
  <c r="AH241" i="2"/>
  <c r="AH240" i="2"/>
  <c r="AH33" i="2"/>
  <c r="AH46" i="2"/>
  <c r="AH44" i="2"/>
  <c r="AH41" i="2"/>
  <c r="AH48" i="2"/>
  <c r="AH37" i="2"/>
  <c r="AH39" i="2"/>
  <c r="AH42" i="2"/>
  <c r="AH47" i="2"/>
  <c r="AH40" i="2"/>
  <c r="AH57" i="2"/>
  <c r="AH56" i="2"/>
  <c r="AH55" i="2"/>
  <c r="AH43" i="2"/>
  <c r="AH36" i="2"/>
  <c r="AH54" i="2"/>
  <c r="AH59" i="2"/>
  <c r="AH38" i="2"/>
  <c r="AH35" i="2"/>
  <c r="AH60" i="2"/>
  <c r="AH53" i="2"/>
  <c r="AH52" i="2"/>
  <c r="AH58" i="2"/>
  <c r="AH34" i="2"/>
  <c r="AH51" i="2"/>
  <c r="AH26" i="2"/>
  <c r="AH25" i="2"/>
  <c r="AH256" i="2"/>
  <c r="AH30" i="2"/>
  <c r="AH246" i="2"/>
  <c r="AH15" i="2"/>
  <c r="M15" i="2"/>
  <c r="AH14" i="2"/>
  <c r="M14" i="2"/>
  <c r="AH16" i="2"/>
  <c r="M16" i="2"/>
  <c r="AH255" i="2"/>
  <c r="AH254" i="2"/>
  <c r="AH253" i="2"/>
  <c r="AH29" i="2"/>
  <c r="AH287" i="2"/>
  <c r="AH285" i="2"/>
  <c r="AH27" i="2"/>
  <c r="AH67" i="2"/>
  <c r="AH82" i="2"/>
  <c r="AH272" i="2"/>
  <c r="AH273" i="2"/>
  <c r="AH286" i="2"/>
  <c r="AH282" i="2"/>
  <c r="AH290" i="2"/>
  <c r="AH289" i="2"/>
  <c r="AH243" i="2"/>
  <c r="U243" i="2"/>
  <c r="AH31" i="2"/>
  <c r="AH257" i="2"/>
  <c r="AI13" i="2"/>
  <c r="AJ13" i="2" s="1"/>
  <c r="AH13" i="2"/>
  <c r="AH63" i="2"/>
  <c r="AH62" i="2"/>
  <c r="AH61" i="2"/>
  <c r="AI295" i="2"/>
  <c r="AH295" i="2"/>
  <c r="AI294" i="2"/>
  <c r="AH294" i="2"/>
  <c r="AI293" i="2"/>
  <c r="AH293" i="2"/>
  <c r="AI292" i="2"/>
  <c r="AH292" i="2"/>
  <c r="AH3" i="2"/>
  <c r="AH245" i="2"/>
  <c r="U245" i="2"/>
  <c r="AH244" i="2"/>
  <c r="U244" i="2"/>
  <c r="AH4" i="2"/>
  <c r="U4" i="2"/>
  <c r="AH280" i="2"/>
  <c r="AH277" i="2"/>
  <c r="AH279" i="2"/>
  <c r="AH276" i="2"/>
  <c r="AH96" i="2"/>
  <c r="AH6" i="2"/>
  <c r="AH7" i="2"/>
  <c r="AH28" i="2"/>
  <c r="AH100" i="2"/>
  <c r="AH8" i="2"/>
  <c r="AH32" i="2"/>
  <c r="AH73" i="2"/>
  <c r="AH75" i="2"/>
  <c r="AH72" i="2"/>
  <c r="AH94" i="2"/>
  <c r="AH74" i="2"/>
  <c r="AH93" i="2"/>
  <c r="AH20" i="2"/>
  <c r="AH19" i="2"/>
  <c r="AH18" i="2"/>
  <c r="AH9" i="2"/>
  <c r="AH251" i="2"/>
  <c r="AH250" i="2"/>
  <c r="AH50" i="2"/>
  <c r="AH92" i="2"/>
  <c r="AH65" i="2"/>
  <c r="AH283" i="2"/>
  <c r="AH66" i="2"/>
  <c r="AH69" i="2"/>
  <c r="AH91" i="2"/>
  <c r="AH90" i="2"/>
  <c r="AH79" i="2"/>
  <c r="AH77" i="2"/>
  <c r="AH78" i="2"/>
  <c r="AH76" i="2"/>
  <c r="AH64" i="2"/>
  <c r="AH274" i="2"/>
  <c r="AH275" i="2"/>
  <c r="AH284" i="2"/>
  <c r="AH89" i="2"/>
  <c r="AH88" i="2"/>
  <c r="AH87" i="2"/>
  <c r="M12" i="2"/>
  <c r="M11" i="2"/>
  <c r="M10" i="2"/>
  <c r="AH267" i="2"/>
  <c r="AH49" i="2"/>
  <c r="AH45" i="2"/>
  <c r="AH5" i="2"/>
  <c r="AH252" i="2"/>
  <c r="AH17" i="2"/>
  <c r="AH268" i="2"/>
  <c r="M268" i="2"/>
  <c r="AH299" i="2"/>
  <c r="AH298" i="2"/>
  <c r="AH303" i="2"/>
  <c r="AH302" i="2"/>
  <c r="AH297" i="2"/>
  <c r="AH296" i="2"/>
  <c r="AH301" i="2"/>
  <c r="AH300" i="2"/>
  <c r="M21" i="5"/>
  <c r="M23" i="5"/>
  <c r="AM824" i="5"/>
  <c r="AI824" i="5"/>
  <c r="AH824" i="5"/>
  <c r="AH23" i="5"/>
  <c r="AH21" i="5"/>
  <c r="AH22" i="5"/>
  <c r="AH688" i="5"/>
  <c r="AH687" i="5"/>
  <c r="AH778" i="5"/>
  <c r="AH774" i="5"/>
  <c r="AH775" i="5"/>
  <c r="AH898" i="5"/>
  <c r="AH899" i="5"/>
  <c r="AH869" i="5"/>
  <c r="AH6" i="5"/>
  <c r="AH7" i="5"/>
  <c r="AH8" i="5"/>
  <c r="AH9" i="5"/>
  <c r="AH10" i="5"/>
  <c r="AH11" i="5"/>
  <c r="AH12" i="5"/>
  <c r="AH13" i="5"/>
  <c r="AH14" i="5"/>
  <c r="AH15" i="5"/>
  <c r="AH16" i="5"/>
  <c r="AH776" i="5"/>
  <c r="AH777" i="5"/>
  <c r="AH514" i="5"/>
  <c r="AH515" i="5"/>
  <c r="AH516" i="5"/>
  <c r="AH517" i="5"/>
  <c r="AH518" i="5"/>
  <c r="AH519" i="5"/>
  <c r="AH520" i="5"/>
  <c r="AH521" i="5"/>
  <c r="AH522" i="5"/>
  <c r="AH523" i="5"/>
  <c r="AH525" i="5"/>
  <c r="AH524" i="5"/>
  <c r="AH526" i="5"/>
  <c r="AH527" i="5"/>
  <c r="AH528" i="5"/>
  <c r="AH529" i="5"/>
  <c r="AH531" i="5"/>
  <c r="AH532" i="5"/>
  <c r="AH533" i="5"/>
  <c r="AH534" i="5"/>
  <c r="AH535" i="5"/>
  <c r="AH536" i="5"/>
  <c r="AH505" i="5"/>
  <c r="AH506" i="5"/>
  <c r="AH507" i="5"/>
  <c r="AH508" i="5"/>
  <c r="AH509" i="5"/>
  <c r="AH510" i="5"/>
  <c r="AH511" i="5"/>
  <c r="AH495" i="5"/>
  <c r="AH496" i="5"/>
  <c r="AH497" i="5"/>
  <c r="AH498" i="5"/>
  <c r="AH499" i="5"/>
  <c r="AH500" i="5"/>
  <c r="AH501" i="5"/>
  <c r="AH502" i="5"/>
  <c r="AH503" i="5"/>
  <c r="AH504" i="5"/>
  <c r="AH956" i="5"/>
  <c r="AH487" i="5"/>
  <c r="AH488" i="5"/>
  <c r="AH489" i="5"/>
  <c r="AH491" i="5"/>
  <c r="AH492" i="5"/>
  <c r="AH351" i="5"/>
  <c r="AH352" i="5"/>
  <c r="AH353" i="5"/>
  <c r="AH476" i="5"/>
  <c r="AH477" i="5"/>
  <c r="AH478" i="5"/>
  <c r="AH479" i="5"/>
  <c r="AH480" i="5"/>
  <c r="AH481" i="5"/>
  <c r="AH482" i="5"/>
  <c r="AH483" i="5"/>
  <c r="AH484" i="5"/>
  <c r="AH485" i="5"/>
  <c r="AH486" i="5"/>
  <c r="AH321" i="5"/>
  <c r="AH322" i="5"/>
  <c r="AH323" i="5"/>
  <c r="AH174" i="5"/>
  <c r="AH175" i="5"/>
  <c r="AH176" i="5"/>
  <c r="AH333" i="5"/>
  <c r="AH334" i="5"/>
  <c r="AH335" i="5"/>
  <c r="AH336" i="5"/>
  <c r="AH461" i="5"/>
  <c r="AH462" i="5"/>
  <c r="AH463" i="5"/>
  <c r="AH464" i="5"/>
  <c r="AH465" i="5"/>
  <c r="AH466" i="5"/>
  <c r="AH467" i="5"/>
  <c r="AH468" i="5"/>
  <c r="AH469" i="5"/>
  <c r="AH470" i="5"/>
  <c r="AH471" i="5"/>
  <c r="AH472" i="5"/>
  <c r="AH473" i="5"/>
  <c r="AH474" i="5"/>
  <c r="AH475" i="5"/>
  <c r="AH337" i="5"/>
  <c r="AH338" i="5"/>
  <c r="AH937" i="5"/>
  <c r="AH938" i="5"/>
  <c r="AH939" i="5"/>
  <c r="AH171" i="5"/>
  <c r="AH172" i="5"/>
  <c r="AH173" i="5"/>
  <c r="AH886" i="5"/>
  <c r="AH887" i="5"/>
  <c r="AH888" i="5"/>
  <c r="AH874" i="5"/>
  <c r="AH875" i="5"/>
  <c r="AH882" i="5"/>
  <c r="AH79" i="5"/>
  <c r="AH69" i="5"/>
  <c r="AH70" i="5"/>
  <c r="AH71" i="5"/>
  <c r="AH72" i="5"/>
  <c r="AH841" i="5"/>
  <c r="AH842" i="5"/>
  <c r="AH843" i="5"/>
  <c r="AH852" i="5"/>
  <c r="AH853" i="5"/>
  <c r="AH854" i="5"/>
  <c r="AH857" i="5"/>
  <c r="AH855" i="5"/>
  <c r="AH856" i="5"/>
  <c r="AH845" i="5"/>
  <c r="AH846" i="5"/>
  <c r="AH847" i="5"/>
  <c r="AH848" i="5"/>
  <c r="AH849" i="5"/>
  <c r="AH850" i="5"/>
  <c r="AH851" i="5"/>
  <c r="AH858" i="5"/>
  <c r="AH859" i="5"/>
  <c r="AH945" i="5"/>
  <c r="AH946" i="5"/>
  <c r="AH74" i="5"/>
  <c r="AH75" i="5"/>
  <c r="AH76" i="5"/>
  <c r="AH947" i="5"/>
  <c r="AH948" i="5"/>
  <c r="AH949" i="5"/>
  <c r="AH950" i="5"/>
  <c r="AH951" i="5"/>
  <c r="AH952" i="5"/>
  <c r="AH953" i="5"/>
  <c r="AH954" i="5"/>
  <c r="AH955" i="5"/>
  <c r="AH860" i="5"/>
  <c r="AH861" i="5"/>
  <c r="AH862" i="5"/>
  <c r="AH863" i="5"/>
  <c r="AH864" i="5"/>
  <c r="AH828" i="5"/>
  <c r="AH829" i="5"/>
  <c r="AH830" i="5"/>
  <c r="AH831" i="5"/>
  <c r="AH832" i="5"/>
  <c r="AH833" i="5"/>
  <c r="AH834" i="5"/>
  <c r="AH835" i="5"/>
  <c r="AH836" i="5"/>
  <c r="AH837" i="5"/>
  <c r="AH838" i="5"/>
  <c r="AH839" i="5"/>
  <c r="AH840" i="5"/>
  <c r="AH66" i="5"/>
  <c r="AH67" i="5"/>
  <c r="AH826" i="5"/>
  <c r="AH827" i="5"/>
  <c r="AH798" i="5"/>
  <c r="AH799" i="5"/>
  <c r="AH800" i="5"/>
  <c r="AH801" i="5"/>
  <c r="AH802" i="5"/>
  <c r="AH803" i="5"/>
  <c r="AH804" i="5"/>
  <c r="AH940" i="5"/>
  <c r="AH941" i="5"/>
  <c r="AH942" i="5"/>
  <c r="AH943" i="5"/>
  <c r="AH805" i="5"/>
  <c r="AH806" i="5"/>
  <c r="AH807" i="5"/>
  <c r="AH808" i="5"/>
  <c r="AH809" i="5"/>
  <c r="AH810" i="5"/>
  <c r="AH811" i="5"/>
  <c r="AH812" i="5"/>
  <c r="AH813" i="5"/>
  <c r="AH814" i="5"/>
  <c r="AH815" i="5"/>
  <c r="AH816" i="5"/>
  <c r="AH817" i="5"/>
  <c r="AH818" i="5"/>
  <c r="AH819" i="5"/>
  <c r="AH820" i="5"/>
  <c r="AH821" i="5"/>
  <c r="AH822" i="5"/>
  <c r="AH823" i="5"/>
  <c r="AH825" i="5"/>
  <c r="AH56" i="5"/>
  <c r="AH57" i="5"/>
  <c r="AH782" i="5"/>
  <c r="AH783" i="5"/>
  <c r="AH784" i="5"/>
  <c r="AH785" i="5"/>
  <c r="AH786" i="5"/>
  <c r="AH787" i="5"/>
  <c r="AH788" i="5"/>
  <c r="AH789" i="5"/>
  <c r="AH795" i="5"/>
  <c r="AH796" i="5"/>
  <c r="AH58" i="5"/>
  <c r="AH779" i="5"/>
  <c r="AH38" i="5"/>
  <c r="AH39" i="5"/>
  <c r="AH40" i="5"/>
  <c r="AH41" i="5"/>
  <c r="AH42" i="5"/>
  <c r="AH43" i="5"/>
  <c r="AH44" i="5"/>
  <c r="AH45" i="5"/>
  <c r="AH780" i="5"/>
  <c r="AH781" i="5"/>
  <c r="AH46" i="5"/>
  <c r="AH50" i="5"/>
  <c r="AH47" i="5"/>
  <c r="AH48" i="5"/>
  <c r="AH49" i="5"/>
  <c r="AH51" i="5"/>
  <c r="AH52" i="5"/>
  <c r="AH53" i="5"/>
  <c r="AH34" i="5"/>
  <c r="AH35" i="5"/>
  <c r="AH36" i="5"/>
  <c r="AH37" i="5"/>
  <c r="AH750" i="5"/>
  <c r="AH751" i="5"/>
  <c r="AH752" i="5"/>
  <c r="AH753" i="5"/>
  <c r="AH759" i="5"/>
  <c r="AH755" i="5"/>
  <c r="AH756" i="5"/>
  <c r="AH757" i="5"/>
  <c r="AH758" i="5"/>
  <c r="AH754" i="5"/>
  <c r="AH760" i="5"/>
  <c r="AH761" i="5"/>
  <c r="AH764" i="5"/>
  <c r="AH2" i="5"/>
  <c r="AH3" i="5"/>
  <c r="AH4" i="5"/>
  <c r="AH5" i="5"/>
  <c r="AH765" i="5"/>
  <c r="AH747" i="5"/>
  <c r="AH748" i="5"/>
  <c r="AH377" i="5"/>
  <c r="AH378" i="5"/>
  <c r="AH749" i="5"/>
  <c r="AH736" i="5"/>
  <c r="AH737" i="5"/>
  <c r="AH741" i="5"/>
  <c r="AH712" i="5"/>
  <c r="AH713" i="5"/>
  <c r="AH714" i="5"/>
  <c r="AH715" i="5"/>
  <c r="AH716" i="5"/>
  <c r="AH717" i="5"/>
  <c r="AH718" i="5"/>
  <c r="AH719" i="5"/>
  <c r="AH720" i="5"/>
  <c r="AH365" i="5"/>
  <c r="AH366" i="5"/>
  <c r="AH727" i="5"/>
  <c r="AH728" i="5"/>
  <c r="AH729" i="5"/>
  <c r="AH691" i="5"/>
  <c r="AH692" i="5"/>
  <c r="AH342" i="5"/>
  <c r="AH693" i="5"/>
  <c r="AH694" i="5"/>
  <c r="AH695" i="5"/>
  <c r="AH696" i="5"/>
  <c r="AH697" i="5"/>
  <c r="AH698" i="5"/>
  <c r="AH699" i="5"/>
  <c r="AH700" i="5"/>
  <c r="AH683" i="5"/>
  <c r="AH400" i="5"/>
  <c r="AH401" i="5"/>
  <c r="AH402" i="5"/>
  <c r="AH403" i="5"/>
  <c r="AH436" i="5"/>
  <c r="AH437" i="5"/>
  <c r="AH450" i="5"/>
  <c r="AH451" i="5"/>
  <c r="AH452" i="5"/>
  <c r="AH453" i="5"/>
  <c r="AH454" i="5"/>
  <c r="AH490" i="5"/>
  <c r="AH512" i="5"/>
  <c r="AH844" i="5"/>
  <c r="AH876" i="5"/>
  <c r="AH880" i="5"/>
  <c r="AH877" i="5"/>
  <c r="AH881" i="5"/>
  <c r="AH879" i="5"/>
  <c r="AH878" i="5"/>
  <c r="AH87" i="5"/>
  <c r="AH88" i="5"/>
  <c r="AH110" i="5"/>
  <c r="AH127" i="5"/>
  <c r="AH906" i="5"/>
  <c r="AH907" i="5"/>
  <c r="AH908" i="5"/>
  <c r="AH160" i="5"/>
  <c r="AH161" i="5"/>
  <c r="AH162" i="5"/>
  <c r="AH163" i="5"/>
  <c r="AH395" i="5"/>
  <c r="AH396" i="5"/>
  <c r="AH397" i="5"/>
  <c r="AH738" i="5"/>
  <c r="AH762" i="5"/>
  <c r="AH763" i="5"/>
  <c r="AH739" i="5"/>
  <c r="AH740" i="5"/>
  <c r="AH379" i="5"/>
  <c r="AH380" i="5"/>
  <c r="AH381" i="5"/>
  <c r="AH382" i="5"/>
  <c r="AH383" i="5"/>
  <c r="AH384" i="5"/>
  <c r="AH385" i="5"/>
  <c r="AH386" i="5"/>
  <c r="AH387" i="5"/>
  <c r="AH388" i="5"/>
  <c r="AH389" i="5"/>
  <c r="AH390" i="5"/>
  <c r="AH391" i="5"/>
  <c r="AH392" i="5"/>
  <c r="AH393" i="5"/>
  <c r="AH394" i="5"/>
  <c r="AH689" i="5"/>
  <c r="AH446" i="5"/>
  <c r="AH447" i="5"/>
  <c r="AH448" i="5"/>
  <c r="AH449" i="5"/>
  <c r="AH455" i="5"/>
  <c r="AH456" i="5"/>
  <c r="AH457" i="5"/>
  <c r="AH458" i="5"/>
  <c r="AH128" i="5"/>
  <c r="AH129" i="5"/>
  <c r="AH134" i="5"/>
  <c r="AH130" i="5"/>
  <c r="AH131" i="5"/>
  <c r="AH135" i="5"/>
  <c r="AH132" i="5"/>
  <c r="AH133" i="5"/>
  <c r="AH136" i="5"/>
  <c r="AH137" i="5"/>
  <c r="AH138" i="5"/>
  <c r="AH139" i="5"/>
  <c r="AH140" i="5"/>
  <c r="AH141" i="5"/>
  <c r="AH142" i="5"/>
  <c r="AH143" i="5"/>
  <c r="AH146" i="5"/>
  <c r="AH147" i="5"/>
  <c r="AH148" i="5"/>
  <c r="AH149" i="5"/>
  <c r="AH150" i="5"/>
  <c r="AH151" i="5"/>
  <c r="AH152" i="5"/>
  <c r="AH153" i="5"/>
  <c r="AH154" i="5"/>
  <c r="AH157" i="5"/>
  <c r="AH158" i="5"/>
  <c r="AH159" i="5"/>
  <c r="AH164" i="5"/>
  <c r="AH165" i="5"/>
  <c r="AH155" i="5"/>
  <c r="AH156" i="5"/>
  <c r="AH166" i="5"/>
  <c r="AH167" i="5"/>
  <c r="AH168" i="5"/>
  <c r="AH144" i="5"/>
  <c r="AH145" i="5"/>
  <c r="AH169" i="5"/>
  <c r="AH170" i="5"/>
  <c r="AH459" i="5"/>
  <c r="AH460" i="5"/>
  <c r="AH325" i="5"/>
  <c r="AH326" i="5"/>
  <c r="AH327" i="5"/>
  <c r="AH328" i="5"/>
  <c r="AH441" i="5"/>
  <c r="AH111" i="5"/>
  <c r="AH112" i="5"/>
  <c r="AH442" i="5"/>
  <c r="AH443" i="5"/>
  <c r="AH444" i="5"/>
  <c r="AH113" i="5"/>
  <c r="AH103" i="5"/>
  <c r="AH104" i="5"/>
  <c r="AH905" i="5"/>
  <c r="AH909" i="5"/>
  <c r="AH910" i="5"/>
  <c r="AH911" i="5"/>
  <c r="AH912" i="5"/>
  <c r="AH913" i="5"/>
  <c r="AH914" i="5"/>
  <c r="AH915" i="5"/>
  <c r="AH916" i="5"/>
  <c r="AH917" i="5"/>
  <c r="AH918" i="5"/>
  <c r="AH919" i="5"/>
  <c r="AH920" i="5"/>
  <c r="AH921" i="5"/>
  <c r="AH922" i="5"/>
  <c r="AH923" i="5"/>
  <c r="AH924" i="5"/>
  <c r="AH925" i="5"/>
  <c r="AH926" i="5"/>
  <c r="AH927" i="5"/>
  <c r="AH928" i="5"/>
  <c r="AH929" i="5"/>
  <c r="AH930" i="5"/>
  <c r="AH931" i="5"/>
  <c r="AH932" i="5"/>
  <c r="AH933" i="5"/>
  <c r="AH934" i="5"/>
  <c r="AH935" i="5"/>
  <c r="AH936" i="5"/>
  <c r="AH404" i="5"/>
  <c r="AH405" i="5"/>
  <c r="AH406" i="5"/>
  <c r="AH407" i="5"/>
  <c r="AH408" i="5"/>
  <c r="AH409" i="5"/>
  <c r="AH410" i="5"/>
  <c r="AH411" i="5"/>
  <c r="AH412" i="5"/>
  <c r="AH413" i="5"/>
  <c r="AH414" i="5"/>
  <c r="AH415" i="5"/>
  <c r="AH416" i="5"/>
  <c r="AH417" i="5"/>
  <c r="AH418" i="5"/>
  <c r="AH419" i="5"/>
  <c r="AH420" i="5"/>
  <c r="AH421" i="5"/>
  <c r="AH422" i="5"/>
  <c r="AH105" i="5"/>
  <c r="AH106" i="5"/>
  <c r="AH423" i="5"/>
  <c r="AH424" i="5"/>
  <c r="AH425" i="5"/>
  <c r="AH426" i="5"/>
  <c r="AH427" i="5"/>
  <c r="AH428" i="5"/>
  <c r="AH429" i="5"/>
  <c r="AH430" i="5"/>
  <c r="AH431" i="5"/>
  <c r="AH432" i="5"/>
  <c r="AH107" i="5"/>
  <c r="AH108" i="5"/>
  <c r="AH433" i="5"/>
  <c r="AH434" i="5"/>
  <c r="AH435" i="5"/>
  <c r="AH438" i="5"/>
  <c r="AH900" i="5"/>
  <c r="AH901" i="5"/>
  <c r="AH902" i="5"/>
  <c r="AH903" i="5"/>
  <c r="AH896" i="5"/>
  <c r="AH96" i="5"/>
  <c r="AH97" i="5"/>
  <c r="AH98" i="5"/>
  <c r="AH83" i="5"/>
  <c r="AH889" i="5"/>
  <c r="AH84" i="5"/>
  <c r="AH85" i="5"/>
  <c r="AH890" i="5"/>
  <c r="AH891" i="5"/>
  <c r="AH892" i="5"/>
  <c r="AH893" i="5"/>
  <c r="AH341" i="5"/>
  <c r="AH340" i="5"/>
  <c r="AH339" i="5"/>
  <c r="AH350" i="5"/>
  <c r="AH349" i="5"/>
  <c r="AH346" i="5"/>
  <c r="AH345" i="5"/>
  <c r="AH344" i="5"/>
  <c r="AH91" i="5"/>
  <c r="AH354" i="5"/>
  <c r="AH343" i="5"/>
  <c r="AH348" i="5"/>
  <c r="AH355" i="5"/>
  <c r="AH356" i="5"/>
  <c r="AH357" i="5"/>
  <c r="AH17" i="5"/>
  <c r="AH18" i="5"/>
  <c r="AH19" i="5"/>
  <c r="AH20" i="5"/>
  <c r="AH81" i="5"/>
  <c r="AH82" i="5"/>
  <c r="AH86" i="5"/>
  <c r="AH672" i="5"/>
  <c r="AH673" i="5"/>
  <c r="AH674" i="5"/>
  <c r="U86" i="5"/>
  <c r="U391" i="5"/>
  <c r="U394" i="5"/>
  <c r="U392" i="5"/>
  <c r="U393" i="5"/>
  <c r="M956" i="5" l="1"/>
  <c r="AH185" i="5"/>
  <c r="AH186" i="5"/>
  <c r="AH187" i="5"/>
  <c r="AH188" i="5"/>
  <c r="AH189" i="5"/>
  <c r="AH190" i="5"/>
  <c r="AH191" i="5"/>
  <c r="AH192" i="5"/>
  <c r="AH193" i="5"/>
  <c r="AH194" i="5"/>
  <c r="AH195" i="5"/>
  <c r="AH196" i="5"/>
  <c r="AH197" i="5"/>
  <c r="AH198" i="5"/>
  <c r="AH199" i="5"/>
  <c r="AH200" i="5"/>
  <c r="AH201" i="5"/>
  <c r="AH202" i="5"/>
  <c r="AH203" i="5"/>
  <c r="AH204" i="5"/>
  <c r="AH205" i="5"/>
  <c r="AH206" i="5"/>
  <c r="AH207" i="5"/>
  <c r="AH208" i="5"/>
  <c r="AH209" i="5"/>
  <c r="AH210" i="5"/>
  <c r="AH211" i="5"/>
  <c r="AH212" i="5"/>
  <c r="AH213" i="5"/>
  <c r="AH214" i="5"/>
  <c r="AH215" i="5"/>
  <c r="AH216" i="5"/>
  <c r="AH217" i="5"/>
  <c r="AH218" i="5"/>
  <c r="AH219" i="5"/>
  <c r="AH220" i="5"/>
  <c r="AH221" i="5"/>
  <c r="AH222" i="5"/>
  <c r="AH223" i="5"/>
  <c r="AH224" i="5"/>
  <c r="AH225" i="5"/>
  <c r="AH226" i="5"/>
  <c r="AH227" i="5"/>
  <c r="AH228" i="5"/>
  <c r="AH229" i="5"/>
  <c r="AH230" i="5"/>
  <c r="AH231" i="5"/>
  <c r="AH232" i="5"/>
  <c r="AH233" i="5"/>
  <c r="AH234" i="5"/>
  <c r="AH235" i="5"/>
  <c r="AH236" i="5"/>
  <c r="AH237" i="5"/>
  <c r="AH238" i="5"/>
  <c r="AH239" i="5"/>
  <c r="AH240" i="5"/>
  <c r="AH241" i="5"/>
  <c r="AH242" i="5"/>
  <c r="AH243" i="5"/>
  <c r="AH244" i="5"/>
  <c r="AH245" i="5"/>
  <c r="AH246" i="5"/>
  <c r="AH247" i="5"/>
  <c r="AH248" i="5"/>
  <c r="AH249" i="5"/>
  <c r="AH250" i="5"/>
  <c r="AH251" i="5"/>
  <c r="AH252" i="5"/>
  <c r="AH253" i="5"/>
  <c r="AH254" i="5"/>
  <c r="AH255" i="5"/>
  <c r="AH256" i="5"/>
  <c r="AH257" i="5"/>
  <c r="AH258" i="5"/>
  <c r="AH259" i="5"/>
  <c r="AH260" i="5"/>
  <c r="AH261" i="5"/>
  <c r="AH262" i="5"/>
  <c r="AH263" i="5"/>
  <c r="AH264" i="5"/>
  <c r="AH265" i="5"/>
  <c r="AH266" i="5"/>
  <c r="AH267" i="5"/>
  <c r="AH268" i="5"/>
  <c r="AH269" i="5"/>
  <c r="AH270" i="5"/>
  <c r="AH271" i="5"/>
  <c r="AH272" i="5"/>
  <c r="AH273" i="5"/>
  <c r="AH274" i="5"/>
  <c r="AH275" i="5"/>
  <c r="AH276" i="5"/>
  <c r="AH277" i="5"/>
  <c r="AH278" i="5"/>
  <c r="AH279" i="5"/>
  <c r="AH280" i="5"/>
  <c r="AH281" i="5"/>
  <c r="AH282" i="5"/>
  <c r="AH283" i="5"/>
  <c r="AH284" i="5"/>
  <c r="AH285" i="5"/>
  <c r="AH286" i="5"/>
  <c r="AH287" i="5"/>
  <c r="AH288" i="5"/>
  <c r="AH289" i="5"/>
  <c r="AH290" i="5"/>
  <c r="AH291" i="5"/>
  <c r="AH292" i="5"/>
  <c r="AH293" i="5"/>
  <c r="AH294" i="5"/>
  <c r="AH295" i="5"/>
  <c r="AH296" i="5"/>
  <c r="AH297" i="5"/>
  <c r="AH298" i="5"/>
  <c r="AH299" i="5"/>
  <c r="AH300" i="5"/>
  <c r="AH301" i="5"/>
  <c r="AH302" i="5"/>
  <c r="AH303" i="5"/>
  <c r="AH304" i="5"/>
  <c r="AH305" i="5"/>
  <c r="AH306" i="5"/>
  <c r="AH307" i="5"/>
  <c r="AH308" i="5"/>
  <c r="AH309" i="5"/>
  <c r="AH310" i="5"/>
  <c r="AH311" i="5"/>
  <c r="AH312" i="5"/>
  <c r="AH313" i="5"/>
  <c r="AH314" i="5"/>
  <c r="AH315" i="5"/>
  <c r="AH316" i="5"/>
  <c r="AH317" i="5"/>
  <c r="AH318" i="5"/>
  <c r="AH319" i="5"/>
  <c r="AH320" i="5"/>
  <c r="AH180" i="5"/>
  <c r="AH181" i="5"/>
  <c r="AH182" i="5"/>
  <c r="AH183" i="5"/>
  <c r="AH184" i="5"/>
  <c r="U274" i="5"/>
  <c r="U227" i="5"/>
  <c r="AH944" i="5" l="1"/>
  <c r="M726" i="5"/>
  <c r="M725" i="5"/>
  <c r="M724" i="5"/>
  <c r="M722" i="5"/>
  <c r="M723" i="5"/>
  <c r="M721" i="5"/>
  <c r="AI742" i="5"/>
  <c r="AI743" i="5"/>
  <c r="AK897" i="5"/>
  <c r="AH671" i="5"/>
  <c r="AH670" i="5"/>
  <c r="AH669" i="5"/>
  <c r="AH668" i="5"/>
  <c r="AH667" i="5"/>
  <c r="AH666" i="5"/>
  <c r="AH665" i="5"/>
  <c r="AH664" i="5"/>
  <c r="AH663" i="5"/>
  <c r="AH662" i="5"/>
  <c r="AH661" i="5"/>
  <c r="AH660" i="5"/>
  <c r="AH659" i="5"/>
  <c r="AH658" i="5"/>
  <c r="AH657" i="5"/>
  <c r="AH656" i="5"/>
  <c r="AH655" i="5"/>
  <c r="AH654" i="5"/>
  <c r="AH653" i="5"/>
  <c r="AH652" i="5"/>
  <c r="AH651" i="5"/>
  <c r="AH650" i="5"/>
  <c r="AH649" i="5"/>
  <c r="AH648" i="5"/>
  <c r="AH647" i="5"/>
  <c r="AH646" i="5"/>
  <c r="AH645" i="5"/>
  <c r="AH644" i="5"/>
  <c r="AH643" i="5"/>
  <c r="AH642" i="5"/>
  <c r="AH641" i="5"/>
  <c r="AH640" i="5"/>
  <c r="AH639" i="5"/>
  <c r="AH638" i="5"/>
  <c r="AH637" i="5"/>
  <c r="AH636" i="5"/>
  <c r="AH635" i="5"/>
  <c r="AH634" i="5"/>
  <c r="AH633" i="5"/>
  <c r="AH632" i="5"/>
  <c r="AH631" i="5"/>
  <c r="AH630" i="5"/>
  <c r="AH629" i="5"/>
  <c r="AH628" i="5"/>
  <c r="AH627" i="5"/>
  <c r="AH904" i="5"/>
  <c r="AH873" i="5"/>
  <c r="AH772" i="5"/>
  <c r="AH771" i="5"/>
  <c r="AH770" i="5"/>
  <c r="AH769" i="5"/>
  <c r="AH768" i="5"/>
  <c r="AH767" i="5"/>
  <c r="AH766" i="5"/>
  <c r="AH530" i="5"/>
  <c r="AH682" i="5"/>
  <c r="AH681" i="5"/>
  <c r="AH680" i="5"/>
  <c r="AH626" i="5"/>
  <c r="AH625" i="5"/>
  <c r="AH624" i="5"/>
  <c r="AH623" i="5"/>
  <c r="AH622" i="5"/>
  <c r="AH621" i="5"/>
  <c r="AH620" i="5"/>
  <c r="AH619" i="5"/>
  <c r="AH885" i="5"/>
  <c r="AH618" i="5"/>
  <c r="AH617" i="5"/>
  <c r="AH616" i="5"/>
  <c r="AH615" i="5"/>
  <c r="AH614" i="5"/>
  <c r="AH613" i="5"/>
  <c r="AH746" i="5"/>
  <c r="AH730" i="5"/>
  <c r="AH744" i="5"/>
  <c r="AH612" i="5"/>
  <c r="AH745" i="5"/>
  <c r="AH611" i="5"/>
  <c r="AH610" i="5"/>
  <c r="AH609" i="5"/>
  <c r="AH608" i="5"/>
  <c r="AH607" i="5"/>
  <c r="AH606" i="5"/>
  <c r="AH605" i="5"/>
  <c r="AH604" i="5"/>
  <c r="AH603" i="5"/>
  <c r="AH690" i="5"/>
  <c r="AH602" i="5"/>
  <c r="AH601" i="5"/>
  <c r="AH600" i="5"/>
  <c r="AH599" i="5"/>
  <c r="AH598" i="5"/>
  <c r="AH597" i="5"/>
  <c r="AH596" i="5"/>
  <c r="AH595" i="5"/>
  <c r="AH594" i="5"/>
  <c r="AH593" i="5"/>
  <c r="AH742" i="5"/>
  <c r="AH592" i="5"/>
  <c r="AH743" i="5"/>
  <c r="AH591" i="5"/>
  <c r="AH590" i="5"/>
  <c r="AH589" i="5"/>
  <c r="AH588" i="5"/>
  <c r="AH587" i="5"/>
  <c r="AH586" i="5"/>
  <c r="AH329" i="5"/>
  <c r="AH324" i="5"/>
  <c r="AH585" i="5"/>
  <c r="AH584" i="5"/>
  <c r="AH583" i="5"/>
  <c r="AH582" i="5"/>
  <c r="AH581" i="5"/>
  <c r="AH580" i="5"/>
  <c r="AH579" i="5"/>
  <c r="AH494" i="5"/>
  <c r="AH578" i="5"/>
  <c r="AH577" i="5"/>
  <c r="AH576" i="5"/>
  <c r="AH884" i="5"/>
  <c r="AH883" i="5"/>
  <c r="AH575" i="5"/>
  <c r="AH574" i="5"/>
  <c r="AH493" i="5"/>
  <c r="AH573" i="5"/>
  <c r="AH794" i="5"/>
  <c r="AH572" i="5"/>
  <c r="AH793" i="5"/>
  <c r="AH571" i="5"/>
  <c r="AH792" i="5"/>
  <c r="AH570" i="5"/>
  <c r="AH791" i="5"/>
  <c r="AH569" i="5"/>
  <c r="AH568" i="5"/>
  <c r="AH790" i="5"/>
  <c r="AH567" i="5"/>
  <c r="AH566" i="5"/>
  <c r="AH565" i="5"/>
  <c r="AH564" i="5"/>
  <c r="AH563" i="5"/>
  <c r="AH562" i="5"/>
  <c r="AH561" i="5"/>
  <c r="AH513" i="5"/>
  <c r="AH897" i="5"/>
  <c r="AH560" i="5"/>
  <c r="AH445" i="5"/>
  <c r="AH559" i="5"/>
  <c r="AH735" i="5"/>
  <c r="AH686" i="5"/>
  <c r="AH558" i="5"/>
  <c r="AH685" i="5"/>
  <c r="AH684" i="5"/>
  <c r="AH557" i="5"/>
  <c r="AH556" i="5"/>
  <c r="AH555" i="5"/>
  <c r="AH711" i="5"/>
  <c r="AH440" i="5"/>
  <c r="AH554" i="5"/>
  <c r="AH553" i="5"/>
  <c r="AH552" i="5"/>
  <c r="AH551" i="5"/>
  <c r="AH734" i="5"/>
  <c r="AH710" i="5"/>
  <c r="AH709" i="5"/>
  <c r="AH550" i="5"/>
  <c r="AH549" i="5"/>
  <c r="AH708" i="5"/>
  <c r="AH707" i="5"/>
  <c r="AH548" i="5"/>
  <c r="AH547" i="5"/>
  <c r="AH546" i="5"/>
  <c r="AH55" i="5"/>
  <c r="AH773" i="5"/>
  <c r="AH706" i="5"/>
  <c r="AH733" i="5"/>
  <c r="AH545" i="5"/>
  <c r="AH439" i="5"/>
  <c r="AH872" i="5"/>
  <c r="AH868" i="5"/>
  <c r="AH732" i="5"/>
  <c r="AH731" i="5"/>
  <c r="AH544" i="5"/>
  <c r="AH702" i="5"/>
  <c r="AH871" i="5"/>
  <c r="AH543" i="5"/>
  <c r="AH701" i="5"/>
  <c r="AH399" i="5"/>
  <c r="AH542" i="5"/>
  <c r="AH54" i="5"/>
  <c r="AH541" i="5"/>
  <c r="AH398" i="5"/>
  <c r="AH540" i="5"/>
  <c r="AH539" i="5"/>
  <c r="AH867" i="5"/>
  <c r="AH538" i="5"/>
  <c r="U462" i="5"/>
  <c r="AH866" i="5"/>
  <c r="AH537" i="5"/>
  <c r="U461" i="5"/>
  <c r="AH797" i="5"/>
  <c r="AH870" i="5"/>
  <c r="AH347" i="5"/>
  <c r="W347" i="5"/>
  <c r="AH332" i="5"/>
  <c r="AH331" i="5"/>
  <c r="AH330" i="5"/>
  <c r="AH179" i="5"/>
  <c r="AH178" i="5"/>
  <c r="AH177" i="5"/>
  <c r="AH126" i="5"/>
  <c r="AH125" i="5"/>
  <c r="AH123" i="5"/>
  <c r="AH122" i="5"/>
  <c r="M122" i="5"/>
  <c r="AH121" i="5"/>
  <c r="AH120" i="5"/>
  <c r="AH116" i="5"/>
  <c r="AH115" i="5"/>
  <c r="AH114" i="5"/>
  <c r="AH118" i="5"/>
  <c r="M118" i="5"/>
  <c r="AH117" i="5"/>
  <c r="M117" i="5"/>
  <c r="AH124" i="5"/>
  <c r="M124" i="5"/>
  <c r="AH119" i="5"/>
  <c r="M119" i="5"/>
  <c r="AH109" i="5"/>
  <c r="AH101" i="5"/>
  <c r="U101" i="5"/>
  <c r="AH102" i="5"/>
  <c r="AH100" i="5"/>
  <c r="AI99" i="5"/>
  <c r="AJ99" i="5" s="1"/>
  <c r="AH99" i="5"/>
  <c r="AI95" i="5"/>
  <c r="AH95" i="5"/>
  <c r="AI94" i="5"/>
  <c r="AH94" i="5"/>
  <c r="AI93" i="5"/>
  <c r="AH93" i="5"/>
  <c r="AI92" i="5"/>
  <c r="AH92" i="5"/>
  <c r="AH90" i="5"/>
  <c r="U90" i="5"/>
  <c r="AH89" i="5"/>
  <c r="U89" i="5"/>
  <c r="AH359" i="5"/>
  <c r="AH358" i="5"/>
  <c r="AH80" i="5"/>
  <c r="AH78" i="5"/>
  <c r="AH77" i="5"/>
  <c r="AH865" i="5"/>
  <c r="AH68" i="5"/>
  <c r="AH65" i="5"/>
  <c r="AH64" i="5"/>
  <c r="AH63" i="5"/>
  <c r="AH61" i="5"/>
  <c r="AH60" i="5"/>
  <c r="AH59" i="5"/>
  <c r="AH62" i="5"/>
  <c r="AH33" i="5"/>
  <c r="AH32" i="5"/>
  <c r="AH73" i="5"/>
  <c r="M73" i="5"/>
  <c r="AH31" i="5"/>
  <c r="AH30" i="5"/>
  <c r="AH29" i="5"/>
  <c r="AH28" i="5"/>
  <c r="AH27" i="5"/>
  <c r="AH26" i="5"/>
  <c r="AH25" i="5"/>
  <c r="AH24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tc={3325319F-6013-4CE0-AA32-A055F007CFEB}</author>
    <author>tc={49A41062-1342-4439-B4D0-4962385D59A1}</author>
    <author>tc={79C75E9F-3EFD-474C-B843-066E0525665D}</author>
    <author>tc={06A66A00-7F6F-4839-9FE7-AFAC5A07E9AC}</author>
    <author>tc={1E5A8724-AEC2-4752-8091-EBE3AC35767E}</author>
    <author>tc={F5291374-6784-4DA1-8DDF-9EDB9AFF265E}</author>
    <author>tc={86E30BF4-4CD1-4C29-A2EE-DEC29E71BBD6}</author>
    <author>tc={6E23476B-798C-4898-8F6E-6B855E458768}</author>
    <author>tc={0C6A2C32-7077-4403-9E63-CD1550A4D6D7}</author>
    <author>tc={652F1F81-21D5-47CD-840B-FD5515809F92}</author>
  </authors>
  <commentList>
    <comment ref="A1" authorId="0" shapeId="0" xr:uid="{3325319F-6013-4CE0-AA32-A055F007CFEB}">
      <text>
        <t>[Threaded comment]
Your version of Excel allows you to read this threaded comment; however, any edits to it will get removed if the file is opened in a newer version of Excel. Learn more: https://go.microsoft.com/fwlink/?linkid=870924
Comment:
    F=fish; C=crustacean; M=mixed; A=algae; B= bivalve</t>
      </text>
    </comment>
    <comment ref="U1" authorId="1" shapeId="0" xr:uid="{49A41062-1342-4439-B4D0-4962385D59A1}">
      <text>
        <t>[Threaded comment]
Your version of Excel allows you to read this threaded comment; however, any edits to it will get removed if the file is opened in a newer version of Excel. Learn more: https://go.microsoft.com/fwlink/?linkid=870924
Comment:
    m2</t>
      </text>
    </comment>
    <comment ref="Y1" authorId="2" shapeId="0" xr:uid="{79C75E9F-3EFD-474C-B843-066E0525665D}">
      <text>
        <t>[Threaded comment]
Your version of Excel allows you to read this threaded comment; however, any edits to it will get removed if the file is opened in a newer version of Excel. Learn more: https://go.microsoft.com/fwlink/?linkid=870924
Comment:
    C</t>
      </text>
    </comment>
    <comment ref="AA1" authorId="3" shapeId="0" xr:uid="{06A66A00-7F6F-4839-9FE7-AFAC5A07E9AC}">
      <text>
        <t>[Threaded comment]
Your version of Excel allows you to read this threaded comment; however, any edits to it will get removed if the file is opened in a newer version of Excel. Learn more: https://go.microsoft.com/fwlink/?linkid=870924
Comment:
    Mg/L</t>
      </text>
    </comment>
    <comment ref="AB1" authorId="4" shapeId="0" xr:uid="{1E5A8724-AEC2-4752-8091-EBE3AC35767E}">
      <text>
        <t>[Threaded comment]
Your version of Excel allows you to read this threaded comment; however, any edits to it will get removed if the file is opened in a newer version of Excel. Learn more: https://go.microsoft.com/fwlink/?linkid=870924
Comment:
    Mg/L</t>
      </text>
    </comment>
    <comment ref="AC1" authorId="5" shapeId="0" xr:uid="{F5291374-6784-4DA1-8DDF-9EDB9AFF265E}">
      <text>
        <t>[Threaded comment]
Your version of Excel allows you to read this threaded comment; however, any edits to it will get removed if the file is opened in a newer version of Excel. Learn more: https://go.microsoft.com/fwlink/?linkid=870924
Comment:
    Mg/L NO2</t>
      </text>
    </comment>
    <comment ref="AD1" authorId="6" shapeId="0" xr:uid="{86E30BF4-4CD1-4C29-A2EE-DEC29E71BBD6}">
      <text>
        <t>[Threaded comment]
Your version of Excel allows you to read this threaded comment; however, any edits to it will get removed if the file is opened in a newer version of Excel. Learn more: https://go.microsoft.com/fwlink/?linkid=870924
Comment:
    Mg/L  NO3</t>
      </text>
    </comment>
    <comment ref="AE1" authorId="7" shapeId="0" xr:uid="{6E23476B-798C-4898-8F6E-6B855E458768}">
      <text>
        <t>[Threaded comment]
Your version of Excel allows you to read this threaded comment; however, any edits to it will get removed if the file is opened in a newer version of Excel. Learn more: https://go.microsoft.com/fwlink/?linkid=870924
Comment:
    ppt</t>
      </text>
    </comment>
    <comment ref="AF1" authorId="8" shapeId="0" xr:uid="{0C6A2C32-7077-4403-9E63-CD1550A4D6D7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organic carbon  mg/L</t>
      </text>
    </comment>
    <comment ref="AH1" authorId="9" shapeId="0" xr:uid="{652F1F81-21D5-47CD-840B-FD5515809F92}">
      <text>
        <t>[Threaded comment]
Your version of Excel allows you to read this threaded comment; however, any edits to it will get removed if the file is opened in a newer version of Excel. Learn more: https://go.microsoft.com/fwlink/?linkid=870924
Comment:
    μmol /L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tc={0C845DE8-7764-4ABC-8112-662476A10705}</author>
    <author>tc={723B45AE-C306-461B-A2CA-6E19AA369ED9}</author>
    <author>tc={2E074565-808D-4A0D-A9B6-97F0EE911A7B}</author>
    <author>tc={925212B1-E14A-47A0-A0A0-DCFF18C44832}</author>
    <author>tc={0D5A0F9B-B1DE-4A99-A1DE-3D92B5F740C5}</author>
    <author>tc={4EA53668-396B-433B-AE94-344C32B9C6F5}</author>
    <author>tc={790EA203-240C-41CB-990E-B15EEE4E562C}</author>
    <author>tc={28573CB2-B72C-4486-8C15-45CE62D7E085}</author>
    <author>tc={2964D351-55C0-42B6-A031-5699C061DADC}</author>
    <author>tc={A8A64B41-7491-4E57-98B6-B77721652B4F}</author>
  </authors>
  <commentList>
    <comment ref="A1" authorId="0" shapeId="0" xr:uid="{0C845DE8-7764-4ABC-8112-662476A10705}">
      <text>
        <t>[Threaded comment]
Your version of Excel allows you to read this threaded comment; however, any edits to it will get removed if the file is opened in a newer version of Excel. Learn more: https://go.microsoft.com/fwlink/?linkid=870924
Comment:
    F=fish; C=crustacean; M=mixed; A=algae; B= bivalve</t>
      </text>
    </comment>
    <comment ref="U1" authorId="1" shapeId="0" xr:uid="{723B45AE-C306-461B-A2CA-6E19AA369ED9}">
      <text>
        <t>[Threaded comment]
Your version of Excel allows you to read this threaded comment; however, any edits to it will get removed if the file is opened in a newer version of Excel. Learn more: https://go.microsoft.com/fwlink/?linkid=870924
Comment:
    m2</t>
      </text>
    </comment>
    <comment ref="Y1" authorId="2" shapeId="0" xr:uid="{2E074565-808D-4A0D-A9B6-97F0EE911A7B}">
      <text>
        <t>[Threaded comment]
Your version of Excel allows you to read this threaded comment; however, any edits to it will get removed if the file is opened in a newer version of Excel. Learn more: https://go.microsoft.com/fwlink/?linkid=870924
Comment:
    C</t>
      </text>
    </comment>
    <comment ref="AA1" authorId="3" shapeId="0" xr:uid="{925212B1-E14A-47A0-A0A0-DCFF18C44832}">
      <text>
        <t>[Threaded comment]
Your version of Excel allows you to read this threaded comment; however, any edits to it will get removed if the file is opened in a newer version of Excel. Learn more: https://go.microsoft.com/fwlink/?linkid=870924
Comment:
    Mg/L</t>
      </text>
    </comment>
    <comment ref="AB1" authorId="4" shapeId="0" xr:uid="{0D5A0F9B-B1DE-4A99-A1DE-3D92B5F740C5}">
      <text>
        <t>[Threaded comment]
Your version of Excel allows you to read this threaded comment; however, any edits to it will get removed if the file is opened in a newer version of Excel. Learn more: https://go.microsoft.com/fwlink/?linkid=870924
Comment:
    Mg/L</t>
      </text>
    </comment>
    <comment ref="AC1" authorId="5" shapeId="0" xr:uid="{4EA53668-396B-433B-AE94-344C32B9C6F5}">
      <text>
        <t>[Threaded comment]
Your version of Excel allows you to read this threaded comment; however, any edits to it will get removed if the file is opened in a newer version of Excel. Learn more: https://go.microsoft.com/fwlink/?linkid=870924
Comment:
    Mg/L NO2</t>
      </text>
    </comment>
    <comment ref="AD1" authorId="6" shapeId="0" xr:uid="{790EA203-240C-41CB-990E-B15EEE4E562C}">
      <text>
        <t>[Threaded comment]
Your version of Excel allows you to read this threaded comment; however, any edits to it will get removed if the file is opened in a newer version of Excel. Learn more: https://go.microsoft.com/fwlink/?linkid=870924
Comment:
    Mg/L  NO3</t>
      </text>
    </comment>
    <comment ref="AE1" authorId="7" shapeId="0" xr:uid="{28573CB2-B72C-4486-8C15-45CE62D7E085}">
      <text>
        <t>[Threaded comment]
Your version of Excel allows you to read this threaded comment; however, any edits to it will get removed if the file is opened in a newer version of Excel. Learn more: https://go.microsoft.com/fwlink/?linkid=870924
Comment:
    ppt</t>
      </text>
    </comment>
    <comment ref="AF1" authorId="8" shapeId="0" xr:uid="{2964D351-55C0-42B6-A031-5699C061DADC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organic carbon  mg/L</t>
      </text>
    </comment>
    <comment ref="AH1" authorId="9" shapeId="0" xr:uid="{A8A64B41-7491-4E57-98B6-B77721652B4F}">
      <text>
        <t>[Threaded comment]
Your version of Excel allows you to read this threaded comment; however, any edits to it will get removed if the file is opened in a newer version of Excel. Learn more: https://go.microsoft.com/fwlink/?linkid=870924
Comment:
    μmol /L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tc={F755CC54-7130-426B-9936-735FEE2D255C}</author>
    <author>tc={9869B90E-346E-4C0A-B580-2ADB1D93C2FB}</author>
    <author>tc={9578EE8A-39C2-4BA3-BEBC-73C58809E859}</author>
    <author>tc={DF281CB2-67B7-48E5-A912-6239EC92322C}</author>
    <author>tc={5195A67D-932F-4F5B-8706-5FB5A981DBBB}</author>
    <author>tc={15757AEE-76CF-4330-85E2-9EF4EA67266F}</author>
    <author>tc={964E2266-E221-463E-B458-FC5FD16BBB72}</author>
    <author>tc={D99761AC-9CB2-4CAE-A9ED-73E074A4F168}</author>
    <author>tc={BC979442-B13D-481F-A19E-C8B8280718DE}</author>
    <author>tc={8DB321D3-5BB2-4739-AD77-940DAFE9299E}</author>
  </authors>
  <commentList>
    <comment ref="A1" authorId="0" shapeId="0" xr:uid="{F755CC54-7130-426B-9936-735FEE2D255C}">
      <text>
        <t>[Threaded comment]
Your version of Excel allows you to read this threaded comment; however, any edits to it will get removed if the file is opened in a newer version of Excel. Learn more: https://go.microsoft.com/fwlink/?linkid=870924
Comment:
    F=fish; C=crustacean; M=mixed; A=algae; B= bivalve</t>
      </text>
    </comment>
    <comment ref="U1" authorId="1" shapeId="0" xr:uid="{9869B90E-346E-4C0A-B580-2ADB1D93C2FB}">
      <text>
        <t>[Threaded comment]
Your version of Excel allows you to read this threaded comment; however, any edits to it will get removed if the file is opened in a newer version of Excel. Learn more: https://go.microsoft.com/fwlink/?linkid=870924
Comment:
    m2</t>
      </text>
    </comment>
    <comment ref="Y1" authorId="2" shapeId="0" xr:uid="{9578EE8A-39C2-4BA3-BEBC-73C58809E859}">
      <text>
        <t>[Threaded comment]
Your version of Excel allows you to read this threaded comment; however, any edits to it will get removed if the file is opened in a newer version of Excel. Learn more: https://go.microsoft.com/fwlink/?linkid=870924
Comment:
    C</t>
      </text>
    </comment>
    <comment ref="AA1" authorId="3" shapeId="0" xr:uid="{DF281CB2-67B7-48E5-A912-6239EC92322C}">
      <text>
        <t>[Threaded comment]
Your version of Excel allows you to read this threaded comment; however, any edits to it will get removed if the file is opened in a newer version of Excel. Learn more: https://go.microsoft.com/fwlink/?linkid=870924
Comment:
    Mg/L</t>
      </text>
    </comment>
    <comment ref="AB1" authorId="4" shapeId="0" xr:uid="{5195A67D-932F-4F5B-8706-5FB5A981DBBB}">
      <text>
        <t>[Threaded comment]
Your version of Excel allows you to read this threaded comment; however, any edits to it will get removed if the file is opened in a newer version of Excel. Learn more: https://go.microsoft.com/fwlink/?linkid=870924
Comment:
    Mg/L</t>
      </text>
    </comment>
    <comment ref="AC1" authorId="5" shapeId="0" xr:uid="{15757AEE-76CF-4330-85E2-9EF4EA67266F}">
      <text>
        <t>[Threaded comment]
Your version of Excel allows you to read this threaded comment; however, any edits to it will get removed if the file is opened in a newer version of Excel. Learn more: https://go.microsoft.com/fwlink/?linkid=870924
Comment:
    Mg/L NO2</t>
      </text>
    </comment>
    <comment ref="AD1" authorId="6" shapeId="0" xr:uid="{964E2266-E221-463E-B458-FC5FD16BBB72}">
      <text>
        <t>[Threaded comment]
Your version of Excel allows you to read this threaded comment; however, any edits to it will get removed if the file is opened in a newer version of Excel. Learn more: https://go.microsoft.com/fwlink/?linkid=870924
Comment:
    Mg/L  NO3</t>
      </text>
    </comment>
    <comment ref="AE1" authorId="7" shapeId="0" xr:uid="{D99761AC-9CB2-4CAE-A9ED-73E074A4F168}">
      <text>
        <t>[Threaded comment]
Your version of Excel allows you to read this threaded comment; however, any edits to it will get removed if the file is opened in a newer version of Excel. Learn more: https://go.microsoft.com/fwlink/?linkid=870924
Comment:
    ppt</t>
      </text>
    </comment>
    <comment ref="AF1" authorId="8" shapeId="0" xr:uid="{BC979442-B13D-481F-A19E-C8B8280718DE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organic carbon  mg/L</t>
      </text>
    </comment>
    <comment ref="AH1" authorId="9" shapeId="0" xr:uid="{8DB321D3-5BB2-4739-AD77-940DAFE9299E}">
      <text>
        <t>[Threaded comment]
Your version of Excel allows you to read this threaded comment; however, any edits to it will get removed if the file is opened in a newer version of Excel. Learn more: https://go.microsoft.com/fwlink/?linkid=870924
Comment:
    μmol /L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tc={CBD02E2D-5A43-4627-8051-7D5862EEE212}</author>
    <author>tc={6F541373-FF51-463F-BAB9-92C4D1E5FA77}</author>
    <author>tc={3FC12A07-42EF-4CC5-8215-1AD86FB76170}</author>
    <author>tc={A389D91B-F1AF-4235-B9EF-8C5050E1F487}</author>
    <author>tc={48F5C3BC-6532-4D08-B488-841D5058F55F}</author>
    <author>tc={E404771F-8472-40C0-9511-60F339CE7738}</author>
    <author>tc={6D5E0DE6-350C-4ED0-A20F-6E9C6E60E1B0}</author>
    <author>tc={9FF28994-1D3F-4B30-B52C-FD288D7EE18C}</author>
    <author>tc={582E9135-8BFA-418B-8AB4-A42B04897CF4}</author>
    <author>tc={8E09D239-B23C-495B-AB22-C5E67B5240FE}</author>
  </authors>
  <commentList>
    <comment ref="A1" authorId="0" shapeId="0" xr:uid="{CBD02E2D-5A43-4627-8051-7D5862EEE212}">
      <text>
        <t>[Threaded comment]
Your version of Excel allows you to read this threaded comment; however, any edits to it will get removed if the file is opened in a newer version of Excel. Learn more: https://go.microsoft.com/fwlink/?linkid=870924
Comment:
    F=fish; C=crustacean; M=mixed; A=algae; B= bivalve</t>
      </text>
    </comment>
    <comment ref="S1" authorId="1" shapeId="0" xr:uid="{6F541373-FF51-463F-BAB9-92C4D1E5FA77}">
      <text>
        <t>[Threaded comment]
Your version of Excel allows you to read this threaded comment; however, any edits to it will get removed if the file is opened in a newer version of Excel. Learn more: https://go.microsoft.com/fwlink/?linkid=870924
Comment:
    m2</t>
      </text>
    </comment>
    <comment ref="W1" authorId="2" shapeId="0" xr:uid="{3FC12A07-42EF-4CC5-8215-1AD86FB76170}">
      <text>
        <t>[Threaded comment]
Your version of Excel allows you to read this threaded comment; however, any edits to it will get removed if the file is opened in a newer version of Excel. Learn more: https://go.microsoft.com/fwlink/?linkid=870924
Comment:
    C</t>
      </text>
    </comment>
    <comment ref="Y1" authorId="3" shapeId="0" xr:uid="{A389D91B-F1AF-4235-B9EF-8C5050E1F487}">
      <text>
        <t>[Threaded comment]
Your version of Excel allows you to read this threaded comment; however, any edits to it will get removed if the file is opened in a newer version of Excel. Learn more: https://go.microsoft.com/fwlink/?linkid=870924
Comment:
    Mg/L</t>
      </text>
    </comment>
    <comment ref="Z1" authorId="4" shapeId="0" xr:uid="{48F5C3BC-6532-4D08-B488-841D5058F55F}">
      <text>
        <t>[Threaded comment]
Your version of Excel allows you to read this threaded comment; however, any edits to it will get removed if the file is opened in a newer version of Excel. Learn more: https://go.microsoft.com/fwlink/?linkid=870924
Comment:
    Mg/L</t>
      </text>
    </comment>
    <comment ref="AA1" authorId="5" shapeId="0" xr:uid="{E404771F-8472-40C0-9511-60F339CE7738}">
      <text>
        <t>[Threaded comment]
Your version of Excel allows you to read this threaded comment; however, any edits to it will get removed if the file is opened in a newer version of Excel. Learn more: https://go.microsoft.com/fwlink/?linkid=870924
Comment:
    Mg/L NO2</t>
      </text>
    </comment>
    <comment ref="AB1" authorId="6" shapeId="0" xr:uid="{6D5E0DE6-350C-4ED0-A20F-6E9C6E60E1B0}">
      <text>
        <t>[Threaded comment]
Your version of Excel allows you to read this threaded comment; however, any edits to it will get removed if the file is opened in a newer version of Excel. Learn more: https://go.microsoft.com/fwlink/?linkid=870924
Comment:
    Mg/L  NO3</t>
      </text>
    </comment>
    <comment ref="AC1" authorId="7" shapeId="0" xr:uid="{9FF28994-1D3F-4B30-B52C-FD288D7EE18C}">
      <text>
        <t>[Threaded comment]
Your version of Excel allows you to read this threaded comment; however, any edits to it will get removed if the file is opened in a newer version of Excel. Learn more: https://go.microsoft.com/fwlink/?linkid=870924
Comment:
    ppt</t>
      </text>
    </comment>
    <comment ref="AD1" authorId="8" shapeId="0" xr:uid="{582E9135-8BFA-418B-8AB4-A42B04897CF4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organic carbon  mg/L</t>
      </text>
    </comment>
    <comment ref="AF1" authorId="9" shapeId="0" xr:uid="{8E09D239-B23C-495B-AB22-C5E67B5240FE}">
      <text>
        <t>[Threaded comment]
Your version of Excel allows you to read this threaded comment; however, any edits to it will get removed if the file is opened in a newer version of Excel. Learn more: https://go.microsoft.com/fwlink/?linkid=870924
Comment:
    μmol /L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tc={890172D9-C992-47C7-BB8E-A31DC3F3A04F}</author>
    <author>tc={AB4F7977-B068-47E2-A6C9-05280B87D711}</author>
    <author>tc={0C1D9251-4915-4892-95BA-A9634362768C}</author>
    <author>tc={611276A6-9FAE-4E6E-B98E-780A2E8091E6}</author>
    <author>tc={68810FCC-7F98-4BFC-A8E8-32A19433C410}</author>
    <author>tc={C67B339E-980C-4F6D-9FFD-BA239B2A3970}</author>
    <author>tc={5013FDEC-1E4D-42A0-9367-36B8446A2551}</author>
    <author>tc={4FB7ACEF-95E5-431B-8DE7-913CDA9105A3}</author>
    <author>tc={01470024-DE95-4300-AA33-1D62EE3FEAD8}</author>
    <author>tc={4EDE3A6F-529A-445B-A9AF-22CCD2CFA294}</author>
  </authors>
  <commentList>
    <comment ref="A1" authorId="0" shapeId="0" xr:uid="{890172D9-C992-47C7-BB8E-A31DC3F3A04F}">
      <text>
        <t>[Threaded comment]
Your version of Excel allows you to read this threaded comment; however, any edits to it will get removed if the file is opened in a newer version of Excel. Learn more: https://go.microsoft.com/fwlink/?linkid=870924
Comment:
    F=fish; C=crustacean; M=mixed; A=algae; B= bivalve</t>
      </text>
    </comment>
    <comment ref="U1" authorId="1" shapeId="0" xr:uid="{AB4F7977-B068-47E2-A6C9-05280B87D711}">
      <text>
        <t>[Threaded comment]
Your version of Excel allows you to read this threaded comment; however, any edits to it will get removed if the file is opened in a newer version of Excel. Learn more: https://go.microsoft.com/fwlink/?linkid=870924
Comment:
    m2</t>
      </text>
    </comment>
    <comment ref="Y1" authorId="2" shapeId="0" xr:uid="{0C1D9251-4915-4892-95BA-A9634362768C}">
      <text>
        <t>[Threaded comment]
Your version of Excel allows you to read this threaded comment; however, any edits to it will get removed if the file is opened in a newer version of Excel. Learn more: https://go.microsoft.com/fwlink/?linkid=870924
Comment:
    C</t>
      </text>
    </comment>
    <comment ref="AA1" authorId="3" shapeId="0" xr:uid="{611276A6-9FAE-4E6E-B98E-780A2E8091E6}">
      <text>
        <t>[Threaded comment]
Your version of Excel allows you to read this threaded comment; however, any edits to it will get removed if the file is opened in a newer version of Excel. Learn more: https://go.microsoft.com/fwlink/?linkid=870924
Comment:
    Mg/L</t>
      </text>
    </comment>
    <comment ref="AB1" authorId="4" shapeId="0" xr:uid="{68810FCC-7F98-4BFC-A8E8-32A19433C410}">
      <text>
        <t>[Threaded comment]
Your version of Excel allows you to read this threaded comment; however, any edits to it will get removed if the file is opened in a newer version of Excel. Learn more: https://go.microsoft.com/fwlink/?linkid=870924
Comment:
    Mg/L</t>
      </text>
    </comment>
    <comment ref="AC1" authorId="5" shapeId="0" xr:uid="{C67B339E-980C-4F6D-9FFD-BA239B2A3970}">
      <text>
        <t>[Threaded comment]
Your version of Excel allows you to read this threaded comment; however, any edits to it will get removed if the file is opened in a newer version of Excel. Learn more: https://go.microsoft.com/fwlink/?linkid=870924
Comment:
    Mg/L NO2</t>
      </text>
    </comment>
    <comment ref="AD1" authorId="6" shapeId="0" xr:uid="{5013FDEC-1E4D-42A0-9367-36B8446A2551}">
      <text>
        <t>[Threaded comment]
Your version of Excel allows you to read this threaded comment; however, any edits to it will get removed if the file is opened in a newer version of Excel. Learn more: https://go.microsoft.com/fwlink/?linkid=870924
Comment:
    Mg/L  NO3</t>
      </text>
    </comment>
    <comment ref="AE1" authorId="7" shapeId="0" xr:uid="{4FB7ACEF-95E5-431B-8DE7-913CDA9105A3}">
      <text>
        <t>[Threaded comment]
Your version of Excel allows you to read this threaded comment; however, any edits to it will get removed if the file is opened in a newer version of Excel. Learn more: https://go.microsoft.com/fwlink/?linkid=870924
Comment:
    ppt</t>
      </text>
    </comment>
    <comment ref="AF1" authorId="8" shapeId="0" xr:uid="{01470024-DE95-4300-AA33-1D62EE3FEAD8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organic carbon  mg/L</t>
      </text>
    </comment>
    <comment ref="AH1" authorId="9" shapeId="0" xr:uid="{4EDE3A6F-529A-445B-A9AF-22CCD2CFA294}">
      <text>
        <t>[Threaded comment]
Your version of Excel allows you to read this threaded comment; however, any edits to it will get removed if the file is opened in a newer version of Excel. Learn more: https://go.microsoft.com/fwlink/?linkid=870924
Comment:
    μmol /L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tc={855FB76E-58B6-4706-9BB1-4D58E085C8A3}</author>
    <author>tc={B8834D0F-DECC-4429-AF7D-6B961D337C1F}</author>
    <author>tc={54D4B810-FE96-4238-A508-3DCC59BDCABA}</author>
    <author>tc={0FC4DD28-6D2A-42A7-A494-C3E6603C646F}</author>
    <author>tc={32769B65-27EF-4EC6-B53F-DCC0DE15F222}</author>
    <author>tc={0E65685B-0122-47A2-8299-710431E9079B}</author>
    <author>tc={A4974F28-0C1F-4B6A-AA5D-4D51EECFA16A}</author>
    <author>tc={4AEE0FB3-CEC9-4231-84CF-1041DFAF1EF7}</author>
    <author>tc={988406C0-DC3D-4061-BE4C-0A3B947EC8D4}</author>
    <author>tc={80E04A47-CCF3-445A-9BF4-7C30A40A58AA}</author>
  </authors>
  <commentList>
    <comment ref="A1" authorId="0" shapeId="0" xr:uid="{855FB76E-58B6-4706-9BB1-4D58E085C8A3}">
      <text>
        <t>[Threaded comment]
Your version of Excel allows you to read this threaded comment; however, any edits to it will get removed if the file is opened in a newer version of Excel. Learn more: https://go.microsoft.com/fwlink/?linkid=870924
Comment:
    F=fish; C=crustacean; M=mixed; A=algae; B= bivalve</t>
      </text>
    </comment>
    <comment ref="S1" authorId="1" shapeId="0" xr:uid="{B8834D0F-DECC-4429-AF7D-6B961D337C1F}">
      <text>
        <t>[Threaded comment]
Your version of Excel allows you to read this threaded comment; however, any edits to it will get removed if the file is opened in a newer version of Excel. Learn more: https://go.microsoft.com/fwlink/?linkid=870924
Comment:
    m2</t>
      </text>
    </comment>
    <comment ref="W1" authorId="2" shapeId="0" xr:uid="{54D4B810-FE96-4238-A508-3DCC59BDCABA}">
      <text>
        <t>[Threaded comment]
Your version of Excel allows you to read this threaded comment; however, any edits to it will get removed if the file is opened in a newer version of Excel. Learn more: https://go.microsoft.com/fwlink/?linkid=870924
Comment:
    C</t>
      </text>
    </comment>
    <comment ref="Y1" authorId="3" shapeId="0" xr:uid="{0FC4DD28-6D2A-42A7-A494-C3E6603C646F}">
      <text>
        <t>[Threaded comment]
Your version of Excel allows you to read this threaded comment; however, any edits to it will get removed if the file is opened in a newer version of Excel. Learn more: https://go.microsoft.com/fwlink/?linkid=870924
Comment:
    Mg/L</t>
      </text>
    </comment>
    <comment ref="Z1" authorId="4" shapeId="0" xr:uid="{32769B65-27EF-4EC6-B53F-DCC0DE15F222}">
      <text>
        <t>[Threaded comment]
Your version of Excel allows you to read this threaded comment; however, any edits to it will get removed if the file is opened in a newer version of Excel. Learn more: https://go.microsoft.com/fwlink/?linkid=870924
Comment:
    Mg/L</t>
      </text>
    </comment>
    <comment ref="AA1" authorId="5" shapeId="0" xr:uid="{0E65685B-0122-47A2-8299-710431E9079B}">
      <text>
        <t>[Threaded comment]
Your version of Excel allows you to read this threaded comment; however, any edits to it will get removed if the file is opened in a newer version of Excel. Learn more: https://go.microsoft.com/fwlink/?linkid=870924
Comment:
    Mg/L NO2</t>
      </text>
    </comment>
    <comment ref="AB1" authorId="6" shapeId="0" xr:uid="{A4974F28-0C1F-4B6A-AA5D-4D51EECFA16A}">
      <text>
        <t>[Threaded comment]
Your version of Excel allows you to read this threaded comment; however, any edits to it will get removed if the file is opened in a newer version of Excel. Learn more: https://go.microsoft.com/fwlink/?linkid=870924
Comment:
    Mg/L  NO3</t>
      </text>
    </comment>
    <comment ref="AC1" authorId="7" shapeId="0" xr:uid="{4AEE0FB3-CEC9-4231-84CF-1041DFAF1EF7}">
      <text>
        <t>[Threaded comment]
Your version of Excel allows you to read this threaded comment; however, any edits to it will get removed if the file is opened in a newer version of Excel. Learn more: https://go.microsoft.com/fwlink/?linkid=870924
Comment:
    ppt</t>
      </text>
    </comment>
    <comment ref="AD1" authorId="8" shapeId="0" xr:uid="{988406C0-DC3D-4061-BE4C-0A3B947EC8D4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organic carbon  mg/L</t>
      </text>
    </comment>
    <comment ref="AF1" authorId="9" shapeId="0" xr:uid="{80E04A47-CCF3-445A-9BF4-7C30A40A58AA}">
      <text>
        <t>[Threaded comment]
Your version of Excel allows you to read this threaded comment; however, any edits to it will get removed if the file is opened in a newer version of Excel. Learn more: https://go.microsoft.com/fwlink/?linkid=870924
Comment:
    μmol /L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tc={DB329C5C-FFC4-4B88-90A4-FD017C2EAEF2}</author>
    <author>tc={13FCA8D7-7427-4358-99C8-9A8AFD6206D2}</author>
    <author>tc={6ABB66A7-CE71-4E75-B825-65EAB40B583E}</author>
    <author>tc={111A722A-95CC-4110-A2C1-344954E09327}</author>
    <author>tc={C514CA8A-F944-479F-9627-D796AEB98864}</author>
    <author>tc={5F9717ED-E7A6-4B96-AEEA-933DF6F295C9}</author>
    <author>tc={F1903CC7-821F-48A0-AB1F-AE075E6CAB7B}</author>
    <author>tc={9D9896B0-D651-45F5-B752-24D165138A7C}</author>
    <author>tc={F3363891-63C5-4AA6-A5ED-B3916974B8FB}</author>
    <author>tc={85AD5D94-9750-450A-AB70-041C736A2FC8}</author>
  </authors>
  <commentList>
    <comment ref="A1" authorId="0" shapeId="0" xr:uid="{DB329C5C-FFC4-4B88-90A4-FD017C2EAEF2}">
      <text>
        <t>[Threaded comment]
Your version of Excel allows you to read this threaded comment; however, any edits to it will get removed if the file is opened in a newer version of Excel. Learn more: https://go.microsoft.com/fwlink/?linkid=870924
Comment:
    F=fish; C=crustacean; M=mixed; A=algae; B= bivalve</t>
      </text>
    </comment>
    <comment ref="U1" authorId="1" shapeId="0" xr:uid="{13FCA8D7-7427-4358-99C8-9A8AFD6206D2}">
      <text>
        <t>[Threaded comment]
Your version of Excel allows you to read this threaded comment; however, any edits to it will get removed if the file is opened in a newer version of Excel. Learn more: https://go.microsoft.com/fwlink/?linkid=870924
Comment:
    m2</t>
      </text>
    </comment>
    <comment ref="Y1" authorId="2" shapeId="0" xr:uid="{6ABB66A7-CE71-4E75-B825-65EAB40B583E}">
      <text>
        <t>[Threaded comment]
Your version of Excel allows you to read this threaded comment; however, any edits to it will get removed if the file is opened in a newer version of Excel. Learn more: https://go.microsoft.com/fwlink/?linkid=870924
Comment:
    C</t>
      </text>
    </comment>
    <comment ref="AA1" authorId="3" shapeId="0" xr:uid="{111A722A-95CC-4110-A2C1-344954E09327}">
      <text>
        <t>[Threaded comment]
Your version of Excel allows you to read this threaded comment; however, any edits to it will get removed if the file is opened in a newer version of Excel. Learn more: https://go.microsoft.com/fwlink/?linkid=870924
Comment:
    Mg/L</t>
      </text>
    </comment>
    <comment ref="AB1" authorId="4" shapeId="0" xr:uid="{C514CA8A-F944-479F-9627-D796AEB98864}">
      <text>
        <t>[Threaded comment]
Your version of Excel allows you to read this threaded comment; however, any edits to it will get removed if the file is opened in a newer version of Excel. Learn more: https://go.microsoft.com/fwlink/?linkid=870924
Comment:
    Mg/L</t>
      </text>
    </comment>
    <comment ref="AC1" authorId="5" shapeId="0" xr:uid="{5F9717ED-E7A6-4B96-AEEA-933DF6F295C9}">
      <text>
        <t>[Threaded comment]
Your version of Excel allows you to read this threaded comment; however, any edits to it will get removed if the file is opened in a newer version of Excel. Learn more: https://go.microsoft.com/fwlink/?linkid=870924
Comment:
    Mg/L NO2</t>
      </text>
    </comment>
    <comment ref="AD1" authorId="6" shapeId="0" xr:uid="{F1903CC7-821F-48A0-AB1F-AE075E6CAB7B}">
      <text>
        <t>[Threaded comment]
Your version of Excel allows you to read this threaded comment; however, any edits to it will get removed if the file is opened in a newer version of Excel. Learn more: https://go.microsoft.com/fwlink/?linkid=870924
Comment:
    Mg/L  NO3</t>
      </text>
    </comment>
    <comment ref="AE1" authorId="7" shapeId="0" xr:uid="{9D9896B0-D651-45F5-B752-24D165138A7C}">
      <text>
        <t>[Threaded comment]
Your version of Excel allows you to read this threaded comment; however, any edits to it will get removed if the file is opened in a newer version of Excel. Learn more: https://go.microsoft.com/fwlink/?linkid=870924
Comment:
    ppt</t>
      </text>
    </comment>
    <comment ref="AF1" authorId="8" shapeId="0" xr:uid="{F3363891-63C5-4AA6-A5ED-B3916974B8FB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organic carbon  mg/L</t>
      </text>
    </comment>
    <comment ref="AH1" authorId="9" shapeId="0" xr:uid="{85AD5D94-9750-450A-AB70-041C736A2FC8}">
      <text>
        <t>[Threaded comment]
Your version of Excel allows you to read this threaded comment; however, any edits to it will get removed if the file is opened in a newer version of Excel. Learn more: https://go.microsoft.com/fwlink/?linkid=870924
Comment:
    μmol /L</t>
      </text>
    </comment>
  </commentList>
</comments>
</file>

<file path=xl/sharedStrings.xml><?xml version="1.0" encoding="utf-8"?>
<sst xmlns="http://schemas.openxmlformats.org/spreadsheetml/2006/main" count="41935" uniqueCount="1313">
  <si>
    <t>DOI</t>
  </si>
  <si>
    <t>Continent</t>
  </si>
  <si>
    <t>Country</t>
  </si>
  <si>
    <t>City</t>
  </si>
  <si>
    <t>Classification</t>
  </si>
  <si>
    <t>Type</t>
  </si>
  <si>
    <t>Temperature</t>
  </si>
  <si>
    <t>pH</t>
  </si>
  <si>
    <t>Ammonia</t>
  </si>
  <si>
    <t>Nitrite</t>
  </si>
  <si>
    <t>Nitrate</t>
  </si>
  <si>
    <t>TOC</t>
  </si>
  <si>
    <t>CH4</t>
  </si>
  <si>
    <t>CO2</t>
  </si>
  <si>
    <t>N2O</t>
  </si>
  <si>
    <t>Asia</t>
  </si>
  <si>
    <t>China</t>
  </si>
  <si>
    <t>Yuan et al.</t>
  </si>
  <si>
    <t>10.1038/s41558-019-0425-9</t>
  </si>
  <si>
    <t>Zhejiang</t>
  </si>
  <si>
    <t>Eriocheir sinensis</t>
  </si>
  <si>
    <t>Crustacea</t>
  </si>
  <si>
    <t xml:space="preserve">Tong et al. </t>
  </si>
  <si>
    <t>https://doi.org/10.1016/j.aquaculture.2021.737229</t>
  </si>
  <si>
    <t>Fuzhou</t>
  </si>
  <si>
    <t>Litopenaeus vannamei</t>
  </si>
  <si>
    <t>shrimp</t>
  </si>
  <si>
    <t>Chen et al.</t>
  </si>
  <si>
    <t>http://dx.doi.org/10.1016/j.envpol.2016.02.039</t>
  </si>
  <si>
    <t>Shandong</t>
  </si>
  <si>
    <t>Marsupenaeus japonicus</t>
  </si>
  <si>
    <t>Soares, D. C. E.</t>
  </si>
  <si>
    <t>South America</t>
  </si>
  <si>
    <t>Brazil</t>
  </si>
  <si>
    <t>Mossoró</t>
  </si>
  <si>
    <t>Yang et al.</t>
  </si>
  <si>
    <t>https://doi.org/10.1016/j.ecss.2017.09.023</t>
  </si>
  <si>
    <t>Ponds</t>
  </si>
  <si>
    <t>Pond</t>
  </si>
  <si>
    <t>Ali et al.</t>
  </si>
  <si>
    <t>https://doi.org/10.4236/jacen.2023.123017</t>
  </si>
  <si>
    <t>Bangladesh</t>
  </si>
  <si>
    <t>Satkhira</t>
  </si>
  <si>
    <t>Penaeus monodon</t>
  </si>
  <si>
    <t>Rice-Farming</t>
  </si>
  <si>
    <t>Rice-Shrimp farming</t>
  </si>
  <si>
    <t>Rice-Shrimp wet season</t>
  </si>
  <si>
    <t>Scylla serrata</t>
  </si>
  <si>
    <t>Crab</t>
  </si>
  <si>
    <t>Rice-Crabs</t>
  </si>
  <si>
    <t>Rice-Shrimp</t>
  </si>
  <si>
    <t>Pu et al.</t>
  </si>
  <si>
    <r>
      <t>DOI</t>
    </r>
    <r>
      <rPr>
        <sz val="11"/>
        <color theme="1"/>
        <rFont val="Times New Roman"/>
        <family val="1"/>
      </rPr>
      <t>: 10.1016/j.agee.2022.107883</t>
    </r>
  </si>
  <si>
    <t>Yangtze</t>
  </si>
  <si>
    <t>Eriocheir sinensis, Macrobrachium nipponense, Macrobrachium rosenbergii</t>
  </si>
  <si>
    <t>Chinese mitten crab, black shrimp, giant river prawn</t>
  </si>
  <si>
    <t>Tan et al.</t>
  </si>
  <si>
    <t>10.1016/j.aquaculture.2022.738999</t>
  </si>
  <si>
    <t>White shrimp</t>
  </si>
  <si>
    <t>freshwater pond</t>
  </si>
  <si>
    <t>oligohaline pond</t>
  </si>
  <si>
    <t>Vasanth et al.</t>
  </si>
  <si>
    <r>
      <t>DOI:</t>
    </r>
    <r>
      <rPr>
        <sz val="11"/>
        <color theme="1"/>
        <rFont val="Times New Roman"/>
        <family val="1"/>
      </rPr>
      <t xml:space="preserve"> 10.1007/s10661-016-5646-z</t>
    </r>
  </si>
  <si>
    <t>India</t>
  </si>
  <si>
    <t>Chennai</t>
  </si>
  <si>
    <t>DOI: https://doi.org/10.1016/j.watres.2020.116176</t>
  </si>
  <si>
    <t>Fujian</t>
  </si>
  <si>
    <t>Litopenaeus vannamei and Ctenopharyngodon idella</t>
  </si>
  <si>
    <t>Min River estuary</t>
  </si>
  <si>
    <t>Jiulong River estuary</t>
  </si>
  <si>
    <t>https://doi.org/10.1016/j.watres.2020.116176</t>
  </si>
  <si>
    <t xml:space="preserve">Yuan et al. </t>
  </si>
  <si>
    <t>Mitten crab</t>
  </si>
  <si>
    <t>Lin et al.</t>
  </si>
  <si>
    <t xml:space="preserve">Litopenaeus vannamei </t>
  </si>
  <si>
    <t>Ohgaki et al.</t>
  </si>
  <si>
    <t>NO3</t>
  </si>
  <si>
    <t>Year</t>
  </si>
  <si>
    <t>Days</t>
  </si>
  <si>
    <t>ScientificName</t>
  </si>
  <si>
    <t>CommonName</t>
  </si>
  <si>
    <t>System</t>
  </si>
  <si>
    <t>StockingDensity</t>
  </si>
  <si>
    <t>CH4Diff</t>
  </si>
  <si>
    <t>Authors</t>
  </si>
  <si>
    <t>Info</t>
  </si>
  <si>
    <t>Area</t>
  </si>
  <si>
    <t>Depth</t>
  </si>
  <si>
    <t>WaterType</t>
  </si>
  <si>
    <t>DO</t>
  </si>
  <si>
    <t>Salinity%</t>
  </si>
  <si>
    <t>OrganicMatter</t>
  </si>
  <si>
    <t>CH4Ebul</t>
  </si>
  <si>
    <t>EmissionSource</t>
  </si>
  <si>
    <t>Methodology</t>
  </si>
  <si>
    <t>Saltwater</t>
  </si>
  <si>
    <t>Sediment</t>
  </si>
  <si>
    <t>Static Chambers and Gas Chromatography</t>
  </si>
  <si>
    <t>Not Informed</t>
  </si>
  <si>
    <t>Freshwater</t>
  </si>
  <si>
    <t>Jiangsu</t>
  </si>
  <si>
    <t>Gaochun, China</t>
    <phoneticPr fontId="1" type="noConversion"/>
  </si>
  <si>
    <t xml:space="preserve">Nisa et al. </t>
  </si>
  <si>
    <t>http://dx.doi.org/10.11594/nstp.2021.1426</t>
  </si>
  <si>
    <t>Indonesia</t>
  </si>
  <si>
    <t>Malang</t>
  </si>
  <si>
    <t>Mahabalipuram, India</t>
    <phoneticPr fontId="1" type="noConversion"/>
  </si>
  <si>
    <t>crabs: 15,000 individuals/ha; black shrimp: 225,000 individuals/ha; giant river prawn: 12,000 individuals/ha</t>
  </si>
  <si>
    <t>Sabu et al.</t>
  </si>
  <si>
    <t>Kumta Town</t>
  </si>
  <si>
    <t>Song et al</t>
  </si>
  <si>
    <t>unspecified pond</t>
  </si>
  <si>
    <t>Brackish</t>
  </si>
  <si>
    <t>Hainan</t>
  </si>
  <si>
    <t>Thiruvallur</t>
  </si>
  <si>
    <t>Xu et al.</t>
  </si>
  <si>
    <t>Hong Kong</t>
  </si>
  <si>
    <t>Yang et al</t>
  </si>
  <si>
    <t>Coastal wetland ecosystems, specifically shrimp aquaculture ponds and brackish marsh</t>
  </si>
  <si>
    <t>150-250</t>
  </si>
  <si>
    <r>
      <t>DOI:</t>
    </r>
    <r>
      <rPr>
        <sz val="11"/>
        <color theme="1"/>
        <rFont val="Times New Roman"/>
        <family val="1"/>
      </rPr>
      <t xml:space="preserve"> 10.1016/j.watres.2023.120943</t>
    </r>
  </si>
  <si>
    <t xml:space="preserve">Yang et al. </t>
  </si>
  <si>
    <t>10.1029/2018JG004794</t>
  </si>
  <si>
    <t>Min River Estuary</t>
  </si>
  <si>
    <t>Jinlong River Estuary</t>
  </si>
  <si>
    <t>Guangdong</t>
  </si>
  <si>
    <t>Suzhou, China</t>
    <phoneticPr fontId="1" type="noConversion"/>
  </si>
  <si>
    <t>Kauffman et al.</t>
  </si>
  <si>
    <t>DOI: 10.1002/ece3.4079</t>
  </si>
  <si>
    <t>Ceara</t>
  </si>
  <si>
    <t>Field Sampling</t>
  </si>
  <si>
    <t>Vietma,</t>
  </si>
  <si>
    <t>Asian tiger shrimp</t>
  </si>
  <si>
    <t xml:space="preserve">Arifanti et al. </t>
  </si>
  <si>
    <t>10.1186/s13021-024-00263-3</t>
  </si>
  <si>
    <t>East Kalimantan</t>
  </si>
  <si>
    <t>Cameron et al.</t>
  </si>
  <si>
    <t>10.1016/j.ecoser.2019.1010352019</t>
  </si>
  <si>
    <t>Sulawesi</t>
  </si>
  <si>
    <t>10.1016/j.ecoser.2019.1010352020</t>
  </si>
  <si>
    <t>Makassar</t>
  </si>
  <si>
    <t>10.1016/j.ecoser.2019.1010352021</t>
  </si>
  <si>
    <t>10.1016/j.ecoser.2019.1010352022</t>
  </si>
  <si>
    <t>Tiwoko</t>
  </si>
  <si>
    <t>Tanakeke Island</t>
  </si>
  <si>
    <t>Kauffman et al</t>
  </si>
  <si>
    <t>Central America</t>
  </si>
  <si>
    <t>Dominican Republic</t>
  </si>
  <si>
    <t>Honda Bay</t>
  </si>
  <si>
    <t>Thao et al.</t>
  </si>
  <si>
    <t>DOI: 10.1016/j.heliyon.2024.e35759</t>
  </si>
  <si>
    <t>Bac Lieu</t>
  </si>
  <si>
    <t>HDPE-lined pond nursery</t>
  </si>
  <si>
    <t>land-based pond nursery</t>
  </si>
  <si>
    <t>conventional grow-out</t>
  </si>
  <si>
    <t>improvedgrow-out</t>
  </si>
  <si>
    <t>DOI: 10.1029/2019JG005025</t>
  </si>
  <si>
    <t>https://doi.org/10.1016/j.jhydrol.2022.128876</t>
  </si>
  <si>
    <t>NAP</t>
  </si>
  <si>
    <t>AP I</t>
  </si>
  <si>
    <t>AP II</t>
  </si>
  <si>
    <t>Zhang et al.</t>
  </si>
  <si>
    <t>DOI: 10.3354/aei00295</t>
  </si>
  <si>
    <t>Ganuy County</t>
  </si>
  <si>
    <t>Swimming crab, kuruma shrimp</t>
  </si>
  <si>
    <t>PM</t>
  </si>
  <si>
    <t>Floating Chambers</t>
  </si>
  <si>
    <t>Eddy Covariance (EC) Technique</t>
  </si>
  <si>
    <t>Diffusive and Ebullitive Measurements</t>
  </si>
  <si>
    <t>Floating chambers</t>
  </si>
  <si>
    <t>Jiulong River Estuary</t>
  </si>
  <si>
    <t>https://doi.org/10.1088/1748-9326/ab93fb</t>
  </si>
  <si>
    <t xml:space="preserve">Hai, L. et al. </t>
  </si>
  <si>
    <t>Liu, Y. M. et al.</t>
  </si>
  <si>
    <t xml:space="preserve">Liu, Y. M. et al. </t>
  </si>
  <si>
    <t xml:space="preserve">Ma, Y. et al. </t>
  </si>
  <si>
    <t>Tim, R. et al.</t>
  </si>
  <si>
    <t>Yang, P. et al.</t>
  </si>
  <si>
    <t xml:space="preserve">Yuan, J. et al. </t>
  </si>
  <si>
    <t>Article</t>
  </si>
  <si>
    <t>Thesis</t>
  </si>
  <si>
    <t>Efole et al.</t>
  </si>
  <si>
    <t>Cameroon</t>
  </si>
  <si>
    <t>Cyprinus carpio; Oreochromis niloticus</t>
  </si>
  <si>
    <t>Tilapia; Catfish; Carp</t>
    <phoneticPr fontId="1" type="noConversion"/>
  </si>
  <si>
    <t>Fish</t>
  </si>
  <si>
    <t>Paudel et al.</t>
  </si>
  <si>
    <t>Japan</t>
  </si>
  <si>
    <t>Tottori, Japan</t>
    <phoneticPr fontId="1" type="noConversion"/>
  </si>
  <si>
    <t>Gnathopogon caerulescens</t>
  </si>
  <si>
    <t>Willow shiner</t>
  </si>
  <si>
    <t>Hubei</t>
  </si>
  <si>
    <t xml:space="preserve">Yue et al. </t>
  </si>
  <si>
    <t>DOI: https://doi.org/10.48130/SSE-2023-0003</t>
  </si>
  <si>
    <t>Chizhou</t>
  </si>
  <si>
    <t>Aquatic wetlands converted for intensive/extensive aquaculture</t>
  </si>
  <si>
    <t xml:space="preserve"> constructed wetland for extensive aquaculture (CWEA)</t>
  </si>
  <si>
    <t>Znachor et al.</t>
  </si>
  <si>
    <t>https://doi.org/10.5194/bg-20-4273-2023</t>
  </si>
  <si>
    <t>Europe</t>
  </si>
  <si>
    <t>Czech Republic</t>
  </si>
  <si>
    <t>Dehtáře</t>
  </si>
  <si>
    <t>Odinga et al.</t>
  </si>
  <si>
    <t>DOI: 10.1155/2023/1712985</t>
  </si>
  <si>
    <t>Africa</t>
  </si>
  <si>
    <t>Kenya</t>
  </si>
  <si>
    <t>Kakamega County</t>
  </si>
  <si>
    <t>Oreochromis niloticus</t>
  </si>
  <si>
    <t>Nile tilapia</t>
  </si>
  <si>
    <t>unfertilized (UF), inorganic fertilizer (IF), and organic fertilizer (OF)</t>
  </si>
  <si>
    <t>natural wetland (NW)</t>
  </si>
  <si>
    <t>inorganic fertilizer (IF)</t>
  </si>
  <si>
    <t>Heilongjiang</t>
  </si>
  <si>
    <t>Sichuan</t>
  </si>
  <si>
    <t>Anhui</t>
  </si>
  <si>
    <t>Hunan</t>
  </si>
  <si>
    <t>Rutegwa et al.</t>
  </si>
  <si>
    <t>DOI: 10.3354/aei00296</t>
  </si>
  <si>
    <t>České Budějovice</t>
  </si>
  <si>
    <t>Cyprinus carpio</t>
  </si>
  <si>
    <t>Common carp</t>
  </si>
  <si>
    <t>Semi-intensive aquaculture ponds</t>
  </si>
  <si>
    <t>Main ponds</t>
  </si>
  <si>
    <t>Feng, et al.</t>
  </si>
  <si>
    <t>DOI: 10.1007/s11356-020-12064-5</t>
  </si>
  <si>
    <t>Pelteobagrus fulvidraco</t>
  </si>
  <si>
    <t>yellow catfish</t>
  </si>
  <si>
    <t>Fish Monoculture</t>
  </si>
  <si>
    <t xml:space="preserve">Rice-fish </t>
  </si>
  <si>
    <t>Rice-Fish Co-Culture</t>
  </si>
  <si>
    <t>organic fertilizer (OF)</t>
  </si>
  <si>
    <t>Nursery ponds</t>
  </si>
  <si>
    <t xml:space="preserve">Xiong et al. </t>
  </si>
  <si>
    <r>
      <t>DOI</t>
    </r>
    <r>
      <rPr>
        <sz val="11"/>
        <color theme="1"/>
        <rFont val="Times New Roman"/>
        <family val="1"/>
      </rPr>
      <t>: 10.3354/aei00214</t>
    </r>
  </si>
  <si>
    <t>Gaoqing</t>
  </si>
  <si>
    <t>Ctenopharyngodon idella, Hypophthalmichthys molitrix, Aristichthys nobilis, Erythroculter ilishaeformis</t>
  </si>
  <si>
    <t>Grass carp, silver carp, bighead carp, topmouth culter</t>
  </si>
  <si>
    <t>GSBT</t>
  </si>
  <si>
    <t>Grass carp (1.74 kg/m³), Silver carp (0.14 kg/m³), Bighead carp (0.04 kg/m³), Topmouth culter (0.14 kg/m³)</t>
  </si>
  <si>
    <t>Rice-Fish + Phosphorus</t>
  </si>
  <si>
    <t>Hu et al.</t>
  </si>
  <si>
    <t>Xinghua, China</t>
    <phoneticPr fontId="1" type="noConversion"/>
  </si>
  <si>
    <t>Carp</t>
  </si>
  <si>
    <t xml:space="preserve"> constructed wetland for intensive aquaculture (CWIA)</t>
  </si>
  <si>
    <t>Rice-Fish + Potassium</t>
  </si>
  <si>
    <t>Ctenopharyngodon idella, Hypophthalmichthys molitrix, Aristichthys nobilis, Cyprinus carpio</t>
  </si>
  <si>
    <t>Grass carp, silver carp, bighead carp, common carp</t>
  </si>
  <si>
    <t>GSBC</t>
  </si>
  <si>
    <t>GSBC: Grass carp (1.78 kg/m³), Silver carp (0.14 kg/m³), Bighead carp (0.04 kg/m³), Common carp (0.46 kg/m³)</t>
  </si>
  <si>
    <t>enclosure wetland for intensive aquaculture (EWIA)</t>
  </si>
  <si>
    <t>Zhu et al.</t>
  </si>
  <si>
    <t>Shanghai, China</t>
    <phoneticPr fontId="1" type="noConversion"/>
  </si>
  <si>
    <t>Megalobrama amblycephala</t>
  </si>
  <si>
    <t>Blunt snout bream</t>
  </si>
  <si>
    <t>Shanghai</t>
  </si>
  <si>
    <t xml:space="preserve">Datta, A., Nayak, D. R., Sinhababu, D. P. &amp; Adhya, T. K. </t>
  </si>
  <si>
    <t>Cuttack, India</t>
    <phoneticPr fontId="1" type="noConversion"/>
  </si>
  <si>
    <t>Cyprinus carpio; Cirrhinus mrigala</t>
  </si>
  <si>
    <t>Carp; Mrigal</t>
    <phoneticPr fontId="1" type="noConversion"/>
  </si>
  <si>
    <t>Rice-Fish + Phosphorus &amp; Potassium</t>
  </si>
  <si>
    <t>Carp; Shrimp</t>
    <phoneticPr fontId="1" type="noConversion"/>
  </si>
  <si>
    <t>Vroom et al.</t>
  </si>
  <si>
    <t>10.3389/frwa.2023.1256799</t>
  </si>
  <si>
    <t>Rio de Janeiro</t>
  </si>
  <si>
    <t>Tilapia</t>
  </si>
  <si>
    <t>Bhattacharya et al</t>
  </si>
  <si>
    <t>Cirrhinus mrigala</t>
  </si>
  <si>
    <t>Mrigal</t>
  </si>
  <si>
    <t>Long et al.</t>
  </si>
  <si>
    <t>Yichang, China</t>
    <phoneticPr fontId="1" type="noConversion"/>
  </si>
  <si>
    <t>Labeo rohita</t>
  </si>
  <si>
    <t>Rohu</t>
  </si>
  <si>
    <t>Cirrhinus mrigala; Labeo rohita; Cyprinus carpio; Catla catla</t>
  </si>
  <si>
    <t>mrigal, rohu, carp, catla</t>
  </si>
  <si>
    <t>Catla catla</t>
  </si>
  <si>
    <t>Catla</t>
  </si>
  <si>
    <t>Carp</t>
    <phoneticPr fontId="1" type="noConversion"/>
  </si>
  <si>
    <t>Wuhan, China</t>
    <phoneticPr fontId="1" type="noConversion"/>
  </si>
  <si>
    <t>Carassius gibelio</t>
  </si>
  <si>
    <t>Gibel carp</t>
  </si>
  <si>
    <t>gibel carp</t>
  </si>
  <si>
    <t>carp</t>
  </si>
  <si>
    <t>Frei &amp; Becker</t>
  </si>
  <si>
    <t>10.1016/j.agee.2004.10.026</t>
  </si>
  <si>
    <t>Germany</t>
  </si>
  <si>
    <t>Stuttgart</t>
  </si>
  <si>
    <t>Cyprinus carpio, Oreochromis niloticus</t>
  </si>
  <si>
    <t>Common carp, Nile tilapia</t>
  </si>
  <si>
    <t>Greenhouse Paddy</t>
  </si>
  <si>
    <t>greenhouse paddy</t>
  </si>
  <si>
    <t xml:space="preserve">Frei, M. et al. </t>
  </si>
  <si>
    <t xml:space="preserve">Mymensingh, Bangladesh </t>
    <phoneticPr fontId="1" type="noConversion"/>
  </si>
  <si>
    <t>Carp; Tilapia</t>
    <phoneticPr fontId="1" type="noConversion"/>
  </si>
  <si>
    <t>Mymensingh, Bangladesh</t>
    <phoneticPr fontId="1" type="noConversion"/>
  </si>
  <si>
    <t>FAO</t>
  </si>
  <si>
    <t>carp, tilapia</t>
  </si>
  <si>
    <t xml:space="preserve">da Silva et al. </t>
  </si>
  <si>
    <t>https://doi.org/10.1016/j.envc.2021.100287</t>
  </si>
  <si>
    <t>Ilha Solteira</t>
  </si>
  <si>
    <t>Net Cage</t>
  </si>
  <si>
    <t>net cage</t>
  </si>
  <si>
    <t>area 1</t>
  </si>
  <si>
    <t>area 2</t>
  </si>
  <si>
    <t>area 3</t>
  </si>
  <si>
    <t>10.1007/s10584-018-2281-4</t>
  </si>
  <si>
    <t>Guape</t>
  </si>
  <si>
    <t>Net cage fish farming</t>
  </si>
  <si>
    <t>Dschang, Cameroon</t>
    <phoneticPr fontId="1" type="noConversion"/>
  </si>
  <si>
    <t>South Korea</t>
  </si>
  <si>
    <t>Cheonan, South Korea</t>
    <phoneticPr fontId="1" type="noConversion"/>
  </si>
  <si>
    <t>Koi carp</t>
  </si>
  <si>
    <t>Tank</t>
  </si>
  <si>
    <t>North America</t>
  </si>
  <si>
    <t>USA</t>
  </si>
  <si>
    <t>Honolulu, USA</t>
    <phoneticPr fontId="1" type="noConversion"/>
  </si>
  <si>
    <t>Clarias spp</t>
  </si>
  <si>
    <t>Catfish</t>
  </si>
  <si>
    <t>Jinan, China</t>
    <phoneticPr fontId="1" type="noConversion"/>
  </si>
  <si>
    <t>Aquaponics</t>
  </si>
  <si>
    <t>Li et al</t>
  </si>
  <si>
    <t>Wang et al.</t>
  </si>
  <si>
    <r>
      <t>DOI:</t>
    </r>
    <r>
      <rPr>
        <sz val="11"/>
        <color theme="1"/>
        <rFont val="Times New Roman"/>
        <family val="1"/>
      </rPr>
      <t xml:space="preserve"> 10.1007/s11356-024-34772-y</t>
    </r>
  </si>
  <si>
    <t xml:space="preserve">Pelteobagrus fulvidraco </t>
  </si>
  <si>
    <t>Yellow catfish</t>
  </si>
  <si>
    <t>Pond in rice-fish co-culture system</t>
  </si>
  <si>
    <t>Diffusive methane flux measured using a wind-based transboundary layer model; CH₄ concentrations were obtained with gas chromatography.</t>
  </si>
  <si>
    <t xml:space="preserve">Lan, J. </t>
  </si>
  <si>
    <t xml:space="preserve">Wu, S. </t>
  </si>
  <si>
    <t xml:space="preserve">Chen, Y. B. </t>
  </si>
  <si>
    <t xml:space="preserve">Zhanga, Y. et al. </t>
  </si>
  <si>
    <t xml:space="preserve">Wang, J. et al. </t>
  </si>
  <si>
    <t xml:space="preserve">Hu, Z. Q. </t>
  </si>
  <si>
    <t xml:space="preserve">Jia, L. et al. </t>
  </si>
  <si>
    <t xml:space="preserve">Fan, M., Zhang, W., Wu, J. &amp; Zhou, J. </t>
  </si>
  <si>
    <t>Wang, J. et al.</t>
  </si>
  <si>
    <t>Wu, W. H.</t>
  </si>
  <si>
    <t xml:space="preserve">Yue, Q.  </t>
  </si>
  <si>
    <t xml:space="preserve">Xiao, Q. et al. </t>
  </si>
  <si>
    <t xml:space="preserve">Hu, T. </t>
  </si>
  <si>
    <t xml:space="preserve">Wu, W. H. </t>
  </si>
  <si>
    <t>Fang, X. et al.</t>
  </si>
  <si>
    <t xml:space="preserve">Hu, T.  </t>
  </si>
  <si>
    <t>Mixed shrimp-crab</t>
  </si>
  <si>
    <t>Mixed fish</t>
  </si>
  <si>
    <t xml:space="preserve">Rice-Crabs </t>
  </si>
  <si>
    <t xml:space="preserve">Rice-Shrimp </t>
  </si>
  <si>
    <t xml:space="preserve">Fang et al. </t>
  </si>
  <si>
    <t>http://dx.doi.org/10.1016/j.scitotenv.2021.151863</t>
  </si>
  <si>
    <t>Xinghua</t>
  </si>
  <si>
    <t>AA, aerated area</t>
  </si>
  <si>
    <t>UA, undisturbed area</t>
  </si>
  <si>
    <t xml:space="preserve"> FA, feeding area</t>
  </si>
  <si>
    <t>Hypophthalmichthys molitrix),</t>
  </si>
  <si>
    <t>silver carp</t>
  </si>
  <si>
    <t>Marsupenaeus japonicus; Apostichopus japonicus</t>
  </si>
  <si>
    <t>Mixed Shrimp-Echinoderm</t>
  </si>
  <si>
    <t>Hou et al.</t>
  </si>
  <si>
    <t>doi: 10.3354/aei00189</t>
  </si>
  <si>
    <t>Sanggou Bay</t>
  </si>
  <si>
    <t>monoculture of scallops</t>
  </si>
  <si>
    <t>monoculture of oysters</t>
  </si>
  <si>
    <t>monoculture of kelps</t>
  </si>
  <si>
    <t>Saccharina japonica</t>
  </si>
  <si>
    <t>Chlamys farreri</t>
  </si>
  <si>
    <t>Crassostrea gigas</t>
  </si>
  <si>
    <t>Saccharina japonica; Chlamys farreri; Crassostrea gigas</t>
  </si>
  <si>
    <t>scallop</t>
  </si>
  <si>
    <t>Oyster</t>
  </si>
  <si>
    <t>Mollusk</t>
  </si>
  <si>
    <t>Algae</t>
  </si>
  <si>
    <t>Ropes</t>
  </si>
  <si>
    <t>Lantern nets</t>
  </si>
  <si>
    <t>Mixed kelps - bivalves</t>
  </si>
  <si>
    <t>Ropes and lantern nets</t>
  </si>
  <si>
    <t>sweet kelp</t>
  </si>
  <si>
    <t>Liu et al</t>
  </si>
  <si>
    <t>DOI: 10.1021/acs.est.5b04343</t>
  </si>
  <si>
    <t>Mixed crab-fish</t>
  </si>
  <si>
    <t>Eriocheir sinensis; Clarias fuscus; Macrobranchium nipponense; Siniperca chuatsi; Bellamya quadrata</t>
  </si>
  <si>
    <t>Chinese mitten crab; catfish; black shrimp; mandarin fish; snail</t>
  </si>
  <si>
    <t xml:space="preserve">Rifqi et al. </t>
  </si>
  <si>
    <t>Conference Paper</t>
  </si>
  <si>
    <t>Net cage</t>
  </si>
  <si>
    <t>tilapia, catfish, red devil, and spotted barb</t>
  </si>
  <si>
    <t xml:space="preserve">Oreochromis niloticus; Clarias gariepinus; Amphilophus labiatus; Puntius binotatus </t>
  </si>
  <si>
    <t>Mixed Fish</t>
  </si>
  <si>
    <t>doi:10.1088/1755-1315/420/1/012026</t>
  </si>
  <si>
    <t>Crab pond 1</t>
  </si>
  <si>
    <t>Crab pond 2</t>
  </si>
  <si>
    <t>Crab pond 3</t>
  </si>
  <si>
    <t>DOI:10.1038/s41558-019-0425-9</t>
  </si>
  <si>
    <t>Zhao et al.</t>
  </si>
  <si>
    <t>Chuzhou</t>
  </si>
  <si>
    <t>Mixed Fish-clam</t>
  </si>
  <si>
    <t>https://doi.org/10.1016/j.agrformet.2021.108600</t>
  </si>
  <si>
    <t>Ctenopharyngodon idella; Aristichthys nobilis; Hypophthalmichthys molitrix; Mylopharyngodon piceus; Carassius auratus; parabramis pekinensis</t>
  </si>
  <si>
    <t>Grass carp; Bighead carp; Silver carp; Black carp; Crucian carp; Wuchang bream</t>
  </si>
  <si>
    <t>Hu, T.</t>
  </si>
  <si>
    <t xml:space="preserve">Bao, T., Wang, X., Fang, F., Feng, J. &amp; Li, F. </t>
  </si>
  <si>
    <t xml:space="preserve">Chen, Y., Dong, S., Wang, F., Gao, Q. &amp; Tian, X. </t>
  </si>
  <si>
    <t xml:space="preserve">Deng, O. et al. </t>
  </si>
  <si>
    <t xml:space="preserve">Huang, J. </t>
  </si>
  <si>
    <t xml:space="preserve">Liu, Y.-X. et al. </t>
  </si>
  <si>
    <t xml:space="preserve">Long, L. et al. </t>
  </si>
  <si>
    <t xml:space="preserve">Shen, Y., Zhou, J., Peng, P. &amp; Wu, J. </t>
  </si>
  <si>
    <t xml:space="preserve">Wu, M. </t>
  </si>
  <si>
    <t xml:space="preserve">Wu, S. et al. </t>
  </si>
  <si>
    <t xml:space="preserve">Yang, P. </t>
  </si>
  <si>
    <t xml:space="preserve">Zhang, C. </t>
  </si>
  <si>
    <t xml:space="preserve">Zhang, X. F. et al. </t>
  </si>
  <si>
    <t xml:space="preserve">Zhao, J. Y. et al. </t>
  </si>
  <si>
    <t>Zhao, J. Y. et al.</t>
  </si>
  <si>
    <t xml:space="preserve">Zhou, D. et al. </t>
  </si>
  <si>
    <t>Zhu, L. et al.</t>
  </si>
  <si>
    <t>Ma, Y. C. et al.</t>
  </si>
  <si>
    <t xml:space="preserve">Ai, Y. </t>
  </si>
  <si>
    <t>Beijing</t>
  </si>
  <si>
    <t>Lake</t>
  </si>
  <si>
    <t xml:space="preserve">Bao, T. et al. </t>
  </si>
  <si>
    <t>Liaoning</t>
  </si>
  <si>
    <t>Rice-Fish</t>
  </si>
  <si>
    <t>Reservoir</t>
  </si>
  <si>
    <t xml:space="preserve">Chen, X. et al. </t>
  </si>
  <si>
    <t>Mixed</t>
  </si>
  <si>
    <t>Shrimp</t>
  </si>
  <si>
    <t>Chen, Y. B.</t>
  </si>
  <si>
    <t>Dai, H.</t>
  </si>
  <si>
    <t xml:space="preserve">Deng, O. P. et al. </t>
  </si>
  <si>
    <t xml:space="preserve">Duan, X. et al. </t>
  </si>
  <si>
    <t>Inner Mongolia</t>
  </si>
  <si>
    <t>Fan, M., Zhang, W., Wu, J. &amp; Zhou, J.</t>
  </si>
  <si>
    <t xml:space="preserve">Fang, X. et al. </t>
  </si>
  <si>
    <t>Rice-Crab</t>
  </si>
  <si>
    <t xml:space="preserve">Feng, J. et al. </t>
  </si>
  <si>
    <t>Gao, J. et al.</t>
  </si>
  <si>
    <t xml:space="preserve">Guo, L. et al. </t>
  </si>
  <si>
    <t>Ditches</t>
  </si>
  <si>
    <t>Han, Y. et al.</t>
  </si>
  <si>
    <t xml:space="preserve">Han, Y. et al. </t>
  </si>
  <si>
    <t xml:space="preserve">Hao, Q. et al. </t>
  </si>
  <si>
    <t>Chongqing</t>
  </si>
  <si>
    <t xml:space="preserve">He, Y. et al. </t>
  </si>
  <si>
    <t xml:space="preserve">Hou, J. et al. </t>
  </si>
  <si>
    <t xml:space="preserve">Hu, T. et al. </t>
  </si>
  <si>
    <t>Hu, Z. et al.</t>
  </si>
  <si>
    <t xml:space="preserve">Hu, Z. et al. </t>
  </si>
  <si>
    <t xml:space="preserve">Huang, W. et al. </t>
  </si>
  <si>
    <t xml:space="preserve">Li, D. </t>
  </si>
  <si>
    <t>Yunnan</t>
  </si>
  <si>
    <t>Xinjiang</t>
  </si>
  <si>
    <t>Li, G. et al.</t>
  </si>
  <si>
    <t xml:space="preserve">Li, H. et al. </t>
  </si>
  <si>
    <t xml:space="preserve">Li, J. H.et al. </t>
  </si>
  <si>
    <t>Guangxi</t>
  </si>
  <si>
    <t xml:space="preserve">Li, X. H. </t>
  </si>
  <si>
    <t xml:space="preserve">Liang, X. et al. </t>
  </si>
  <si>
    <t>Lin, M. et al.</t>
  </si>
  <si>
    <t>Jiangxi</t>
  </si>
  <si>
    <t>Liu, J. et al.</t>
  </si>
  <si>
    <t>Liu, L. et al.</t>
  </si>
  <si>
    <t xml:space="preserve">Liu, L. et al. </t>
  </si>
  <si>
    <t>Liu, S. et al.</t>
  </si>
  <si>
    <t xml:space="preserve">Liu, S. et al. </t>
  </si>
  <si>
    <t>Liu, X. et al.</t>
  </si>
  <si>
    <t xml:space="preserve">Liu, Y. et al. </t>
  </si>
  <si>
    <t>Long, L. et al.</t>
  </si>
  <si>
    <t xml:space="preserve">Ma, Y. C., Sun, L. Y. &amp; Liu, C. Y. </t>
  </si>
  <si>
    <t>Ma, Y. et al.</t>
  </si>
  <si>
    <t xml:space="preserve">Mao, X. et al. </t>
  </si>
  <si>
    <t>Qinghai</t>
  </si>
  <si>
    <t xml:space="preserve">Miao, Y. et al. </t>
  </si>
  <si>
    <t>Sun, H. et al.</t>
  </si>
  <si>
    <t xml:space="preserve">Sun, Z. </t>
  </si>
  <si>
    <t xml:space="preserve">Sun, Z. et al. </t>
  </si>
  <si>
    <t xml:space="preserve">Tan, W. </t>
  </si>
  <si>
    <t xml:space="preserve">Tim, R. et al. </t>
  </si>
  <si>
    <t xml:space="preserve">Wan, X. et al. </t>
  </si>
  <si>
    <t xml:space="preserve">Wang, A. et al. </t>
  </si>
  <si>
    <t>Wang, G. et al.</t>
  </si>
  <si>
    <t xml:space="preserve">Wang, X. et al. </t>
  </si>
  <si>
    <t xml:space="preserve">Wen, Z. et al. </t>
  </si>
  <si>
    <t>Northeastern</t>
  </si>
  <si>
    <t>Wu, M.</t>
  </si>
  <si>
    <t xml:space="preserve">Wu, W. </t>
  </si>
  <si>
    <t xml:space="preserve">Xiao, Q. </t>
  </si>
  <si>
    <t xml:space="preserve">Xiao, S. et al. </t>
  </si>
  <si>
    <t xml:space="preserve">Xiao, W. et al. </t>
  </si>
  <si>
    <t xml:space="preserve">Xie, H. Y. et al. </t>
  </si>
  <si>
    <t xml:space="preserve">Xing, Y. et al. </t>
  </si>
  <si>
    <t xml:space="preserve">Xu, Q. et al. </t>
  </si>
  <si>
    <t xml:space="preserve">Yan, L. </t>
  </si>
  <si>
    <t xml:space="preserve">Yang, F. et al. </t>
  </si>
  <si>
    <t>Hebei</t>
  </si>
  <si>
    <t xml:space="preserve">YANG, L. et al. </t>
  </si>
  <si>
    <t xml:space="preserve">Yang, M. et al. </t>
  </si>
  <si>
    <t>Yang, P.</t>
  </si>
  <si>
    <t xml:space="preserve">Yang, P. et al. </t>
  </si>
  <si>
    <t>Yang, P., He, Q., Huang, J. &amp; Tong, C.</t>
  </si>
  <si>
    <t xml:space="preserve">Yang, P., He, Q., Huang, J. &amp; Tong, C. </t>
  </si>
  <si>
    <t>Yang, P., Lai, D. Y., Huang, J. F. &amp; Tong, C.</t>
  </si>
  <si>
    <t xml:space="preserve">Yang, P., Lai, D. Y., Huang, J. F. &amp; Tong, C. </t>
  </si>
  <si>
    <t>Yang, P., Tong, C., He, Q. H., &amp; Huang, J. F.</t>
  </si>
  <si>
    <t xml:space="preserve">Yu, Z. et al. </t>
  </si>
  <si>
    <t>Yuan, J. et al.</t>
  </si>
  <si>
    <t xml:space="preserve">Yuan, W. et al. </t>
  </si>
  <si>
    <t xml:space="preserve">Yue, Q. </t>
  </si>
  <si>
    <t xml:space="preserve">Zhang Y. et al. </t>
  </si>
  <si>
    <t>Zhang, L. et al.</t>
  </si>
  <si>
    <t>Zhang, M. et al.</t>
  </si>
  <si>
    <t xml:space="preserve">Zhang, T. et al. </t>
  </si>
  <si>
    <t>Zhang, X. Y. et al.</t>
  </si>
  <si>
    <t xml:space="preserve">Zhang, Y. et al. </t>
  </si>
  <si>
    <t xml:space="preserve">Zhao, J. et al. </t>
  </si>
  <si>
    <t>Zhao, J. Y.</t>
  </si>
  <si>
    <t xml:space="preserve">Zhao, Y. et al. </t>
  </si>
  <si>
    <t xml:space="preserve">Zhu, L. et al. </t>
  </si>
  <si>
    <t xml:space="preserve">Fan, M. et al. </t>
  </si>
  <si>
    <t>Fang, Y. et al.</t>
  </si>
  <si>
    <t xml:space="preserve">Hu, B. et al. </t>
  </si>
  <si>
    <t xml:space="preserve">Jin, B. et al. </t>
  </si>
  <si>
    <t xml:space="preserve">Li, F. et al. </t>
  </si>
  <si>
    <t>Li, F. et al.</t>
  </si>
  <si>
    <t xml:space="preserve">Liu, Y. X. et al. </t>
  </si>
  <si>
    <t xml:space="preserve">Song, H. et al. </t>
  </si>
  <si>
    <t>Tianshe River Basin</t>
  </si>
  <si>
    <t>Tai Lake basin</t>
  </si>
  <si>
    <t xml:space="preserve">Zou, Y. et al. </t>
  </si>
  <si>
    <t xml:space="preserve">Zou, Y. N. </t>
  </si>
  <si>
    <t>Zou, Y. N.</t>
  </si>
  <si>
    <t xml:space="preserve">Han, Y. </t>
  </si>
  <si>
    <t xml:space="preserve">Li, X. </t>
  </si>
  <si>
    <t>Wang, S. et al.</t>
  </si>
  <si>
    <t xml:space="preserve">Gao, J. et al. </t>
  </si>
  <si>
    <t>Xiao, Q. et al.</t>
  </si>
  <si>
    <t>Hao, Q. et al.</t>
  </si>
  <si>
    <t xml:space="preserve">Guo, X. et al. </t>
  </si>
  <si>
    <t xml:space="preserve">Wang, H. et al. </t>
  </si>
  <si>
    <t xml:space="preserve">Cheng, F. et al. </t>
  </si>
  <si>
    <t>Henan</t>
  </si>
  <si>
    <t xml:space="preserve">Shen, W. et al. </t>
  </si>
  <si>
    <t>Yang, M. et al.</t>
  </si>
  <si>
    <t xml:space="preserve">Zhu, D. et al. </t>
  </si>
  <si>
    <t>Yang, F. et al.</t>
  </si>
  <si>
    <t xml:space="preserve">Liu, X. et al. </t>
  </si>
  <si>
    <t>Guizhou</t>
  </si>
  <si>
    <t>Miao, Y. et al.</t>
  </si>
  <si>
    <t xml:space="preserve">Li, G. et al. </t>
  </si>
  <si>
    <t xml:space="preserve">Cheng, J. et al. </t>
  </si>
  <si>
    <t xml:space="preserve">Xu, H. et al. </t>
  </si>
  <si>
    <t xml:space="preserve">Yang, Z. et al. </t>
  </si>
  <si>
    <t xml:space="preserve">Zhao, J. </t>
  </si>
  <si>
    <t>Rice - Farming</t>
  </si>
  <si>
    <t xml:space="preserve">Xu, X. et al. </t>
  </si>
  <si>
    <t xml:space="preserve">Li, C. et al. </t>
  </si>
  <si>
    <t xml:space="preserve">Wang, M. et al. </t>
  </si>
  <si>
    <t>Feng, X. et al.</t>
  </si>
  <si>
    <t xml:space="preserve">Dong, H. </t>
  </si>
  <si>
    <t>Guo, L. et al.</t>
  </si>
  <si>
    <t>Tian, L. et al.</t>
  </si>
  <si>
    <t>Title</t>
  </si>
  <si>
    <t>Methane and Nitrous Oxide in the Changjiang and Typical Waters in Eastern Part of Hainan. (Master's thesis, Ocean University of China). (in Chinese) (E-mail: guilingzhang@ouc.edu.cn)</t>
  </si>
  <si>
    <t>Effects of straw returning and feeding on greenhouse gas emissions from integrated rice-crayfish farming in Jianghan Plain, China. Environmental Science and Pollution Research, 26, 11710-11718.</t>
  </si>
  <si>
    <t>Effect of phosphorus and potassium addition on greenhouse gas emissions and nutrient utilization of a rice-fish co-culture system. Environmental Science and Pollution Research, 28, 38034-38042.</t>
  </si>
  <si>
    <t>Impacts of different crop-fish co-culture systems on N2O emission from freshwater aquaculture systems. Journal of Agro-Environment Science, 40, 1344-1353. (in Chinese)</t>
  </si>
  <si>
    <t>Nitrous Oxide Emission from Rice-Duck Complex Ecosystem. Scientia Agricultura Sinica, 2008, 41, 2895-2901.</t>
  </si>
  <si>
    <t>Application of controlled-release urea to maintain rice yield and mitigate greenhouse gas emissions of rice–crayfish coculture field. Agriculture, Ecosystems &amp; Environment, 344, 108312.</t>
  </si>
  <si>
    <t>Lower methane and nitrous oxide emissions from rice-aquaculture co-culture systems than from rice paddies in southeast China. Agricultural and Forest Meteorology, 338, 109540.</t>
  </si>
  <si>
    <t>Methane and nitrous oxide emissions from rice-duck and rice-fish complex ecosystems and the evaluation of their economic significance. Agricultural Sciences in China, 8(10), 1246-1255.</t>
  </si>
  <si>
    <t>Methane and nitrous oxide emissions in rice-crab culture systems of northeast China. Aquaculture and Fisheries, 4(4), 134-141.</t>
  </si>
  <si>
    <t>Nitrogen losses from integrated rice–duck and rice–fish ecosystems in southern China. Plant and Soil, 307(1-2), 207-217.</t>
  </si>
  <si>
    <t>Effects of Straw Returning and Feeding on Greenhouse Gas Emissions in Rice-crayfish Co-culture Ecosystem. (Master's thesis, Huazhong Agricultural University). (in Chinese)  (E-mail: ccgui@mail.hzau.edu.cn )</t>
  </si>
  <si>
    <t>Effect of Feed Protein Contents on Gaseous Nitrogen Emissions, Growth Performance of Catfish and Nitrogen Utilization in Rice-yellow Catfish Co-culture Model. Chin J Rice Sci, 36, 428-438.</t>
  </si>
  <si>
    <t>Greenhouse gas emission characteristics and influencing factors of rice–crab symbiosis system. Journal of Agricultural Resources and Environment, 39, 931-939.</t>
  </si>
  <si>
    <t>Flux Characteristics of CO2, CH4, and N2O and their Influencing Factors in Different Types of Ditches on the Chengdu Plain. Environmental Science, 38(12), 5344-5351. (in Chinese)</t>
  </si>
  <si>
    <t>Indirect N2O emissions with seasonal variations from an agricultural drainage ditch mainly receiving interflow water. Environmental pollution, 242, 480-491.</t>
  </si>
  <si>
    <t>Integrated Rice-Based Shrimp and Crabs Farming: Adaptation to Climate Change and Potential Mitigation of Global Warming in the Coastal Wetlands of Bangladesh</t>
  </si>
  <si>
    <t xml:space="preserve">Bian, H. et al. </t>
  </si>
  <si>
    <t>File</t>
  </si>
  <si>
    <t>No</t>
  </si>
  <si>
    <t>Yes</t>
  </si>
  <si>
    <t>Greenhouse gas fluxes of different land uses in mangrove ecosystem of East Kalimantan, Indonesia</t>
  </si>
  <si>
    <t>Study_ID</t>
  </si>
  <si>
    <t>F1</t>
  </si>
  <si>
    <t>C1</t>
  </si>
  <si>
    <t>C2</t>
  </si>
  <si>
    <t>C3</t>
  </si>
  <si>
    <t>C4</t>
  </si>
  <si>
    <t>C5</t>
  </si>
  <si>
    <t>C6</t>
  </si>
  <si>
    <t>C7</t>
  </si>
  <si>
    <t>C8</t>
  </si>
  <si>
    <t>F2</t>
  </si>
  <si>
    <t>F3</t>
  </si>
  <si>
    <t>F4</t>
  </si>
  <si>
    <t>F5</t>
  </si>
  <si>
    <t>F6</t>
  </si>
  <si>
    <t>F7</t>
  </si>
  <si>
    <t>F8</t>
  </si>
  <si>
    <t>Effects of Vegetable–Fish Co-Culture on CH4 and N2O Emissions from an Aquaculture Pond. Agronomy 13, 1230.</t>
  </si>
  <si>
    <t>Marine estuaries act as better sink for greenhouse gases during winter in undisturbed mangrove than degraded ones in Sundarban, India</t>
  </si>
  <si>
    <t>High greenhouse gas emissions mitigation benefits from mangrove rehabilitation in Sulawesi, Indonesia</t>
  </si>
  <si>
    <t>Study on diurnal variation of greenhouse gases flux in grass carp polyculture and monoculture ponds. Fishery Modernization 50,16-24. (in Chinese)</t>
  </si>
  <si>
    <t>Increased nitrous oxide emissions from intertidal soil receiving wastewater from dredging shrimp pond sediments</t>
  </si>
  <si>
    <t>Carbon dioxide and methane fluxes from feeding and no-feeding mariculture ponds</t>
  </si>
  <si>
    <t>Study on the variation patterns of greenhouse gas emission fluxes in different water bodies and their influencing factors: a case study of Nanjing (Master’s thesis, Nanjing University of Information Science and Technology).</t>
  </si>
  <si>
    <t>Distribution and emission of N2O in the largest river-reservoir system along the Yellow River. Science of the Total Environment, 666, 1209-1219.</t>
  </si>
  <si>
    <t>Warming increases nitrous oxide emission from the littoral zone of Lake Poyang, China. Sustainability, 12(14), 5674.</t>
  </si>
  <si>
    <t>Impact of intensive fish farming on methane emission in a tropical hydropower reservoir</t>
  </si>
  <si>
    <t>Increase of methane emission linked to net cage fish farms in a tropical reservoir</t>
  </si>
  <si>
    <t>Methane and nitrous oxide emissions from an integrated rainfed rice–fish farming system of Eastern India</t>
  </si>
  <si>
    <t>CH4 and CO2 emissions in water networks of rice cultivation regions. Environmental Research 218, 115041.</t>
  </si>
  <si>
    <t>Characteristics and driving factors of N2O emission from different waters in a small watershed of the Western Sichuan Plain. Acta Ecologica Sinica 41,9305-9314. (in Chinese)</t>
  </si>
  <si>
    <t>Agricultural land use and pond management influence spatial-temporal variation of CH4 and N2O emission fluxes in ponds in a subtropical agricultural headstream watershed</t>
  </si>
  <si>
    <t>A two-year measurement of methane and nitrous oxide emissions from freshwater aquaculture ponds: Affected by aquaculture species, stocking and water management. Science of The Total Environment 813, 151863.</t>
  </si>
  <si>
    <t>https://doi.org/10.1016/j.scitotenv.2021.151863</t>
  </si>
  <si>
    <t>https://doi.org/10.1016/j.agrformet.2023.109540</t>
  </si>
  <si>
    <t>https://doi.org/10.3389/fenvs.2022.1029334</t>
  </si>
  <si>
    <t>http://dx.doi.org/10.1016/j.atmosenv.2005.03.045</t>
  </si>
  <si>
    <t>https://doi.org/10.1016/j.envres.2022.115041</t>
  </si>
  <si>
    <t>doi: 10.1016/j.scitotenv.2019.02.277.</t>
  </si>
  <si>
    <t>https://doi.org/10.3390/su12145674</t>
  </si>
  <si>
    <t>Increasing economic and environmental benefits of media-based aquaponics through optimizing aeration pattern. Journal of Cleaner Production 162, 1111–1117.</t>
  </si>
  <si>
    <t>https://doi.org/10.1016/j.jclepro.2017.06.158</t>
  </si>
  <si>
    <t>https://doi.org/10.13227/j.hjkx.201705018</t>
  </si>
  <si>
    <t>Integrated rice–fish production and methane emission under greenhouse conditions</t>
  </si>
  <si>
    <t>Preliminary comparison of the static floating chamber and the diffusion model methods for measuring water−atmosphere exchanges of methane and nitrous oxide from inland water bodies. Climatic and Environmental Research, 19 (3), 290-302. (in Chinese)</t>
  </si>
  <si>
    <t>Integrated rice-crayfish farming system does not mitigate the global warming potential during rice season</t>
  </si>
  <si>
    <t>Density currents reduce nitrous oxide emissions in a tributary bay of Three Gorges Reservoir</t>
  </si>
  <si>
    <t>Methane and nitrous oxide emissions from the drawdown areas of the Three Gorges Reservoir</t>
  </si>
  <si>
    <t>Effect of watershed urbanization on N2O emissions from the Chongqing metropolitan river network, China</t>
  </si>
  <si>
    <t>Methane distribution, sources, and sinks in an aquaculture bay (Sanggou Bay, China)</t>
  </si>
  <si>
    <t>The sustainability of rice‐crayfish coculture systems: a mini review of evidence from Jianghan plain in China</t>
  </si>
  <si>
    <t>Greenhouse gases emissions from pond culture ecosystem of Chinese mitten crab and their comprehensive global warming potentials in summer. Journal of Fisheries of China 37, 417–424.</t>
  </si>
  <si>
    <t>Greenhouse Gases Emission Characteristics of Rivers in Nanjing and the Influencing Factors.  (Master's thesis, Nanjing University of Information Science &amp; Technology). (in Chinese) (E-mail: gxpan@njau.edu.cn )</t>
  </si>
  <si>
    <t>Greenhouse gases emission characteristics of Nanjing typical waters in Spring. China Environmental Science, 33(8), 1360-1371. (in Chinese)</t>
  </si>
  <si>
    <t>Distribution and fluxes of methane in tropical rivers and lagoons of eastern Hainan. JOURNAL OF TROPICAL OCEANOGRAPHY, 31(2), 87-95. (in Chinese)</t>
  </si>
  <si>
    <t>A comparison of methane and nitrous oxide emissions between paddy fields and crab/fish farming wetlands in southeast China (Doctor’s thesis，Nanjing Agricultural University). (in Chinese(E-mail: jwzou21@njau.edu.cn)</t>
  </si>
  <si>
    <t>Diurnal variations of greenhouse gases emissions from reclamation mariculture ponds. Estuarine, Coastal and Shelf Science 237, 106677.</t>
  </si>
  <si>
    <t>Measurements of methane and nitrous oxide fluxes from freshwater crab/fish farming wetlands</t>
  </si>
  <si>
    <t>Comparison of Floating Chamber and Diffusion Model Methods for Measuring Methane Emissions from Inland Fish-Aquaculture Ponds. Environmental Science 41, 941–951. (in Chinese)</t>
  </si>
  <si>
    <t>A comparison of methane emissions following rice paddies conversion to crab-fish farming wetlands in southeast China. Environmental Science and Pollution Research, 23, 1505-1515.</t>
  </si>
  <si>
    <t>Crayfish–Fish Aquaculture Ponds Exert Reduced Climatic Impacts and Higher Economic Benefits than Traditional Wheat–Rice Paddy Cultivation. Agriculture, 12(4), 515.</t>
  </si>
  <si>
    <t>Nitrous oxide fluxes and its influencing factors in the shrimp ponds of the Jiulong River estuary. Journal of Agro-Environment Science 40, 2031-2038. (in Chinese)</t>
  </si>
  <si>
    <t>Shrimp ponds lead to massive loss of soil carbon and greenhouse gas emissions in northeastern Brazilian mangroves</t>
  </si>
  <si>
    <t>Greenhouse gases concentration, emission and influence factors in farming waters. (Master’s thesis, Huazhong Agricultural University) (in Chinese) (E-mail: jszhao@mail.hzau.edu.cn)</t>
  </si>
  <si>
    <t>Characteristics and environmental determinants of greenhouse gas emissions from Yudush_x0002_an Reservoir during growth season. Chinese Journal of Ecology, 31(2), 406-412. (in Chinese)</t>
  </si>
  <si>
    <t>Summer Greenhouse Gases Exchange Flux Across Water-air Interface in Three Water Reservoirs Located in Different Geologic Setting in Guangxi, China. Environmental Science, 36(11), 4032-4042. (in Chinese)</t>
  </si>
  <si>
    <t>Study of greenhouse gas flux of water-air interface and its spatio-temporal change in Taihu Lake (Master's thesis, HoHai University). (in Chinese) (E-mail: gxpan@njau.edu.cn )</t>
  </si>
  <si>
    <t>Study on Greenhouse gas fluxes at the air -water interface in Erhai Lake. (Master's thesis, Yunnan University). (in Chinese) (E-mail: kdfu@ynu.edu.cn)</t>
  </si>
  <si>
    <t>Greenhouse Gas Emissions of Typical Waterbody in Summer in Urumqi City. Environmental Protection Science, 46(6), 122-128. (in Chinese)</t>
  </si>
  <si>
    <t>Impact of rice-fish/shrimp co-culture on the N2O emission and NH3 volatilization in intensive aquaculture ponds. Science of the Total Environment 655, 284–291.</t>
  </si>
  <si>
    <t>Spatiotemporal variability and diffusive emissions of greenhouse gas in a shallow eutrophic lake in Inner Mongolia, China. Ecological Indicators, 145, 109578.</t>
  </si>
  <si>
    <t>Nitrification regulates the spatiotemporal variability of N2O emissions in a eutrophic lake. Environmental Science &amp; Technology, 56(23), 17430-17442.</t>
  </si>
  <si>
    <t>Spatial heterogeneity and controlling factors of autumn CH4 flux at water-air interface in Poyang Lake of Jiangxi Province, China. Chinese Journal of Ecology, 31(8), 2112-2118.  (in Chinese)</t>
  </si>
  <si>
    <t>Spatial and temporal variability of dissolved methane concentrations and diffusive emissions in the Three Gorges Reservoir. Water Research, 207, 117788.</t>
  </si>
  <si>
    <t>Spatial Variability of Greenhouse Gas Effluxes and Their Controlling Factors in the Poyang Lake in China. Polish Journal of Environmental Studies, 22(3).</t>
  </si>
  <si>
    <t>Methane and Nitrous Oxide Emissions Reduced Following Conversion of Rice Paddies to Inland Crab–Fish Aquaculture in Southeast China. Environ. Sci. Technol. 50, 633–642.</t>
  </si>
  <si>
    <t>Methane emission from rice-duck-fish complex ecosystem. Ecology and Environment, 15, 265-269. (in Chinese)</t>
  </si>
  <si>
    <t>Spatiotemporal variations of nitrous oxide (N2O) emissions from two reservoirs in SW China. Atmospheric Environment, 45(31), 5458-5468.</t>
  </si>
  <si>
    <t>Nitrous oxide (N 2 O) emissions from a mesotrophic reservoir on the Wujiang River, southwest China. Acta Geochimica, 36, 667-679.</t>
  </si>
  <si>
    <t>Effects of Different Aquatic Plants on Water Purification and Greenhouse Gas Emission in Crab Pond in High Temperature Season. Journal of Ecology and Rural Environment 36, 1072-1079. (in Chinese)</t>
  </si>
  <si>
    <t>Impacts of surface water interchange between urban rivers and fish ponds in Chu river of Nanjing, China: A potential cause of greenhouse gas emissions. Frontiers in Environmental Science 10, 2457.</t>
  </si>
  <si>
    <t>Characteristics of methane flux across the water-air interface in subtropical shallow ponds. Environmental Science 37, 4552–4559. (in Chinese)</t>
  </si>
  <si>
    <t>A comparison of methane and nitrous oxide emissions from inland mixed-fish and crab aquaculture ponds. Science of the Total Environment 637, 517–523.</t>
  </si>
  <si>
    <t>Network-based perspective on water-air interface GHGs flux on a cascade surface-flow constructed wetland in Qinghai-Tibet Plateau, China. Ecological engineering, 151, 105862.</t>
  </si>
  <si>
    <t>Spatial and seasonal variability of nitrous oxide in a large freshwater lake in the lower reaches of the Yangtze River, China. Science of The Total Environment, 721, 137716.</t>
  </si>
  <si>
    <t>Large alpine deep lake as a source of greenhouse gases: A case study on Lake Fuxian in Southwestern China. Science of The Total Environment, 838, 156059.</t>
  </si>
  <si>
    <t>Land use intensification significantly reduced CH4 emissions while increasing N2O emissions: Taihu Lake region, China. Agriculture, Ecosystems &amp; Environment, 340, 108189.</t>
  </si>
  <si>
    <t>Spatio-temporal variation of nitrogen and phosphorus contents in cascade ponds in subtropical headstream watershed and its influencing factors. Journal of Agro-Environment Science, 39(10), 2420-2428. (in Chinese)</t>
  </si>
  <si>
    <t>Seasonal and Spatial Variation of Nitrogen Oxide Fluxes from Human-Disturbance Coastal Wetland in the Yellow River Estuary. Wetlands38, 945-955.</t>
  </si>
  <si>
    <t>Drivers of spatial and seasonal variations of CO2 and CH4 fluxes at the sediment water interface in a shallow eutrophic lake. Water Research, 222, 118916.</t>
  </si>
  <si>
    <t>A Comparative Study of Carbon Flux Changes at the Water-Air Interface of Typical Reservoirs in the Yangtze River Basin. (Master's thesis, Chongqing Jiaotong University). (in Chinese)(E-mail: qinyu54001@163.com)</t>
  </si>
  <si>
    <t xml:space="preserve">Greenhouse gas concentrations and emissions from a plastic-lined shrimp pond on Hainan, China. Estuarine, Coastal and Shelf Science 284, 108278. </t>
  </si>
  <si>
    <t>Dissolved nitrous oxide and emission relating to denitrification across the Poyang Lake aquatic continuum. Journal of environmental sciences, 52, 130-140.</t>
  </si>
  <si>
    <t>Methane emission characteristics and its influencing factors over aquaculture ponds. Environmental Science 40, 5503–5514. (in Chinese)</t>
  </si>
  <si>
    <t>Nitrous oxide (N2O) emissions from the high dam reservoir in longitudinal range-gorge regions on the Lancang-Mekong River, southwest China. Journal of Environmental Management, 295, 113027.</t>
  </si>
  <si>
    <t>CH4 concentrations and fluxes in a subtropical metropolitan river network: Watershed urbanization impacts and environmental controls. Science of the Total Environment, 622, 1079-1089.</t>
  </si>
  <si>
    <t>Carbon dioxide and methane supersaturation in lakes of semi-humid/semi-arid region, Northeastern China. Atmospheric Environment, 138, 65-73.</t>
  </si>
  <si>
    <t>The characteristics and influencing factors of green gas emissions in different water bodys in Chongzhou (Master’s thesis, Sichuan Agricultural University). (in Chinese) (E-mail: wm_sicau@163.com)</t>
  </si>
  <si>
    <t>Measurements of methane and nitrous oxide fluxes from irrigation rivers and inland aquaculture wetlands (Doctor’s thesis，Nanjing Agricultural University). (in Chinese) (E-mail: wushuang @njau.edu.cn)</t>
  </si>
  <si>
    <t>Annual methane and nitrous oxide emissions from rice paddies and inland fish aquaculture wetlands in southeast China. Atmospheric Environment 175, 135–144.</t>
  </si>
  <si>
    <t>Characteristics of Greenhouse Gas Emissions and Influencing Factors of Water Bodies in Zhongshe River Basin, Tianmu Lake Area (Master's thesis, Nanjing Normal University). (in Chinese)(E-mail: huangchangchun@njnu.edu.cn)</t>
  </si>
  <si>
    <t>Characteristics and influencing factors of greenhouse gas emissions from water bodies in the Zhongtian river basin of the Tianmu lake area (Master’s thesis，Nanjing Normal University) . (in Chinese) (E-mail: huangchangchun@njnu.edu.cn)</t>
  </si>
  <si>
    <t>tudy on Greenhouse (CO2, CH4, and N2O) Fluxes of Water-Air Interface in Lake Taihu. (Master's thesis, Nanjing University of Information Science &amp; Technology). (in Chinese) (E-mail: zhhu@nuist.edu.cn)</t>
  </si>
  <si>
    <t>Surface nitrous oxide concentrations and fluxes from water bodies of the agricultural watershed in Eastern China. Environmental pollution, 251, 185-192.</t>
  </si>
  <si>
    <t>Study on Greenhouse (CO2, CH4, and N2O) Fluxes of Water-Air Interface in Lake Taihu. (Master's thesis, Nanjing University of Information Science &amp; Technology). (in Chinese) (E-mail: zhhu@nuist.edu.cn)</t>
  </si>
  <si>
    <t>A highly agricultural river network in Jurong Reservoir watershed as significant CO2 and CH4 sources. Science of the Total Environment 769, 144558.</t>
  </si>
  <si>
    <t>Diel and seasonal variation of methane and carbon dioxide fluxes at Site Guojiaba, the Three Gorges Reservoir. Journal of Environmental Sciences, 25(10), 2065-2071.</t>
  </si>
  <si>
    <t>Temporal variation of methane flux from Xiangxi Bay of the Three Gorges Reservoir. Scientific Reports, 3(1), 2500.</t>
  </si>
  <si>
    <t>Analysis of nitrous oxide flux from lakes and reservoirs. China Environmental Science, 38, 3481-3493. (in Chinese)</t>
  </si>
  <si>
    <t>Methane and carbon dioxide fluxes from a shallow hypereutrophic subtropical Lake in China. Atmospheric Environment, 39(30), 5532-5540.</t>
  </si>
  <si>
    <t>The change of gaseous carbon fluxes following the switch of dominant producers from macrophytes to algae in a shallow subtropical lake of China. Atmospheric Environment, 40(40), 8034-8043.</t>
  </si>
  <si>
    <t>Comparison of CH4 and N2O emission fluxes from small lakes by floating box and diffusion modeling methods. (Master's thesis, Nanjing University of Information Science &amp; Technology). (in Chinese) (E-mail: mayc@nuist.edu.cn)</t>
  </si>
  <si>
    <t>Patterns and drivers of CH4 concentration and diffusive flux from a temperate river–reservoir system in North China. Journal of Environmental Sciences, 116, 184-197.</t>
  </si>
  <si>
    <t>Significant spatiotemporal variability of nitrous oxide emissions from a temperate reservoir experiencing intensive aquaculture disturbance. Agriculture, Ecosystems &amp; Environment, 348, 108427.</t>
  </si>
  <si>
    <t>CH4 concentrations and emissions from three rivers in the Chaohu Lake Watershed in southeast China. Journal of Integrative Agriculture, 11(4), 665-673.</t>
  </si>
  <si>
    <t>Spatial-temporal Characteristics of Methane Emission Flux and Its Influence Factors at Miyun Reservoir in Beijing. Wetland Science, 9(2), 191-197. (in Chinese)</t>
  </si>
  <si>
    <t>N2O fluxes from the littoral zone of a Chinese reservoir. Biogeosciences, 12(15), 4711-4723.</t>
  </si>
  <si>
    <t>Greenhouse gases fluxes at water-interface of beaches aquaculture ponds in the Shanyutan wetland of the Min River estuary (Master’s thesis，Fujian Normal University). (in Chinese) (E-mail: jwzou21@njau.edu.cn)</t>
  </si>
  <si>
    <t>Diurnal variations of greenhouse gas fluxes at the water-air interface of aquaculture ponds in the Min River estuary. Environmental Science 33, 4194–4204. (in Chinese)</t>
  </si>
  <si>
    <t>Greenhouse gases fluxes at water-air interface of aquaculture ponds and influencing factors in the Min River estuary. Acta Scientiae Circumstantiae 33, 1493–1503.</t>
  </si>
  <si>
    <t>Fluxes of greenhouse gases at two different aquaculture ponds in the coastal zone of southeastern China. Atmospheric Environment 115, 269–277.</t>
  </si>
  <si>
    <t>Diurnal variations of CH4 and N2O fluxes from the drained aquaculture pond in the Minjiang river estuary during early winter. Environmental Science39,300-309. (in Chinese)</t>
  </si>
  <si>
    <t>Large contribution of non-aquaculture period fluxes to the annual N2O emissions from aquaculture ponds in Southeast China. Journal of Hydrology 582, 124550.</t>
  </si>
  <si>
    <t>Assessing nutrient budgets and environmental impacts of coastal land-based aquaculture system in southeastern China. Agriculture, Ecosystems &amp; Environment 322, 107662.</t>
  </si>
  <si>
    <t>Conversion of coastal wetland to aquaculture ponds decreased N2O emission: Evidence from a multi-year field study. Water Research 227, 119326.</t>
  </si>
  <si>
    <t>Insights into the farming-season carbon budget of coastal earthen aquaculture ponds in southeastern China. Agriculture, Ecosystems &amp; Environment 335, 107995.</t>
  </si>
  <si>
    <t>Large increase in CH4 emission following conversion of coastal marsh to aquaculture ponds caused by changing gas transport pathways. Water Research 222, 118882.</t>
  </si>
  <si>
    <t>Contrasting effects of aeration on methane (CH4) and nitrous oxide (N2O) emissions from subtropical aquaculture ponds and implications for global warming mitigation. Journal of Hydrology 617, 128876.</t>
  </si>
  <si>
    <t>Effects of landscape modification on coastal sediment nitrogen availability, microbial functional gene abundances and N2O production potential across the tropical-subtropical gradient. Environmental Research 227, 115829.</t>
  </si>
  <si>
    <t>Nitrous oxide emissions from Phragmites australis-dominated zones in a shallow lake.Environmental pollution, 166, 116-124. (in Chinese)</t>
  </si>
  <si>
    <t>Carbon dioxide and methane dynamics in a human‐dominated lowland coastal river network (Shanghai, China). Journal of Geophysical Research: Biogeosciences, 122(7), 1738-1758.</t>
  </si>
  <si>
    <t>Rapid growth in greenhouse gas emissions from the adoption of industrial-scale aquaculture. Nature Climate Change 9, 318–322.</t>
  </si>
  <si>
    <t>DOI:10.1038/s41558-019-0425-10</t>
  </si>
  <si>
    <t>DOI:10.1038/s41558-019-0425-11</t>
  </si>
  <si>
    <t>DOI:10.1038/s41558-019-0425-12</t>
  </si>
  <si>
    <t>Methane and nitrous oxide have separated production zones and distinct emission pathways in freshwater aquaculture ponds. Water Research 190, 116739.</t>
  </si>
  <si>
    <t>Quantifying greenhouse gas emissions and the mitigation potential in agriculture with literature statistics method and case study. (Doctor's thesis, Nanjing Agricultural University). (in Chinese) (E-mail: gxpan@njau.edu.cn )</t>
  </si>
  <si>
    <t>On the process and mechanisms of methane emission from eutrophic ponds. (Doctor’s thesis，China University of Geosciences). (in Chinese)(E-mail: 914002637@qq.com)</t>
  </si>
  <si>
    <t>Spatial Characteristics of Methane Fluxes in Small Lakes and Their Influencing Factors - A Case Study of Dalian Lake, Shanghai, China (Master's thesis, Shanghai Normal University). (in Chinese)(E-mail: zhangmin@shnu.edu.cn)</t>
  </si>
  <si>
    <t>Dramatic temporal variations in methane levels in black bloom prone areas of a shallow eutrophic lake. Science of The Total Environment, 767, 144868.</t>
  </si>
  <si>
    <t>Spatial variations in diffusive methane fluxes and the role of eutrophication in a subtropical shallow lake. Science of the Total Environment, 759, 143495.</t>
  </si>
  <si>
    <t>Methane flux dynamics in a submerged aquatic vegetation zone in a subtropical lake. Science of the total Environment, 672, 400-409.</t>
  </si>
  <si>
    <t>Spatiotemporal variations of dissolved CH4 concentrations and fluxes from typical freshwater types in an agricultural irrigation watershed in Eastern China. Environmental Pollution, 314, 120246.</t>
  </si>
  <si>
    <t>Quantification of methane ebullition flux from small ponds using the inverted-funnel method. Environmental Science 39, 691–702.</t>
  </si>
  <si>
    <t>Dissolved methane concentration and diffusion emission characteristics of ponds in a typical agricultural catchment. Journal of Agro-Environment Science42,931-942. (in Chinese)</t>
  </si>
  <si>
    <t>Greenhouse gases concentrations and emissions in different inland water bodies in Chengdu Plain. DESALINATION AND WATER TREATMENT, 239, 101-117.</t>
  </si>
  <si>
    <t>Spatial variations in CO2 fluxes in a subtropical coastal reservoir of Southeast China were related to urbanization and land-use types. Journal of Environmental Sciences, 109, 206-218.</t>
  </si>
  <si>
    <t>Greenhouse gases concentrations and emissions in different inland water bodies in Chengdu Plain. DESALINATION AND WATER TREATMENT 239, 101–117.</t>
  </si>
  <si>
    <t xml:space="preserve">An evaluation of the flux-gradient and the eddy covariance method to measure CH4, CO2, and H2O fluxes from small ponds. Agricultural and Forest Meteorology 275, 255-264. </t>
  </si>
  <si>
    <t>Large methane emission from freshwater aquaculture ponds revealed by long-term eddy covariance observation. Agricultural and Forest Meteorology 308, 108600.</t>
  </si>
  <si>
    <t>Dynamics of methane emission from water-atmosphere interface in freshwater aquaculture ponds in the Yangtze River Delta (Doctor’s thesis，Nanjing University of Information Science and Technology). (in Chinese) (E-mail: jiayuzhao317@ gmail.com)</t>
  </si>
  <si>
    <t>Greenhouse gas fluxes at water-air interface in small pond using flux-gradient method based on spectrum analyzer. Environmental Science 38, 41–51.(in Chinese)</t>
  </si>
  <si>
    <t>Effects of observation period selection on annual CH4 emission from freshwater aquaculture ponds. Journal of Agro-Environment SciencE 41, 1131-1140. (in Chinese)</t>
  </si>
  <si>
    <t>Observation on greenhouse gas emissions from Xiangxi River in Three Gorges Regions. Advances in Water Science, 22(04), 546-553. (in Chinese)</t>
  </si>
  <si>
    <t>Spatial and temporal patterns of greenhouse gas emissions from Three Gorges Reservoir of China. Biogeosciences, 10(2), 1219-1230.</t>
  </si>
  <si>
    <t>Nitrous oxide emissions from the surface of the Three Gorges Reservoir. Ecological engineering, 60, 150-154.</t>
  </si>
  <si>
    <t>Greenhouse gas emissions and comprehensive greenhouse effect potential of Megalobrama amblycephala culture pond ecosystems in a 3-month growing season. Aquacult Int 24, 893–902.</t>
  </si>
  <si>
    <t>Greenhouse gas emissions of Megalobrama amblycephala culture pond ecosystems during sun drying of pond. Transactions of the Chinese Society of Agricultural Engineering 32, 210–215.</t>
  </si>
  <si>
    <t>Effect of seasonal variation on nitrogen transformations in aquaponics of northern China. Ecological Engineering 94, 30-6.</t>
  </si>
  <si>
    <t>Nitrogen transformations and N2O emission in aquaponics (Master’s thesis，Shandong University). (in Chinese) (E-mail: huzhen885@sdu.edu.cn)</t>
  </si>
  <si>
    <t>Estimating Methane Emission from Floating Net Cage Fish Farming in Sutami Reservoir, Indonesia</t>
  </si>
  <si>
    <t>Greenhouse Gas Emissions Associated with Nile Tilapia (Oreochromis niloticus) Pond Fertilization in Western Kenya</t>
  </si>
  <si>
    <t>Methane emission of a lake aquaculture farm and its response to ecological restoration</t>
  </si>
  <si>
    <t>The daily variance of CO&lt;sub&gt;2&lt;/sub&gt; and CH&lt;sub&gt;4&lt;/sub&gt; emission from shrimp ponds</t>
  </si>
  <si>
    <t>Diffusive methane emissions from temperate semi-intensive carp ponds</t>
  </si>
  <si>
    <t>Influence of environmental variables on methane related microbial activities in a tropical bio-secured zero-exchange shrimp culture system</t>
  </si>
  <si>
    <t>Seasonal and Spatial Variation of Nitrogen Oxide Fluxes from Human-Disturbance Coastal Wetland in the Yellow River Estuary</t>
  </si>
  <si>
    <t>Aquaculture drastically increases methane production by favoring acetoclastic rather than hydrogenotrophic methanogenesis in shrimp pond sediments</t>
  </si>
  <si>
    <t>Annual CO2 and CH4 fluxes in coastal earthen ponds with Litopenaeus vannamei in southeastern China</t>
  </si>
  <si>
    <t>Methodological approach for the collection and simultaneous estimation of greenhouse gases emission from aquaculture ponds</t>
  </si>
  <si>
    <t>Widespread dominance of methane ebullition over diffusion in freshwater aquaculture ponds</t>
  </si>
  <si>
    <t>Response of CH4 and N2O emissions to the feeding rates in a pond rice-fish co-culture system</t>
  </si>
  <si>
    <t>Carbon dioxide and methane fluxes across the sediment-water interface in different grass carp Ctenopharyngodon idella polyculture models</t>
  </si>
  <si>
    <t>Effect of drainage on CO2, CH4, and N2O fluxes from aquaculture ponds during winter in a subtropical estuary of China</t>
  </si>
  <si>
    <t>Ebullition was a major pathway of methane emissions from the aquaculture ponds in southeast China</t>
  </si>
  <si>
    <t>Contrasting effects of aeration on methane (CH4) and nitrous oxide (N2O) emissions from subtropical aquaculture ponds and implications for global warming mitigation</t>
  </si>
  <si>
    <t>Effects of coastal marsh conversion to shrimp aquaculture ponds on CH4 and N2O emissions</t>
  </si>
  <si>
    <t>Large Fine-Scale Spatiotemporal Variations of CH4 Diffusive Fluxes From Shrimp Aquaculture Ponds Affected by Organic Matter Supply and Aeration in Southeast China</t>
  </si>
  <si>
    <t>Fluxes of greenhouse gases at two different aquaculture ponds in the coastal zone of southeastern China</t>
  </si>
  <si>
    <t>Significant inter-annual fluctuation in CO2 and CH4 diffusive fluxes from subtropical aquaculture ponds: Implications for climate change and carbon emission evaluations</t>
  </si>
  <si>
    <t>Insights into the farming-season carbon budget of coastal earthen aquaculture ponds in southeastern China</t>
  </si>
  <si>
    <t>Methane Dynamics of Aquaculture Shrimp Ponds in Two Subtropical Estuaries, Southeast China: Dissolved Concentration, Net Sediment Release, and Water Oxidation</t>
  </si>
  <si>
    <t>Greenhouse gas emissions from managed freshwater wetlands under intensified aquaculture</t>
  </si>
  <si>
    <t>Methane fluxes from typical marine polyculture ponds of swimming crab with kuruma shrimp and short-necked clam in eastern China</t>
  </si>
  <si>
    <t>Large methane emission from freshwater aquaculture ponds revealed by long-term eddy covariance observation</t>
  </si>
  <si>
    <t>Spatial and temporal variability of methane emissions and environmental conditions in a hyper-eutrophic fishpond</t>
  </si>
  <si>
    <t>10.3390/agronomy13051230</t>
  </si>
  <si>
    <t>DOI: 10．13292/j．1000－4890．201804．007</t>
  </si>
  <si>
    <t>https://doi.org/10.1016/j.scitotenv.2023.161520</t>
  </si>
  <si>
    <t>http://dx.doi.org/10.1016/j.watres.2020.116750</t>
  </si>
  <si>
    <t>http://dx.doi.org/10.3724/SP.J.1231.2013.38282</t>
  </si>
  <si>
    <t>https://doi.org/10.11978/j.issn.1009-5470.2012.02.012</t>
  </si>
  <si>
    <t>https://doi.org/10.1016/j.scitotenv.2019.01.050</t>
  </si>
  <si>
    <t>https://ui.adsabs.harvard.edu/link_gateway/2017AtmEn.171...70H/doi:10.1016/j.atmosenv.2017.09.043</t>
  </si>
  <si>
    <t>https://doi.org/10.1002/jsfa.11019</t>
  </si>
  <si>
    <t>https://doi.org/10.1016/j.ecss.2020.106677</t>
  </si>
  <si>
    <t>doi: 10.13227/j.hjkx.201905092.</t>
  </si>
  <si>
    <t>https://link.springer.com/article/10.1007/s11356-015-5383-9</t>
  </si>
  <si>
    <t>https://doi.org/10.3390/agriculture12040515</t>
  </si>
  <si>
    <t>http://dx.doi.org/10.1007/s11104-008-9597-1</t>
  </si>
  <si>
    <t>https://doi.org/10.3864/j.issn.0578-1752.2008.09.044</t>
  </si>
  <si>
    <t>https://doi.org/10.1016/j.scitotenv.2018.10.440</t>
  </si>
  <si>
    <t>https://doi.org/10.1016/j.ecolind.2022.109578</t>
  </si>
  <si>
    <t>https://doi.org/10.1016/j.watres.2021.117788</t>
  </si>
  <si>
    <t>http://dx.doi.org/10.1016/j.atmosenv.2011.06.074</t>
  </si>
  <si>
    <t>http://dx.doi.org/10.1007%2Fs11631-017-0172-4</t>
  </si>
  <si>
    <t>https://dx.doi.org/10.19741/j.issn.1673-4831.2019.0613</t>
  </si>
  <si>
    <t>https://doi.org/10.3389/fenvs.2022.1084623</t>
  </si>
  <si>
    <t>https://doi.org/10.13227/j.hjkx.201605093</t>
  </si>
  <si>
    <t>https://doi.org/10.1016/j.scitotenv.2018.05.040</t>
  </si>
  <si>
    <t>https://ui.adsabs.harvard.edu/link_gateway/2020EcEng.15105862M/doi:10.1016/j.ecoleng.2020.105862</t>
  </si>
  <si>
    <t>https://doi.org/10.1016/j.scitotenv.2020.137716</t>
  </si>
  <si>
    <t>https://doi.org/10.1016/j.scitotenv.2022.156059</t>
  </si>
  <si>
    <t>https://doi.org/10.1016/j.agee.2022.108189</t>
  </si>
  <si>
    <t>https://doi.org/10.1007/s13157-018-1043-4</t>
  </si>
  <si>
    <t>https://doi.org/10.1016/j.watres.2022.118916</t>
  </si>
  <si>
    <t>https://doi.org/10.1007/s11356-019-04572-w</t>
  </si>
  <si>
    <t>https://doi.org/10.1016/j.envpol.2018.07.018</t>
  </si>
  <si>
    <t>http://dx.doi.org/10.1016/j.ecss.2023.108278</t>
  </si>
  <si>
    <t>https://doi.org/10.1016/j.aaf.2018.12.006</t>
  </si>
  <si>
    <t>https://doi.org/10.1016/j.watres.2020.116654</t>
  </si>
  <si>
    <t>https://doi.org/10.1016/j.jes.2016.03.021</t>
  </si>
  <si>
    <t>https://doi.org/10.13227/j.hjkx.201905149</t>
  </si>
  <si>
    <t>https://doi.org/10.1016/j.jenvman.2021.113027</t>
  </si>
  <si>
    <t>https://doi.org/10.16819/j.1001-7216.2022.211008</t>
  </si>
  <si>
    <t>https://doi.org/10.1016/j.scitotenv.2008.10.037</t>
  </si>
  <si>
    <t>https://doi.org/10.1016/j.scitotenv.2017.12.054</t>
  </si>
  <si>
    <t>http://dx.doi.org/10.1016/j.atmosenv.2016.05.009</t>
  </si>
  <si>
    <t>https://doi.org/10.1016/j.atmosenv.2017.12.008</t>
  </si>
  <si>
    <t>https://doi.org/10.1016/j.envpol.2019.04.076</t>
  </si>
  <si>
    <t>https://doi.org/10.1016/j.scitotenv.2020.144558</t>
  </si>
  <si>
    <t>https://doi.org/10.1016/S1001-0742(12)60269-1</t>
  </si>
  <si>
    <t xml:space="preserve">https://doi.org/10.1038/srep02500
</t>
  </si>
  <si>
    <t>https://doi.org/10.1021/es5033713</t>
  </si>
  <si>
    <t>http://dx.doi.org/10.1016/j.atmosenv.2005.06.010</t>
  </si>
  <si>
    <t>http://dx.doi.org/10.1016/j.atmosenv.2006.05.033</t>
  </si>
  <si>
    <t>http://dx.doi.org/10.18307/2016.0506</t>
  </si>
  <si>
    <t>https://doi.org/10.1016/j.agee.2022.108312</t>
  </si>
  <si>
    <t>https://dx.doi.org/10.13930/j.cnki.cjea.170280</t>
  </si>
  <si>
    <t>https://doi.org/10.1016/j.jes.2021.12.004</t>
  </si>
  <si>
    <t>https://doi.org/10.1016/j.agee.2023.108427</t>
  </si>
  <si>
    <t>https://doi.org/10.1016/S2095-3119(12)60054-9</t>
  </si>
  <si>
    <t>https://doi.org/10.5194/bg-12-4711-2015</t>
  </si>
  <si>
    <t>https://doi.org/10.13227/j.hjkx.201705166</t>
  </si>
  <si>
    <t>https://doi.org/10.1016/j.atmosenv.2015.05.067</t>
  </si>
  <si>
    <t>https://doi.org/10.1016/j.jhydrol.2020.124550</t>
  </si>
  <si>
    <t>https://doi.org/10.1016/j.agee.2021.107662</t>
  </si>
  <si>
    <t>https://doi.org/10.1016/j.watres.2022.119326</t>
  </si>
  <si>
    <t>https://doi.org/10.1016/j.agee.2022.107995</t>
  </si>
  <si>
    <t>https://doi.org/10.1016/j.watres.2022.118882</t>
  </si>
  <si>
    <t>https://doi.org/10.1016/j.envres.2023.115829</t>
  </si>
  <si>
    <t>https://doi.org/10.1016/j.envpol.2012.03.006</t>
  </si>
  <si>
    <t>https://doi.org/10.1002/2017JG003798</t>
  </si>
  <si>
    <t>https://doi.org/10.1016/j.watres.2020.116739</t>
  </si>
  <si>
    <t>https://doi.org/10.1016/j.scitotenv.2020.144868</t>
  </si>
  <si>
    <t>https://doi.org/10.1016/j.scitotenv.2020.143495</t>
  </si>
  <si>
    <t>https://doi.org/10.1016/j.scitotenv.2019.03.466</t>
  </si>
  <si>
    <t>https://doi.org/10.1016/j.envpol.2022.120246</t>
  </si>
  <si>
    <t>https://doi.org/10.13227/j.hjkx.201707117</t>
  </si>
  <si>
    <t>https://doi.org/10.3864/j.issn.0578-1752.2016.20.011</t>
  </si>
  <si>
    <t>doi: 10.5004/dwt.2021.27800</t>
  </si>
  <si>
    <t>https://doi.org/10.1016/j.jes.2021.04.003</t>
  </si>
  <si>
    <t>https://doi.org/10.1016/j.agrformet.2019.05.032</t>
  </si>
  <si>
    <t>https://doi.org/10.13227/j.hjkx.201605142</t>
  </si>
  <si>
    <t>http://dx.doi.org/10.1002/eco.2498</t>
  </si>
  <si>
    <t>https://doi.org/10.1016/j.ecoleng.2013.07.049</t>
  </si>
  <si>
    <t>https://ui.adsabs.harvard.edu/link_gateway/2016AqInt..24..893Z/doi:10.1007/s10499-015-9959-7</t>
  </si>
  <si>
    <t>http://dx.doi.org/10.11975/j.issn.1002-6819.2016.03.030</t>
  </si>
  <si>
    <t>http://dx.doi.org/10.1016/j.ecoleng.2016.05.063</t>
  </si>
  <si>
    <t>10.1016/j.marenvres.2023.106147</t>
  </si>
  <si>
    <t>10.1016/j.agee.2008.09.003</t>
  </si>
  <si>
    <t>10.1021/acs.est.2c03992</t>
  </si>
  <si>
    <t>10.1021/acs.est.5b04343</t>
  </si>
  <si>
    <t>10.1016/j.aqrep.2021.100950</t>
  </si>
  <si>
    <t>10.1016/j.scitotenv.2020.144558</t>
  </si>
  <si>
    <t>10.1016/j.jes.2017.03.024</t>
  </si>
  <si>
    <t>10.1016/j.jhydrol.2022.128876</t>
  </si>
  <si>
    <t>10.1016/S1671-2927(08)60335-1</t>
  </si>
  <si>
    <t>Adhikari et al.</t>
  </si>
  <si>
    <t>Assessment of Green House Gases (GHGS) Emission from Some Aquaculture Ponds of Andhra Pradesh and West Bengal, India</t>
  </si>
  <si>
    <t>Andhra Pradesh</t>
  </si>
  <si>
    <t>West Bengal</t>
  </si>
  <si>
    <t>Indian carps</t>
  </si>
  <si>
    <t>Life Cycle analysis</t>
  </si>
  <si>
    <t>Animal</t>
  </si>
  <si>
    <t>Shab</t>
  </si>
  <si>
    <t>Net-Cage</t>
  </si>
  <si>
    <t>Fishes</t>
  </si>
  <si>
    <t>Mixed fish-mollusk</t>
  </si>
  <si>
    <t>Mixed algae-mollusk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</si>
  <si>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</si>
  <si>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</si>
  <si>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</si>
  <si>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</si>
  <si>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</si>
  <si>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</si>
  <si>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</si>
  <si>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</si>
  <si>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</si>
  <si>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</si>
  <si>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</si>
  <si>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</si>
  <si>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</si>
  <si>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</si>
  <si>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</si>
  <si>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</si>
  <si>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</si>
  <si>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</si>
  <si>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</si>
  <si>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</si>
  <si>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</si>
  <si>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</si>
  <si>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C31</t>
  </si>
  <si>
    <t>C32</t>
  </si>
  <si>
    <t>C33</t>
  </si>
  <si>
    <t>C34</t>
  </si>
  <si>
    <t>C35</t>
  </si>
  <si>
    <t>C36</t>
  </si>
  <si>
    <t>C37</t>
  </si>
  <si>
    <t>C38</t>
  </si>
  <si>
    <t>C39</t>
  </si>
  <si>
    <t>C40</t>
  </si>
  <si>
    <t>C41</t>
  </si>
  <si>
    <t>C42</t>
  </si>
  <si>
    <t>C43</t>
  </si>
  <si>
    <t>C44</t>
  </si>
  <si>
    <t>C45</t>
  </si>
  <si>
    <t>C46</t>
  </si>
  <si>
    <t>C47</t>
  </si>
  <si>
    <t>C48</t>
  </si>
  <si>
    <t>C49</t>
  </si>
  <si>
    <t>C50</t>
  </si>
  <si>
    <t>C51</t>
  </si>
  <si>
    <t>C52</t>
  </si>
  <si>
    <t>C53</t>
  </si>
  <si>
    <t>C54</t>
  </si>
  <si>
    <t>C55</t>
  </si>
  <si>
    <t>C56</t>
  </si>
  <si>
    <t>C57</t>
  </si>
  <si>
    <t>C58</t>
  </si>
  <si>
    <t>C59</t>
  </si>
  <si>
    <t>C60</t>
  </si>
  <si>
    <t>C61</t>
  </si>
  <si>
    <t>F9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</si>
  <si>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</si>
  <si>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</si>
  <si>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</si>
  <si>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</si>
  <si>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</si>
  <si>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</si>
  <si>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</si>
  <si>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</si>
  <si>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</si>
  <si>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</si>
  <si>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</si>
  <si>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</si>
  <si>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</si>
  <si>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</si>
  <si>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</si>
  <si>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F25</t>
  </si>
  <si>
    <t>F26</t>
  </si>
  <si>
    <t>F27</t>
  </si>
  <si>
    <t>F28</t>
  </si>
  <si>
    <t>F29</t>
  </si>
  <si>
    <t>F31</t>
  </si>
  <si>
    <t>F32</t>
  </si>
  <si>
    <t>F33</t>
  </si>
  <si>
    <t>F34</t>
  </si>
  <si>
    <t>F35</t>
  </si>
  <si>
    <t>F36</t>
  </si>
  <si>
    <t>F37</t>
  </si>
  <si>
    <t>F38</t>
  </si>
  <si>
    <t>F39</t>
  </si>
  <si>
    <t>F40</t>
  </si>
  <si>
    <t>F41</t>
  </si>
  <si>
    <t>F42</t>
  </si>
  <si>
    <t>F43</t>
  </si>
  <si>
    <t>F44</t>
  </si>
  <si>
    <t>F45</t>
  </si>
  <si>
    <t>F46</t>
  </si>
  <si>
    <t>F47</t>
  </si>
  <si>
    <t>F48</t>
  </si>
  <si>
    <t>F49</t>
  </si>
  <si>
    <t>F50</t>
  </si>
  <si>
    <t>F51</t>
  </si>
  <si>
    <t>F52</t>
  </si>
  <si>
    <t>F53</t>
  </si>
  <si>
    <t>F54</t>
  </si>
  <si>
    <t>F55</t>
  </si>
  <si>
    <t>F56</t>
  </si>
  <si>
    <t>F57</t>
  </si>
  <si>
    <t>F58</t>
  </si>
  <si>
    <t>F59</t>
  </si>
  <si>
    <t>F60</t>
  </si>
  <si>
    <t>F61</t>
  </si>
  <si>
    <t>F62</t>
  </si>
  <si>
    <t>F63</t>
  </si>
  <si>
    <t>F64</t>
  </si>
  <si>
    <t>F65</t>
  </si>
  <si>
    <t>F67</t>
  </si>
  <si>
    <t>F68</t>
  </si>
  <si>
    <t>F69</t>
  </si>
  <si>
    <t>F70</t>
  </si>
  <si>
    <t>F71</t>
  </si>
  <si>
    <t>F72</t>
  </si>
  <si>
    <t>F73</t>
  </si>
  <si>
    <t>F74</t>
  </si>
  <si>
    <t>F75</t>
  </si>
  <si>
    <t>F76</t>
  </si>
  <si>
    <t>F77</t>
  </si>
  <si>
    <t>F78</t>
  </si>
  <si>
    <t>F79</t>
  </si>
  <si>
    <t>F80</t>
  </si>
  <si>
    <t>F81</t>
  </si>
  <si>
    <t>F82</t>
  </si>
  <si>
    <t>F83</t>
  </si>
  <si>
    <t>F84</t>
  </si>
  <si>
    <t>F85</t>
  </si>
  <si>
    <t>F86</t>
  </si>
  <si>
    <t>F87</t>
  </si>
  <si>
    <t>F88</t>
  </si>
  <si>
    <t>F89</t>
  </si>
  <si>
    <t>F90</t>
  </si>
  <si>
    <t>F91</t>
  </si>
  <si>
    <t>F92</t>
  </si>
  <si>
    <t>F93</t>
  </si>
  <si>
    <t>F94</t>
  </si>
  <si>
    <t>F95</t>
  </si>
  <si>
    <t>F96</t>
  </si>
  <si>
    <t>F97</t>
  </si>
  <si>
    <t>F98</t>
  </si>
  <si>
    <t>F99</t>
  </si>
  <si>
    <t>F100</t>
  </si>
  <si>
    <t>F101</t>
  </si>
  <si>
    <t>F102</t>
  </si>
  <si>
    <t>F103</t>
  </si>
  <si>
    <t>F104</t>
  </si>
  <si>
    <t>F105</t>
  </si>
  <si>
    <t>F106</t>
  </si>
  <si>
    <t>F107</t>
  </si>
  <si>
    <t>F108</t>
  </si>
  <si>
    <t>F109</t>
  </si>
  <si>
    <t>F110</t>
  </si>
  <si>
    <t>F111</t>
  </si>
  <si>
    <t>F112</t>
  </si>
  <si>
    <t>F113</t>
  </si>
  <si>
    <t>F114</t>
  </si>
  <si>
    <t>F115</t>
  </si>
  <si>
    <t>F116</t>
  </si>
  <si>
    <t>F117</t>
  </si>
  <si>
    <t>F118</t>
  </si>
  <si>
    <t>F119</t>
  </si>
  <si>
    <t>F120</t>
  </si>
  <si>
    <t>B1</t>
  </si>
  <si>
    <t>M1</t>
  </si>
  <si>
    <t>M2</t>
  </si>
  <si>
    <t>M3</t>
  </si>
  <si>
    <t>M4</t>
  </si>
  <si>
    <t>M6</t>
  </si>
  <si>
    <t>M5</t>
  </si>
  <si>
    <t>Emissions of gas and dust form Livestock (eds Hassouna, M. &amp; Guingand, N.) 35–39 (IFIP-Institut du Porc, 2013).</t>
  </si>
  <si>
    <t>Methane emissions and related physicochemical soil and water parameters in rice-fish systems in Bangladesh. Agric. Ecosyst. Environ. 120, 391–398 (2007).</t>
  </si>
  <si>
    <t>Proceeding of 9th International Conference LCA of Food 2014 (eds Schenck, R. &amp; Huizen, D.) 920–925 (American Center for Life Cycle Assessment, 2014).</t>
  </si>
  <si>
    <t>Effects of temperature on nitrous oxide (N2O) emission from intensive aquaculture system. Sci. Total Environ. 518–519, 16–23 (2015).</t>
  </si>
  <si>
    <t>Spatio-temporal variation of nitrogen and phosphorus contents in cascade ponds in subtropical headstream watershed and its influencing factors. Journal of Agro-Environment Science 39, 2420–2428. (in Chinese)</t>
  </si>
  <si>
    <t>EXPERT WORKSHOP ON GREENHOUSE GAS EMISSIONS STRATEGIES AND METHODS IN SEAFOOD</t>
  </si>
  <si>
    <t>Greenhouse gases emissions from pond culture ecosystem of Chinese mitten crab and their comprehensive global warming potentials in summer. J. Fish. China 37, 417–424 (in Chinese). https://doi.org/10.3724/SP.J.1231.2013.38282.</t>
  </si>
  <si>
    <t>https://doi.org/10.3724/SP.J.1231.2013.38282.</t>
  </si>
  <si>
    <r>
      <t>DOI</t>
    </r>
    <r>
      <rPr>
        <sz val="11"/>
        <color theme="1"/>
        <rFont val="Times New Roman"/>
        <family val="1"/>
      </rPr>
      <t>: 10.37871/jbres1149</t>
    </r>
  </si>
  <si>
    <t>https://doi.org/10.1007/s00374-020-01512-6.</t>
  </si>
  <si>
    <t>Effects of crabs on greenhouse gas emissions, soil nutrients, and stoichiometry in a subtropical estuarine wetland. Biol. Fertil. Soils 57, 131–144.</t>
  </si>
  <si>
    <t>Chen X.X., et al.</t>
  </si>
  <si>
    <t>https://doi.org/10.27248/d.cnki.gnjqc.2021.000746.</t>
  </si>
  <si>
    <t>Study on variation law and influencing factors of greenhouse gas emission flux in different water bodies. Master thesis, Nanjing Univ. Inform. Sci. Technol. (in Chinese).</t>
  </si>
  <si>
    <t>Minjiang River Estuary, Fujian province</t>
  </si>
  <si>
    <t>Coastal Wetland Reclamation System (CWRS)</t>
  </si>
  <si>
    <t>Nanjing</t>
  </si>
  <si>
    <t>Lake/Reservoir system</t>
  </si>
  <si>
    <t>doi: 10.3354/aei00149</t>
  </si>
  <si>
    <t xml:space="preserve">Chen y. et al. </t>
  </si>
  <si>
    <t>Variations in CO2 fluxes from grass carp Ctenopharyngodon idella aquaculture polyculture ponds</t>
  </si>
  <si>
    <t>Ctenopharyngodon idella</t>
  </si>
  <si>
    <t xml:space="preserve">grass carp </t>
  </si>
  <si>
    <t>Gaoqing Country</t>
  </si>
  <si>
    <t>Dong R. C.</t>
  </si>
  <si>
    <t>Study on CO2 flux and source/sink function in Jiaozhou Bay coastal wetland. Master thesis, Qingdao Univ. (in Chinese).</t>
  </si>
  <si>
    <t>Dagu River</t>
  </si>
  <si>
    <t>LV et al</t>
  </si>
  <si>
    <t>Harbin city</t>
  </si>
  <si>
    <t>Study on CO2 fluxes across water-air interface peatland reservoirs around Harbin. Doctoral thesis, Northeast Forestry Univ. (in Chinese).</t>
  </si>
  <si>
    <t>Song et al.</t>
  </si>
  <si>
    <t>Anthropogenic effects on fluxes of ecosystem respiration and methane in the Yellow River Estuary, China. Wetlands 36, S113–S123. https://doi.org/10.1007/s13157-014-0587-1</t>
  </si>
  <si>
    <t>Greenhouse gases fluxes at water-air interface of aquaculture ponds in the Yellow River Estuary. Eco. Environ. Sci. 26, 1554–1561 (in Chinese). https://doi.org/10.16258/j.cnki.1674-5906. 2017.09.014.</t>
  </si>
  <si>
    <t>Yellow River Estuary</t>
  </si>
  <si>
    <t>Dongying City</t>
  </si>
  <si>
    <t>Tang C.</t>
  </si>
  <si>
    <t>Effects on methane fluxes of the brackish C. malaccensis marsh conversion to aquaculture pond in Min River Estuary. Fujian norm. Univ. (in Chinese).</t>
  </si>
  <si>
    <t>Comparison of CH4 emissions following brackish Cyperus malaccensis marsh conversion to shrimp pond in the Min River estuary. Acta Sci. Circumstant. 38, 1214–1223 (in Chinese). https://doi.org/10.13671/j.hjkxxb.2017.0447.</t>
  </si>
  <si>
    <t xml:space="preserve"> https://doi.org/10.13671/j.hjkxxb.2017.0447.</t>
  </si>
  <si>
    <t>Xiang et al.</t>
  </si>
  <si>
    <t>Suzhou City</t>
  </si>
  <si>
    <t>Greenhouse gases emissions from the lakeside wetland and crab pond in Riparian zone of Taihu lake. Doctoral thesis, Univ. Chinese Academy Sci. (inChinese).</t>
  </si>
  <si>
    <t>Zhan et al.</t>
  </si>
  <si>
    <t>Wuhan City</t>
  </si>
  <si>
    <t>Greenhouse gases exchange of integrated paddy field and their comprehensive global warming potentials. Acta Ecologica Sin. 11, 5461–5468 (in Chinese). https://doi.org/ 10.3321/j.issn:1000-0933.2008.11.030.</t>
  </si>
  <si>
    <t xml:space="preserve"> https://doi.org/ 10.3321/j.issn:1000-0933.2008.11.030.</t>
  </si>
  <si>
    <t>Ganyu County</t>
  </si>
  <si>
    <t>Studies on CH4 and CO2 fluxes at water-air interface and carbon budgets of different culture systems with portunus trituberculatus, marsupenaeusjaponicas and ruditapes philippinarum. Master thesis, Ocean Univ. China (inChinese).</t>
  </si>
  <si>
    <t>Zhang, D.X.</t>
  </si>
  <si>
    <t xml:space="preserve">Carbon dioxide fluxes from two typical mariculture polyculture systems in coastal China. Aquaculture 521. </t>
  </si>
  <si>
    <t>https://doi.org/10.1016/j.aquaculture.2020.735041.</t>
  </si>
  <si>
    <t xml:space="preserve">Carbon dioxide fluxes from mariculture ponds with swimming crabs and shrimps in eastern China: the effect of adding razor clams. Aquacult. Rep. 22. </t>
  </si>
  <si>
    <t>https://doi.org/ 10.1016/j.aqrep.2021.100917.</t>
  </si>
  <si>
    <t xml:space="preserve">Plot-scale spatiotemporal variations of CO2 concentration and flux across water–air interfaces at aquaculture shrimp ponds in a subtropical estuary. Environ. Sci. Pollut. Res. 26, 5623–5637. </t>
  </si>
  <si>
    <t>https://doi.org/10.1007/s11356-018 -3929-3.</t>
  </si>
  <si>
    <t>Carbon, nitrogen and phosphorus budgets in reclaimed shrimp ponds of the Min River Estuary. Master thesis, Fujian Normal Univ. (in Chinese). https://doi.org/10.27019/d.cnki.gfjsu.2020.002282.</t>
  </si>
  <si>
    <t>Zhao, G. H.</t>
  </si>
  <si>
    <t>Crab-shrimp</t>
  </si>
  <si>
    <t>Crab-shrimp-clam</t>
  </si>
  <si>
    <t>PMR</t>
  </si>
  <si>
    <t>Whiteleg shrimp</t>
  </si>
  <si>
    <t>P1</t>
  </si>
  <si>
    <t>P2</t>
  </si>
  <si>
    <t>P3</t>
  </si>
  <si>
    <t>Water-air interface</t>
  </si>
  <si>
    <t xml:space="preserve">Portunus trituberculatus; Marsupenaeus japonicus ; Ruditapes philippinarum </t>
  </si>
  <si>
    <t>Swimming crab, Kuruma shrimp, Short-necked clam</t>
  </si>
  <si>
    <t>Portunus trituberculatus; Marsupenaeus japonicus</t>
  </si>
  <si>
    <t xml:space="preserve">Portunus trituberculatus; Marsupenaeus japonicus </t>
  </si>
  <si>
    <t>Swimming crab, Kuruma shrimp</t>
  </si>
  <si>
    <t>Zhoushan</t>
  </si>
  <si>
    <t xml:space="preserve">Portunus trituberculatus; Marsupenaeus japonicus ; Sinonovacula constricta </t>
  </si>
  <si>
    <t>Swimming crab, Kuruma shrimp, Razor clam</t>
  </si>
  <si>
    <t>CS</t>
  </si>
  <si>
    <t>CSB1</t>
  </si>
  <si>
    <t>CSB2</t>
  </si>
  <si>
    <t>CSB3</t>
  </si>
  <si>
    <t>A flux-gradient system for simultaneous measurement of the CH4, CO2, and H2O fluxes at a lake–air interface. Environmental science &amp; technology, 48(24), 14490-14498.</t>
  </si>
  <si>
    <t>Characteristics of nitrous oxide( N2O) emissions and the related factors in Lake Poyang. Journal of Lake Sciences, 28(5), 972-981. (in Chinese)</t>
  </si>
  <si>
    <t>Diurnal Changes in Greenhouse Gases at Water-Air Interface of Xiangxi River in Autumn and Their Influencing Factors. Environmental Science, 34(4), 1270-1276. (in Chinese)</t>
  </si>
  <si>
    <t>Effect of rice-crayfish co-culture on greenhouse gases emission in straw-puddled paddy fields. Chinese Journal of Eco-Agriculture, 25,1591-1603. (in Chinese)</t>
  </si>
  <si>
    <t>Greenhouse gas emissions hotspots and drivers of urban freshwater bodies in areas of the Yangtze River delta, China. Ecohydrology 16, e2498.</t>
  </si>
  <si>
    <t>Intense methane ebullition from urban inland waters and its significant contribution to greenhouse gas emissions. Water Research, 189, 116654.</t>
  </si>
  <si>
    <t>Methane emission from two typical aquaculture ponds in Taihu Lake. Ecology and Environmental Sciences 27, 1269–1275. (in Chinese)</t>
  </si>
  <si>
    <t>N2O emission flux from Baiyangdian wetland. Ecology and Environment, 17(5), 1732-1738. (in Chinese)</t>
  </si>
  <si>
    <t>Temporal and spatial characteristics of methane flux and its influencing factors in a typical aquaculture pond. China Environmental Science41, 2910-2922. (in Chinese)</t>
  </si>
  <si>
    <t>The spatial distribution and emission of nitrous oxide (N2O) in a large eutrophic lake in eastern China: anthropogenic effects. Science of the Total Environment, 407(10), 3330-3337.</t>
  </si>
  <si>
    <t>Ye et al.</t>
  </si>
  <si>
    <t>Greenhouse gas emissions from fed mollusk mariculture: A case study of a Sinonovacula constricta farming system</t>
  </si>
  <si>
    <t>https://doi.org/10.1016/j.agee.2022.108029</t>
  </si>
  <si>
    <t xml:space="preserve"> Sinonovacula constricta</t>
  </si>
  <si>
    <t>Razor clam</t>
  </si>
  <si>
    <t>Clam</t>
  </si>
  <si>
    <t>Pond A</t>
  </si>
  <si>
    <t>Pond B</t>
  </si>
  <si>
    <t>Waldemer et al.</t>
  </si>
  <si>
    <t>DOI: 10.1016/j.scitotenv.2024.176514</t>
  </si>
  <si>
    <t>Anaerobic degradation of excess protein-rich fish feed drives CH₄ ebullition in a freshwater aquaculture pond</t>
  </si>
  <si>
    <t>Bautzen</t>
  </si>
  <si>
    <t xml:space="preserve">Silurus glanis; Tinca tinca </t>
  </si>
  <si>
    <t>catfish; tench</t>
  </si>
  <si>
    <t>feeding area</t>
  </si>
  <si>
    <t>open water</t>
  </si>
  <si>
    <t>Ebullition methods</t>
  </si>
  <si>
    <t>Effects of temperature on nitrous oxide (N₂O) emission from intensive aquaculture system</t>
  </si>
  <si>
    <t>Republic of Korea</t>
  </si>
  <si>
    <t>Sejong</t>
  </si>
  <si>
    <t>RAS</t>
  </si>
  <si>
    <t>Hylen et al.</t>
  </si>
  <si>
    <t>In situ characterization of benthic fluxes and denitrification efficiency in a newly re-established mussel farm</t>
  </si>
  <si>
    <t>https://doi.org/10.1016/j.scitotenv.2021.146853</t>
  </si>
  <si>
    <t>Denmark</t>
  </si>
  <si>
    <t>As Vig</t>
  </si>
  <si>
    <t>Mussels</t>
  </si>
  <si>
    <t>Mytilus edulis</t>
  </si>
  <si>
    <t xml:space="preserve">Blue Mussel </t>
  </si>
  <si>
    <t>Longline</t>
  </si>
  <si>
    <t>Farm</t>
  </si>
  <si>
    <t>Ref</t>
  </si>
  <si>
    <t>Benthic lander an gas chromatography</t>
  </si>
  <si>
    <t>Nitrogen transformations in intensive aquaculture system and its implication to climate change through nitrous oxide emission</t>
  </si>
  <si>
    <t>Honolulu</t>
  </si>
  <si>
    <t>Clarias fuscus</t>
  </si>
  <si>
    <t>chinese catfish</t>
  </si>
  <si>
    <t xml:space="preserve">Water </t>
  </si>
  <si>
    <t>Clark-type electrode and gas-phase N₂O calculated from tank aeration</t>
  </si>
  <si>
    <t>Influence of carbohydrate addition on nitrogen transformations and greenhouse gas emissions of intensive aquaculture system</t>
  </si>
  <si>
    <t>DOI: 10.1016/j.scitotenv.2013.09.050</t>
  </si>
  <si>
    <t>nile tilapia</t>
  </si>
  <si>
    <t>treatment</t>
  </si>
  <si>
    <t>control</t>
  </si>
  <si>
    <t>Clark-type electrode and gas-phase N₂O calculated from tank aeration and gas chromatography</t>
  </si>
  <si>
    <t>DOI: 10.1016/j.biortech.2015.01.013</t>
  </si>
  <si>
    <t>Effect of plant species on nitrogen recovery in aquaponics</t>
  </si>
  <si>
    <t>tomato</t>
  </si>
  <si>
    <t>pak choi</t>
  </si>
  <si>
    <t>Deng et al.</t>
  </si>
  <si>
    <t>Greenhouse gases emissions from aquaculture ponds: Different emission patterns and key microbial processes affected by increased nitrogen loading</t>
  </si>
  <si>
    <t>10.1016/j.scitotenv.2024.172108</t>
  </si>
  <si>
    <t>LNP</t>
  </si>
  <si>
    <t>HNP</t>
  </si>
  <si>
    <t>Effect of fish species on methane and nitrous oxide emission in relation to soil C, N pools and enzymatic activities in rainfed shallow lowland rice-fish farming system.</t>
  </si>
  <si>
    <t>Cuttack</t>
  </si>
  <si>
    <t>Cirrhinus mrigala, Labeo rohita, Cyprinus carpio, Catla catla</t>
  </si>
  <si>
    <t>Mrigal, Rohu, Common Carp, Catla</t>
  </si>
  <si>
    <t>Silva et al.</t>
  </si>
  <si>
    <t>Balanço de gases de efeito estufa em áreas de malacocultura</t>
  </si>
  <si>
    <t>Santa Catarina</t>
  </si>
  <si>
    <t>Oysters and mussels</t>
  </si>
  <si>
    <t>Net lanterns</t>
  </si>
  <si>
    <t>Ray et al.</t>
  </si>
  <si>
    <t>Low Greenhouse Gas Emissions from Oyster Aquaculture</t>
  </si>
  <si>
    <t>Ninigret Pond</t>
  </si>
  <si>
    <t>Crassostrea virginica</t>
  </si>
  <si>
    <t>Eastern oyster</t>
  </si>
  <si>
    <t xml:space="preserve">Oyster </t>
  </si>
  <si>
    <t>Off-bottom culture</t>
  </si>
  <si>
    <t>Negligible Greenhouse Gas Release from Sediments in Oyster Habitats</t>
  </si>
  <si>
    <t>Report</t>
  </si>
  <si>
    <t>Catla catla, Labeo rohita, Cirrhinus mrigala</t>
  </si>
  <si>
    <r>
      <t>DOI</t>
    </r>
    <r>
      <rPr>
        <sz val="11"/>
        <color theme="1"/>
        <rFont val="Times New Roman"/>
        <family val="1"/>
      </rPr>
      <t>: 10.1016/j.agee.2013.05.015</t>
    </r>
  </si>
  <si>
    <r>
      <t>DOI</t>
    </r>
    <r>
      <rPr>
        <sz val="11"/>
        <color theme="1"/>
        <rFont val="Times New Roman"/>
        <family val="1"/>
      </rPr>
      <t>: 10.1016/j.biortech.2012.12.033</t>
    </r>
  </si>
  <si>
    <r>
      <t>DOI</t>
    </r>
    <r>
      <rPr>
        <sz val="11"/>
        <color theme="1"/>
        <rFont val="Times New Roman"/>
        <family val="1"/>
      </rPr>
      <t>: 10.1016/j.scitotenv.2015.02.076</t>
    </r>
  </si>
  <si>
    <r>
      <t>DOI</t>
    </r>
    <r>
      <rPr>
        <sz val="11"/>
        <color theme="1"/>
        <rFont val="Times New Roman"/>
        <family val="1"/>
      </rPr>
      <t>: 10.1021/acs.est.9b02965</t>
    </r>
  </si>
  <si>
    <r>
      <t>DOI</t>
    </r>
    <r>
      <rPr>
        <sz val="11"/>
        <color theme="1"/>
        <rFont val="Times New Roman"/>
        <family val="1"/>
      </rPr>
      <t>: 10.1021/acs.est.1c05253</t>
    </r>
  </si>
  <si>
    <t>B2</t>
  </si>
  <si>
    <t>B3</t>
  </si>
  <si>
    <t>B4</t>
  </si>
  <si>
    <t>B5</t>
  </si>
  <si>
    <t>F121</t>
  </si>
  <si>
    <t>F122</t>
  </si>
  <si>
    <t>F123</t>
  </si>
  <si>
    <t>F124</t>
  </si>
  <si>
    <t>F125</t>
  </si>
  <si>
    <t>F126</t>
  </si>
  <si>
    <t>F129</t>
  </si>
  <si>
    <t>F127</t>
  </si>
  <si>
    <t>F128</t>
  </si>
  <si>
    <t>F130</t>
  </si>
  <si>
    <t>F131</t>
  </si>
  <si>
    <t>F132</t>
  </si>
  <si>
    <t>F133</t>
  </si>
  <si>
    <t>F134</t>
  </si>
  <si>
    <t>F135</t>
  </si>
  <si>
    <t>F136</t>
  </si>
  <si>
    <t>F137</t>
  </si>
  <si>
    <t>F138</t>
  </si>
  <si>
    <t>F139</t>
  </si>
  <si>
    <t>F140</t>
  </si>
  <si>
    <t>F141</t>
  </si>
  <si>
    <t>F142</t>
  </si>
  <si>
    <t>F143</t>
  </si>
  <si>
    <t>F144</t>
  </si>
  <si>
    <t>F145</t>
  </si>
  <si>
    <t>F146</t>
  </si>
  <si>
    <t>F147</t>
  </si>
  <si>
    <t>F148</t>
  </si>
  <si>
    <t>F149</t>
  </si>
  <si>
    <t>F150</t>
  </si>
  <si>
    <t>F151</t>
  </si>
  <si>
    <t>F152</t>
  </si>
  <si>
    <t>F153</t>
  </si>
  <si>
    <t>C62</t>
  </si>
  <si>
    <t>C63</t>
  </si>
  <si>
    <t>C64</t>
  </si>
  <si>
    <t>C65</t>
  </si>
  <si>
    <t>G66</t>
  </si>
  <si>
    <t>C66</t>
  </si>
  <si>
    <t>C67</t>
  </si>
  <si>
    <t>C68</t>
  </si>
  <si>
    <t>C69</t>
  </si>
  <si>
    <t>C70</t>
  </si>
  <si>
    <t>C71</t>
  </si>
  <si>
    <t>C72</t>
  </si>
  <si>
    <t>C73</t>
  </si>
  <si>
    <t>C74</t>
  </si>
  <si>
    <t>C75</t>
  </si>
  <si>
    <t>C76</t>
  </si>
  <si>
    <t>C77</t>
  </si>
  <si>
    <t>Vietnam</t>
  </si>
  <si>
    <t>Latitude</t>
  </si>
  <si>
    <t>Longitude</t>
  </si>
  <si>
    <t>Cheonan</t>
  </si>
  <si>
    <t xml:space="preserve">Suzhou </t>
  </si>
  <si>
    <t>Marsupenaeus japonicus; Portunus trituberculatus</t>
  </si>
  <si>
    <t>Li et al.</t>
  </si>
  <si>
    <t>Higher Food Yields and Lower Greenhouse Gas Emissions from Aquaculture Ponds with High-Stalk Rice Planted</t>
  </si>
  <si>
    <t>10.1021/acs.est.3c02667</t>
  </si>
  <si>
    <t>Hangzhou</t>
  </si>
  <si>
    <t>Penaeus orientalis</t>
  </si>
  <si>
    <t>Freshwater shrimp</t>
  </si>
  <si>
    <t>Aquaculture ponds  without high-stalk rice 2017-2018</t>
  </si>
  <si>
    <t>Aquaculture ponds  without high-stalk rice 2018-2019</t>
  </si>
  <si>
    <t>C78</t>
  </si>
  <si>
    <t>Emissão de Gases do Efeito Estufa por Viveiros de Cultivo de Camarões de Água Doce em Sistema Semi-Intensivo</t>
  </si>
  <si>
    <t>Jaboticabal</t>
  </si>
  <si>
    <t xml:space="preserve">Macrobrachium amazonicum </t>
  </si>
  <si>
    <t>Amazon shrimp</t>
  </si>
  <si>
    <t>Diffusion chamber</t>
  </si>
  <si>
    <t>C79</t>
  </si>
  <si>
    <t>Preto et al.</t>
  </si>
  <si>
    <t>Soares et al.</t>
  </si>
  <si>
    <t>Emissão e Absorção de Gases do Efeito Estufa Decorrentes da Produção de Camarão Marinho (Litopeneus vannamei)</t>
  </si>
  <si>
    <t>Mossoro, RN</t>
  </si>
  <si>
    <t>white shrimp</t>
  </si>
  <si>
    <t>T1</t>
  </si>
  <si>
    <t>T2</t>
  </si>
  <si>
    <t>C80</t>
  </si>
  <si>
    <t>Xie et al.</t>
  </si>
  <si>
    <t>10.1016/j.cj.2024.04.011</t>
  </si>
  <si>
    <t>Effect of rice cultivar on greenhouse-gas emissions from rice–fish co-culture</t>
  </si>
  <si>
    <t>F154</t>
  </si>
  <si>
    <t>Tanks</t>
  </si>
  <si>
    <t>(I) fish coculturedwith Jia 67 (F-J67)</t>
  </si>
  <si>
    <t>(II) fish co-cultured with Xiushui 121 (F-XS121)</t>
  </si>
  <si>
    <t>(III) fish co-cultured with Yongyou 1540 (FYY1540)</t>
  </si>
  <si>
    <t>(IV) fish co-cultured with Zhongzheyou 8 (F-ZZY8);</t>
  </si>
  <si>
    <t>(V) fish monoculture (F)</t>
  </si>
  <si>
    <t xml:space="preserve">Yang, T.  Et al. </t>
  </si>
  <si>
    <t xml:space="preserve"> 10.1016/j.agee.2024.109281</t>
  </si>
  <si>
    <t>Impact of rice-crab and rice-fish co-cultures on methane emission and its transport in aquaculture ponds</t>
  </si>
  <si>
    <r>
      <t>Carassius auratus</t>
    </r>
    <r>
      <rPr>
        <sz val="11"/>
        <color theme="1"/>
        <rFont val="Aptos Narrow"/>
        <family val="2"/>
        <scheme val="minor"/>
      </rPr>
      <t xml:space="preserve"> </t>
    </r>
  </si>
  <si>
    <t>Crucian carp</t>
  </si>
  <si>
    <t>C81</t>
  </si>
  <si>
    <t>mitten crab</t>
  </si>
  <si>
    <t>Ponds 2021</t>
  </si>
  <si>
    <t>Rice-Crab 2021</t>
  </si>
  <si>
    <t>Rice-Fish 2021</t>
  </si>
  <si>
    <t>Ponds 2022</t>
  </si>
  <si>
    <t>Rice-Crab 2022</t>
  </si>
  <si>
    <t>Rice-Fish 2022</t>
  </si>
  <si>
    <t>Fish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</si>
</sst>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_ "/>
  </numFmts>
  <fonts count="14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  <font>
      <u/>
      <sz val="11"/>
      <color theme="10"/>
      <name val="Times New Roman"/>
      <family val="1"/>
    </font>
    <font>
      <i/>
      <sz val="11"/>
      <color rgb="FF232323"/>
      <name val="Times New Roman"/>
      <family val="1"/>
    </font>
    <font>
      <b/>
      <sz val="11"/>
      <color theme="1"/>
      <name val="Times New Roman"/>
      <family val="1"/>
    </font>
    <font>
      <sz val="11"/>
      <name val="Times New Roman"/>
      <family val="1"/>
    </font>
    <font>
      <sz val="8"/>
      <name val="Aptos Narrow"/>
      <family val="2"/>
      <scheme val="minor"/>
    </font>
    <font>
      <sz val="11"/>
      <color rgb="FF000000"/>
      <name val="Times New Roman"/>
      <family val="1"/>
    </font>
    <font>
      <sz val="10"/>
      <color rgb="FF5B616B"/>
      <name val="Times New Roman"/>
      <family val="1"/>
    </font>
    <font>
      <i/>
      <sz val="11"/>
      <color rgb="FF000000"/>
      <name val="Times New Roman"/>
      <family val="1"/>
    </font>
    <font>
      <i/>
      <sz val="11"/>
      <name val="Times New Roman"/>
      <family val="1"/>
    </font>
    <font>
      <i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3">
    <xf numFmtId="0" fontId="0" fillId="0" borderId="0" xfId="0"/>
    <xf numFmtId="0" fontId="2" fillId="2" borderId="1" xfId="0" applyFont="1" applyFill="1" applyBorder="1"/>
    <xf numFmtId="0" fontId="2" fillId="2" borderId="1" xfId="0" applyFont="1" applyFill="1" applyBorder="1" applyAlignment="1">
      <alignment horizontal="left"/>
    </xf>
    <xf numFmtId="0" fontId="3" fillId="2" borderId="1" xfId="0" applyFont="1" applyFill="1" applyBorder="1"/>
    <xf numFmtId="0" fontId="2" fillId="0" borderId="0" xfId="0" applyFont="1"/>
    <xf numFmtId="0" fontId="2" fillId="0" borderId="0" xfId="0" applyFont="1" applyAlignment="1">
      <alignment horizontal="left"/>
    </xf>
    <xf numFmtId="0" fontId="3" fillId="0" borderId="0" xfId="0" applyFont="1"/>
    <xf numFmtId="3" fontId="2" fillId="0" borderId="0" xfId="0" applyNumberFormat="1" applyFont="1"/>
    <xf numFmtId="2" fontId="2" fillId="0" borderId="0" xfId="0" applyNumberFormat="1" applyFont="1"/>
    <xf numFmtId="0" fontId="4" fillId="0" borderId="0" xfId="1" applyFont="1"/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vertical="center"/>
    </xf>
    <xf numFmtId="0" fontId="7" fillId="0" borderId="0" xfId="0" applyFont="1" applyAlignment="1">
      <alignment horizontal="left" vertical="center"/>
    </xf>
    <xf numFmtId="2" fontId="2" fillId="0" borderId="0" xfId="0" applyNumberFormat="1" applyFont="1" applyAlignment="1">
      <alignment horizontal="left"/>
    </xf>
    <xf numFmtId="0" fontId="2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vertical="center"/>
    </xf>
    <xf numFmtId="0" fontId="4" fillId="0" borderId="0" xfId="1" applyFont="1" applyFill="1" applyBorder="1" applyAlignment="1"/>
    <xf numFmtId="0" fontId="2" fillId="0" borderId="1" xfId="0" applyFont="1" applyBorder="1"/>
    <xf numFmtId="0" fontId="2" fillId="0" borderId="0" xfId="0" applyFont="1" applyAlignment="1">
      <alignment horizontal="right" vertical="center"/>
    </xf>
    <xf numFmtId="0" fontId="9" fillId="0" borderId="0" xfId="0" applyFont="1" applyAlignment="1">
      <alignment horizontal="right" vertical="center"/>
    </xf>
    <xf numFmtId="0" fontId="4" fillId="0" borderId="0" xfId="1" applyFont="1" applyBorder="1" applyAlignment="1"/>
    <xf numFmtId="0" fontId="2" fillId="0" borderId="0" xfId="0" applyFont="1" applyAlignment="1">
      <alignment horizontal="left" vertical="center"/>
    </xf>
    <xf numFmtId="164" fontId="2" fillId="0" borderId="0" xfId="0" applyNumberFormat="1" applyFont="1"/>
    <xf numFmtId="0" fontId="7" fillId="0" borderId="0" xfId="0" applyFont="1" applyAlignment="1">
      <alignment horizontal="right" vertical="center"/>
    </xf>
    <xf numFmtId="0" fontId="2" fillId="3" borderId="1" xfId="0" applyFont="1" applyFill="1" applyBorder="1"/>
    <xf numFmtId="165" fontId="2" fillId="0" borderId="0" xfId="0" applyNumberFormat="1" applyFont="1" applyAlignment="1">
      <alignment vertical="center"/>
    </xf>
    <xf numFmtId="0" fontId="10" fillId="0" borderId="0" xfId="0" applyFont="1" applyAlignment="1">
      <alignment vertical="center"/>
    </xf>
    <xf numFmtId="0" fontId="4" fillId="0" borderId="0" xfId="1" applyFont="1" applyAlignment="1">
      <alignment vertical="center"/>
    </xf>
    <xf numFmtId="165" fontId="7" fillId="0" borderId="0" xfId="0" applyNumberFormat="1" applyFont="1" applyAlignment="1">
      <alignment vertical="center"/>
    </xf>
    <xf numFmtId="165" fontId="2" fillId="0" borderId="0" xfId="0" applyNumberFormat="1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/>
    </xf>
    <xf numFmtId="0" fontId="13" fillId="0" borderId="0" xfId="0" applyFont="1"/>
    <xf numFmtId="0" fontId="2" fillId="0" borderId="0" xfId="0" applyFont="1" applyBorder="1"/>
    <xf numFmtId="0" fontId="2" fillId="0" borderId="0" xfId="0" applyFont="1" applyBorder="1" applyAlignment="1">
      <alignment vertical="center"/>
    </xf>
    <xf numFmtId="0" fontId="3" fillId="0" borderId="0" xfId="0" applyFont="1" applyBorder="1"/>
    <xf numFmtId="0" fontId="2" fillId="0" borderId="0" xfId="0" applyFont="1" applyBorder="1" applyAlignment="1">
      <alignment horizontal="left"/>
    </xf>
    <xf numFmtId="3" fontId="2" fillId="0" borderId="0" xfId="0" applyNumberFormat="1" applyFont="1" applyBorder="1"/>
    <xf numFmtId="2" fontId="2" fillId="0" borderId="0" xfId="0" applyNumberFormat="1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Yann Malini" id="{1C267A31-1CBC-4CAB-90F7-AC82BCA5B255}" userId="089de7e9a90eb2db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4-11-17T00:25:26.56" personId="{1C267A31-1CBC-4CAB-90F7-AC82BCA5B255}" id="{3325319F-6013-4CE0-AA32-A055F007CFEB}">
    <text>F=fish; C=crustacean; M=mixed; A=algae; B= bivalve</text>
  </threadedComment>
  <threadedComment ref="U1" dT="2024-11-15T15:52:44.58" personId="{1C267A31-1CBC-4CAB-90F7-AC82BCA5B255}" id="{49A41062-1342-4439-B4D0-4962385D59A1}">
    <text>m2</text>
  </threadedComment>
  <threadedComment ref="Y1" dT="2024-11-15T15:52:54.50" personId="{1C267A31-1CBC-4CAB-90F7-AC82BCA5B255}" id="{79C75E9F-3EFD-474C-B843-066E0525665D}">
    <text>C</text>
  </threadedComment>
  <threadedComment ref="AA1" dT="2024-11-15T15:53:03.31" personId="{1C267A31-1CBC-4CAB-90F7-AC82BCA5B255}" id="{06A66A00-7F6F-4839-9FE7-AFAC5A07E9AC}">
    <text>Mg/L</text>
  </threadedComment>
  <threadedComment ref="AB1" dT="2024-11-15T15:53:10.10" personId="{1C267A31-1CBC-4CAB-90F7-AC82BCA5B255}" id="{1E5A8724-AEC2-4752-8091-EBE3AC35767E}">
    <text>Mg/L</text>
  </threadedComment>
  <threadedComment ref="AC1" dT="2024-11-15T15:53:18.41" personId="{1C267A31-1CBC-4CAB-90F7-AC82BCA5B255}" id="{F5291374-6784-4DA1-8DDF-9EDB9AFF265E}">
    <text>Mg/L NO2</text>
  </threadedComment>
  <threadedComment ref="AD1" dT="2024-11-15T15:53:26.49" personId="{1C267A31-1CBC-4CAB-90F7-AC82BCA5B255}" id="{86E30BF4-4CD1-4C29-A2EE-DEC29E71BBD6}">
    <text>Mg/L  NO3</text>
  </threadedComment>
  <threadedComment ref="AE1" dT="2024-11-15T15:53:32.79" personId="{1C267A31-1CBC-4CAB-90F7-AC82BCA5B255}" id="{6E23476B-798C-4898-8F6E-6B855E458768}">
    <text>ppt</text>
  </threadedComment>
  <threadedComment ref="AF1" dT="2024-11-04T01:34:09.04" personId="{1C267A31-1CBC-4CAB-90F7-AC82BCA5B255}" id="{0C6A2C32-7077-4403-9E63-CD1550A4D6D7}">
    <text>Total organic carbon  mg/L</text>
  </threadedComment>
  <threadedComment ref="AH1" dT="2024-11-15T15:54:15.03" personId="{1C267A31-1CBC-4CAB-90F7-AC82BCA5B255}" id="{652F1F81-21D5-47CD-840B-FD5515809F92}">
    <text>μmol /L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" dT="2024-11-17T00:25:26.56" personId="{1C267A31-1CBC-4CAB-90F7-AC82BCA5B255}" id="{0C845DE8-7764-4ABC-8112-662476A10705}">
    <text>F=fish; C=crustacean; M=mixed; A=algae; B= bivalve</text>
  </threadedComment>
  <threadedComment ref="U1" dT="2024-11-15T15:52:44.58" personId="{1C267A31-1CBC-4CAB-90F7-AC82BCA5B255}" id="{723B45AE-C306-461B-A2CA-6E19AA369ED9}">
    <text>m2</text>
  </threadedComment>
  <threadedComment ref="Y1" dT="2024-11-15T15:52:54.50" personId="{1C267A31-1CBC-4CAB-90F7-AC82BCA5B255}" id="{2E074565-808D-4A0D-A9B6-97F0EE911A7B}">
    <text>C</text>
  </threadedComment>
  <threadedComment ref="AA1" dT="2024-11-15T15:53:03.31" personId="{1C267A31-1CBC-4CAB-90F7-AC82BCA5B255}" id="{925212B1-E14A-47A0-A0A0-DCFF18C44832}">
    <text>Mg/L</text>
  </threadedComment>
  <threadedComment ref="AB1" dT="2024-11-15T15:53:10.10" personId="{1C267A31-1CBC-4CAB-90F7-AC82BCA5B255}" id="{0D5A0F9B-B1DE-4A99-A1DE-3D92B5F740C5}">
    <text>Mg/L</text>
  </threadedComment>
  <threadedComment ref="AC1" dT="2024-11-15T15:53:18.41" personId="{1C267A31-1CBC-4CAB-90F7-AC82BCA5B255}" id="{4EA53668-396B-433B-AE94-344C32B9C6F5}">
    <text>Mg/L NO2</text>
  </threadedComment>
  <threadedComment ref="AD1" dT="2024-11-15T15:53:26.49" personId="{1C267A31-1CBC-4CAB-90F7-AC82BCA5B255}" id="{790EA203-240C-41CB-990E-B15EEE4E562C}">
    <text>Mg/L  NO3</text>
  </threadedComment>
  <threadedComment ref="AE1" dT="2024-11-15T15:53:32.79" personId="{1C267A31-1CBC-4CAB-90F7-AC82BCA5B255}" id="{28573CB2-B72C-4486-8C15-45CE62D7E085}">
    <text>ppt</text>
  </threadedComment>
  <threadedComment ref="AF1" dT="2024-11-04T01:34:09.04" personId="{1C267A31-1CBC-4CAB-90F7-AC82BCA5B255}" id="{2964D351-55C0-42B6-A031-5699C061DADC}">
    <text>Total organic carbon  mg/L</text>
  </threadedComment>
  <threadedComment ref="AH1" dT="2024-11-15T15:54:15.03" personId="{1C267A31-1CBC-4CAB-90F7-AC82BCA5B255}" id="{A8A64B41-7491-4E57-98B6-B77721652B4F}">
    <text>μmol /L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A1" dT="2024-11-17T00:25:26.56" personId="{1C267A31-1CBC-4CAB-90F7-AC82BCA5B255}" id="{F755CC54-7130-426B-9936-735FEE2D255C}">
    <text>F=fish; C=crustacean; M=mixed; A=algae; B= bivalve</text>
  </threadedComment>
  <threadedComment ref="U1" dT="2024-11-15T15:52:44.58" personId="{1C267A31-1CBC-4CAB-90F7-AC82BCA5B255}" id="{9869B90E-346E-4C0A-B580-2ADB1D93C2FB}">
    <text>m2</text>
  </threadedComment>
  <threadedComment ref="Y1" dT="2024-11-15T15:52:54.50" personId="{1C267A31-1CBC-4CAB-90F7-AC82BCA5B255}" id="{9578EE8A-39C2-4BA3-BEBC-73C58809E859}">
    <text>C</text>
  </threadedComment>
  <threadedComment ref="AA1" dT="2024-11-15T15:53:03.31" personId="{1C267A31-1CBC-4CAB-90F7-AC82BCA5B255}" id="{DF281CB2-67B7-48E5-A912-6239EC92322C}">
    <text>Mg/L</text>
  </threadedComment>
  <threadedComment ref="AB1" dT="2024-11-15T15:53:10.10" personId="{1C267A31-1CBC-4CAB-90F7-AC82BCA5B255}" id="{5195A67D-932F-4F5B-8706-5FB5A981DBBB}">
    <text>Mg/L</text>
  </threadedComment>
  <threadedComment ref="AC1" dT="2024-11-15T15:53:18.41" personId="{1C267A31-1CBC-4CAB-90F7-AC82BCA5B255}" id="{15757AEE-76CF-4330-85E2-9EF4EA67266F}">
    <text>Mg/L NO2</text>
  </threadedComment>
  <threadedComment ref="AD1" dT="2024-11-15T15:53:26.49" personId="{1C267A31-1CBC-4CAB-90F7-AC82BCA5B255}" id="{964E2266-E221-463E-B458-FC5FD16BBB72}">
    <text>Mg/L  NO3</text>
  </threadedComment>
  <threadedComment ref="AE1" dT="2024-11-15T15:53:32.79" personId="{1C267A31-1CBC-4CAB-90F7-AC82BCA5B255}" id="{D99761AC-9CB2-4CAE-A9ED-73E074A4F168}">
    <text>ppt</text>
  </threadedComment>
  <threadedComment ref="AF1" dT="2024-11-04T01:34:09.04" personId="{1C267A31-1CBC-4CAB-90F7-AC82BCA5B255}" id="{BC979442-B13D-481F-A19E-C8B8280718DE}">
    <text>Total organic carbon  mg/L</text>
  </threadedComment>
  <threadedComment ref="AH1" dT="2024-11-15T15:54:15.03" personId="{1C267A31-1CBC-4CAB-90F7-AC82BCA5B255}" id="{8DB321D3-5BB2-4739-AD77-940DAFE9299E}">
    <text>μmol /L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A1" dT="2024-11-17T00:25:26.56" personId="{1C267A31-1CBC-4CAB-90F7-AC82BCA5B255}" id="{CBD02E2D-5A43-4627-8051-7D5862EEE212}">
    <text>F=fish; C=crustacean; M=mixed; A=algae; B= bivalve</text>
  </threadedComment>
  <threadedComment ref="S1" dT="2024-11-15T15:52:44.58" personId="{1C267A31-1CBC-4CAB-90F7-AC82BCA5B255}" id="{6F541373-FF51-463F-BAB9-92C4D1E5FA77}">
    <text>m2</text>
  </threadedComment>
  <threadedComment ref="W1" dT="2024-11-15T15:52:54.50" personId="{1C267A31-1CBC-4CAB-90F7-AC82BCA5B255}" id="{3FC12A07-42EF-4CC5-8215-1AD86FB76170}">
    <text>C</text>
  </threadedComment>
  <threadedComment ref="Y1" dT="2024-11-15T15:53:03.31" personId="{1C267A31-1CBC-4CAB-90F7-AC82BCA5B255}" id="{A389D91B-F1AF-4235-B9EF-8C5050E1F487}">
    <text>Mg/L</text>
  </threadedComment>
  <threadedComment ref="Z1" dT="2024-11-15T15:53:10.10" personId="{1C267A31-1CBC-4CAB-90F7-AC82BCA5B255}" id="{48F5C3BC-6532-4D08-B488-841D5058F55F}">
    <text>Mg/L</text>
  </threadedComment>
  <threadedComment ref="AA1" dT="2024-11-15T15:53:18.41" personId="{1C267A31-1CBC-4CAB-90F7-AC82BCA5B255}" id="{E404771F-8472-40C0-9511-60F339CE7738}">
    <text>Mg/L NO2</text>
  </threadedComment>
  <threadedComment ref="AB1" dT="2024-11-15T15:53:26.49" personId="{1C267A31-1CBC-4CAB-90F7-AC82BCA5B255}" id="{6D5E0DE6-350C-4ED0-A20F-6E9C6E60E1B0}">
    <text>Mg/L  NO3</text>
  </threadedComment>
  <threadedComment ref="AC1" dT="2024-11-15T15:53:32.79" personId="{1C267A31-1CBC-4CAB-90F7-AC82BCA5B255}" id="{9FF28994-1D3F-4B30-B52C-FD288D7EE18C}">
    <text>ppt</text>
  </threadedComment>
  <threadedComment ref="AD1" dT="2024-11-04T01:34:09.04" personId="{1C267A31-1CBC-4CAB-90F7-AC82BCA5B255}" id="{582E9135-8BFA-418B-8AB4-A42B04897CF4}">
    <text>Total organic carbon  mg/L</text>
  </threadedComment>
  <threadedComment ref="AF1" dT="2024-11-15T15:54:15.03" personId="{1C267A31-1CBC-4CAB-90F7-AC82BCA5B255}" id="{8E09D239-B23C-495B-AB22-C5E67B5240FE}">
    <text>μmol /L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A1" dT="2024-11-17T00:25:26.56" personId="{1C267A31-1CBC-4CAB-90F7-AC82BCA5B255}" id="{890172D9-C992-47C7-BB8E-A31DC3F3A04F}">
    <text>F=fish; C=crustacean; M=mixed; A=algae; B= bivalve</text>
  </threadedComment>
  <threadedComment ref="U1" dT="2024-11-15T15:52:44.58" personId="{1C267A31-1CBC-4CAB-90F7-AC82BCA5B255}" id="{AB4F7977-B068-47E2-A6C9-05280B87D711}">
    <text>m2</text>
  </threadedComment>
  <threadedComment ref="Y1" dT="2024-11-15T15:52:54.50" personId="{1C267A31-1CBC-4CAB-90F7-AC82BCA5B255}" id="{0C1D9251-4915-4892-95BA-A9634362768C}">
    <text>C</text>
  </threadedComment>
  <threadedComment ref="AA1" dT="2024-11-15T15:53:03.31" personId="{1C267A31-1CBC-4CAB-90F7-AC82BCA5B255}" id="{611276A6-9FAE-4E6E-B98E-780A2E8091E6}">
    <text>Mg/L</text>
  </threadedComment>
  <threadedComment ref="AB1" dT="2024-11-15T15:53:10.10" personId="{1C267A31-1CBC-4CAB-90F7-AC82BCA5B255}" id="{68810FCC-7F98-4BFC-A8E8-32A19433C410}">
    <text>Mg/L</text>
  </threadedComment>
  <threadedComment ref="AC1" dT="2024-11-15T15:53:18.41" personId="{1C267A31-1CBC-4CAB-90F7-AC82BCA5B255}" id="{C67B339E-980C-4F6D-9FFD-BA239B2A3970}">
    <text>Mg/L NO2</text>
  </threadedComment>
  <threadedComment ref="AD1" dT="2024-11-15T15:53:26.49" personId="{1C267A31-1CBC-4CAB-90F7-AC82BCA5B255}" id="{5013FDEC-1E4D-42A0-9367-36B8446A2551}">
    <text>Mg/L  NO3</text>
  </threadedComment>
  <threadedComment ref="AE1" dT="2024-11-15T15:53:32.79" personId="{1C267A31-1CBC-4CAB-90F7-AC82BCA5B255}" id="{4FB7ACEF-95E5-431B-8DE7-913CDA9105A3}">
    <text>ppt</text>
  </threadedComment>
  <threadedComment ref="AF1" dT="2024-11-04T01:34:09.04" personId="{1C267A31-1CBC-4CAB-90F7-AC82BCA5B255}" id="{01470024-DE95-4300-AA33-1D62EE3FEAD8}">
    <text>Total organic carbon  mg/L</text>
  </threadedComment>
  <threadedComment ref="AH1" dT="2024-11-15T15:54:15.03" personId="{1C267A31-1CBC-4CAB-90F7-AC82BCA5B255}" id="{4EDE3A6F-529A-445B-A9AF-22CCD2CFA294}">
    <text>μmol /L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A1" dT="2024-11-17T00:25:26.56" personId="{1C267A31-1CBC-4CAB-90F7-AC82BCA5B255}" id="{855FB76E-58B6-4706-9BB1-4D58E085C8A3}">
    <text>F=fish; C=crustacean; M=mixed; A=algae; B= bivalve</text>
  </threadedComment>
  <threadedComment ref="S1" dT="2024-11-15T15:52:44.58" personId="{1C267A31-1CBC-4CAB-90F7-AC82BCA5B255}" id="{B8834D0F-DECC-4429-AF7D-6B961D337C1F}">
    <text>m2</text>
  </threadedComment>
  <threadedComment ref="W1" dT="2024-11-15T15:52:54.50" personId="{1C267A31-1CBC-4CAB-90F7-AC82BCA5B255}" id="{54D4B810-FE96-4238-A508-3DCC59BDCABA}">
    <text>C</text>
  </threadedComment>
  <threadedComment ref="Y1" dT="2024-11-15T15:53:03.31" personId="{1C267A31-1CBC-4CAB-90F7-AC82BCA5B255}" id="{0FC4DD28-6D2A-42A7-A494-C3E6603C646F}">
    <text>Mg/L</text>
  </threadedComment>
  <threadedComment ref="Z1" dT="2024-11-15T15:53:10.10" personId="{1C267A31-1CBC-4CAB-90F7-AC82BCA5B255}" id="{32769B65-27EF-4EC6-B53F-DCC0DE15F222}">
    <text>Mg/L</text>
  </threadedComment>
  <threadedComment ref="AA1" dT="2024-11-15T15:53:18.41" personId="{1C267A31-1CBC-4CAB-90F7-AC82BCA5B255}" id="{0E65685B-0122-47A2-8299-710431E9079B}">
    <text>Mg/L NO2</text>
  </threadedComment>
  <threadedComment ref="AB1" dT="2024-11-15T15:53:26.49" personId="{1C267A31-1CBC-4CAB-90F7-AC82BCA5B255}" id="{A4974F28-0C1F-4B6A-AA5D-4D51EECFA16A}">
    <text>Mg/L  NO3</text>
  </threadedComment>
  <threadedComment ref="AC1" dT="2024-11-15T15:53:32.79" personId="{1C267A31-1CBC-4CAB-90F7-AC82BCA5B255}" id="{4AEE0FB3-CEC9-4231-84CF-1041DFAF1EF7}">
    <text>ppt</text>
  </threadedComment>
  <threadedComment ref="AD1" dT="2024-11-04T01:34:09.04" personId="{1C267A31-1CBC-4CAB-90F7-AC82BCA5B255}" id="{988406C0-DC3D-4061-BE4C-0A3B947EC8D4}">
    <text>Total organic carbon  mg/L</text>
  </threadedComment>
  <threadedComment ref="AF1" dT="2024-11-15T15:54:15.03" personId="{1C267A31-1CBC-4CAB-90F7-AC82BCA5B255}" id="{80E04A47-CCF3-445A-9BF4-7C30A40A58AA}">
    <text>μmol /L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A1" dT="2024-11-17T00:25:26.56" personId="{1C267A31-1CBC-4CAB-90F7-AC82BCA5B255}" id="{DB329C5C-FFC4-4B88-90A4-FD017C2EAEF2}">
    <text>F=fish; C=crustacean; M=mixed; A=algae; B= bivalve</text>
  </threadedComment>
  <threadedComment ref="U1" dT="2024-11-15T15:52:44.58" personId="{1C267A31-1CBC-4CAB-90F7-AC82BCA5B255}" id="{13FCA8D7-7427-4358-99C8-9A8AFD6206D2}">
    <text>m2</text>
  </threadedComment>
  <threadedComment ref="Y1" dT="2024-11-15T15:52:54.50" personId="{1C267A31-1CBC-4CAB-90F7-AC82BCA5B255}" id="{6ABB66A7-CE71-4E75-B825-65EAB40B583E}">
    <text>C</text>
  </threadedComment>
  <threadedComment ref="AA1" dT="2024-11-15T15:53:03.31" personId="{1C267A31-1CBC-4CAB-90F7-AC82BCA5B255}" id="{111A722A-95CC-4110-A2C1-344954E09327}">
    <text>Mg/L</text>
  </threadedComment>
  <threadedComment ref="AB1" dT="2024-11-15T15:53:10.10" personId="{1C267A31-1CBC-4CAB-90F7-AC82BCA5B255}" id="{C514CA8A-F944-479F-9627-D796AEB98864}">
    <text>Mg/L</text>
  </threadedComment>
  <threadedComment ref="AC1" dT="2024-11-15T15:53:18.41" personId="{1C267A31-1CBC-4CAB-90F7-AC82BCA5B255}" id="{5F9717ED-E7A6-4B96-AEEA-933DF6F295C9}">
    <text>Mg/L NO2</text>
  </threadedComment>
  <threadedComment ref="AD1" dT="2024-11-15T15:53:26.49" personId="{1C267A31-1CBC-4CAB-90F7-AC82BCA5B255}" id="{F1903CC7-821F-48A0-AB1F-AE075E6CAB7B}">
    <text>Mg/L  NO3</text>
  </threadedComment>
  <threadedComment ref="AE1" dT="2024-11-15T15:53:32.79" personId="{1C267A31-1CBC-4CAB-90F7-AC82BCA5B255}" id="{9D9896B0-D651-45F5-B752-24D165138A7C}">
    <text>ppt</text>
  </threadedComment>
  <threadedComment ref="AF1" dT="2024-11-04T01:34:09.04" personId="{1C267A31-1CBC-4CAB-90F7-AC82BCA5B255}" id="{F3363891-63C5-4AA6-A5ED-B3916974B8FB}">
    <text>Total organic carbon  mg/L</text>
  </threadedComment>
  <threadedComment ref="AH1" dT="2024-11-15T15:54:15.03" personId="{1C267A31-1CBC-4CAB-90F7-AC82BCA5B255}" id="{85AD5D94-9750-450A-AB70-041C736A2FC8}">
    <text>μmol /L</text>
  </threadedComment>
</ThreadedComments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oi.org/10.1029/2019JG005025" TargetMode="External"/><Relationship Id="rId13" Type="http://schemas.openxmlformats.org/officeDocument/2006/relationships/hyperlink" Target="https://doi.org/10.3354/aei00295" TargetMode="External"/><Relationship Id="rId18" Type="http://schemas.openxmlformats.org/officeDocument/2006/relationships/hyperlink" Target="https://doi.org/10.1007/s11356-018%20-3929-3." TargetMode="External"/><Relationship Id="rId26" Type="http://schemas.openxmlformats.org/officeDocument/2006/relationships/comments" Target="../comments1.xml"/><Relationship Id="rId3" Type="http://schemas.openxmlformats.org/officeDocument/2006/relationships/hyperlink" Target="https://doi.org/10.1016/j.watres.2020.116176" TargetMode="External"/><Relationship Id="rId21" Type="http://schemas.openxmlformats.org/officeDocument/2006/relationships/hyperlink" Target="https://doi.org/10.1016/j.aquaculture.2020.735041." TargetMode="External"/><Relationship Id="rId7" Type="http://schemas.openxmlformats.org/officeDocument/2006/relationships/hyperlink" Target="https://doi.org/10.1002/ece3.4079" TargetMode="External"/><Relationship Id="rId12" Type="http://schemas.openxmlformats.org/officeDocument/2006/relationships/hyperlink" Target="https://doi.org/10.1016/j.jhydrol.2022.128876" TargetMode="External"/><Relationship Id="rId17" Type="http://schemas.openxmlformats.org/officeDocument/2006/relationships/hyperlink" Target="https://doi.org/10.1016/j.ecss.2017.09.023" TargetMode="External"/><Relationship Id="rId25" Type="http://schemas.openxmlformats.org/officeDocument/2006/relationships/vmlDrawing" Target="../drawings/vmlDrawing1.vml"/><Relationship Id="rId2" Type="http://schemas.openxmlformats.org/officeDocument/2006/relationships/hyperlink" Target="http://dx.doi.org/10.1016/j.envpol.2016.02.039" TargetMode="External"/><Relationship Id="rId16" Type="http://schemas.openxmlformats.org/officeDocument/2006/relationships/hyperlink" Target="http://dx.doi.org/10.1016/j.scitotenv.2021.151863" TargetMode="External"/><Relationship Id="rId20" Type="http://schemas.openxmlformats.org/officeDocument/2006/relationships/hyperlink" Target="https://doi.org/10.1016/j.aquaculture.2020.735041." TargetMode="External"/><Relationship Id="rId1" Type="http://schemas.openxmlformats.org/officeDocument/2006/relationships/hyperlink" Target="https://doi.org/10.1016/j.aquaculture.2021.737229" TargetMode="External"/><Relationship Id="rId6" Type="http://schemas.openxmlformats.org/officeDocument/2006/relationships/hyperlink" Target="https://doi.org/10.4236/jacen.2023.123017" TargetMode="External"/><Relationship Id="rId11" Type="http://schemas.openxmlformats.org/officeDocument/2006/relationships/hyperlink" Target="https://doi.org/10.1016/j.jhydrol.2022.128876" TargetMode="External"/><Relationship Id="rId24" Type="http://schemas.openxmlformats.org/officeDocument/2006/relationships/hyperlink" Target="https://doi.org/10.1007/s11356-018%20-3929-3." TargetMode="External"/><Relationship Id="rId5" Type="http://schemas.openxmlformats.org/officeDocument/2006/relationships/hyperlink" Target="https://doi.org/10.1016/j.watres.2020.116176" TargetMode="External"/><Relationship Id="rId15" Type="http://schemas.openxmlformats.org/officeDocument/2006/relationships/hyperlink" Target="https://doi.org/10.1088/1748-9326/ab93fb" TargetMode="External"/><Relationship Id="rId23" Type="http://schemas.openxmlformats.org/officeDocument/2006/relationships/hyperlink" Target="https://doi.org/10.1007/s11356-018%20-3929-3." TargetMode="External"/><Relationship Id="rId10" Type="http://schemas.openxmlformats.org/officeDocument/2006/relationships/hyperlink" Target="https://doi.org/10.1016/j.jhydrol.2022.128876" TargetMode="External"/><Relationship Id="rId19" Type="http://schemas.openxmlformats.org/officeDocument/2006/relationships/hyperlink" Target="https://doi.org/10.1016/j.aquaculture.2020.735041." TargetMode="External"/><Relationship Id="rId4" Type="http://schemas.openxmlformats.org/officeDocument/2006/relationships/hyperlink" Target="https://doi.org/10.1016/j.watres.2020.116176" TargetMode="External"/><Relationship Id="rId9" Type="http://schemas.openxmlformats.org/officeDocument/2006/relationships/hyperlink" Target="https://doi.org/10.1016/j.heliyon.2024.e35759" TargetMode="External"/><Relationship Id="rId14" Type="http://schemas.openxmlformats.org/officeDocument/2006/relationships/hyperlink" Target="https://doi.org/10.4236/jacen.2023.123017" TargetMode="External"/><Relationship Id="rId22" Type="http://schemas.openxmlformats.org/officeDocument/2006/relationships/hyperlink" Target="https://doi.org/10.1016/j.aquaculture.2020.735041." TargetMode="External"/><Relationship Id="rId27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doi.org/10.5194/bg-20-4273-2023" TargetMode="External"/><Relationship Id="rId21" Type="http://schemas.openxmlformats.org/officeDocument/2006/relationships/hyperlink" Target="https://doi.org/10.5194/bg-20-4273-2023" TargetMode="External"/><Relationship Id="rId42" Type="http://schemas.openxmlformats.org/officeDocument/2006/relationships/hyperlink" Target="https://doi.org/10.5194/bg-20-4273-2023" TargetMode="External"/><Relationship Id="rId63" Type="http://schemas.openxmlformats.org/officeDocument/2006/relationships/hyperlink" Target="https://doi.org/10.5194/bg-20-4273-2023" TargetMode="External"/><Relationship Id="rId84" Type="http://schemas.openxmlformats.org/officeDocument/2006/relationships/hyperlink" Target="https://doi.org/10.5194/bg-20-4273-2023" TargetMode="External"/><Relationship Id="rId138" Type="http://schemas.openxmlformats.org/officeDocument/2006/relationships/hyperlink" Target="https://doi.org/10.5194/bg-20-4273-2023" TargetMode="External"/><Relationship Id="rId107" Type="http://schemas.openxmlformats.org/officeDocument/2006/relationships/hyperlink" Target="https://doi.org/10.5194/bg-20-4273-2023" TargetMode="External"/><Relationship Id="rId11" Type="http://schemas.openxmlformats.org/officeDocument/2006/relationships/hyperlink" Target="https://doi.org/10.3354/aei00296" TargetMode="External"/><Relationship Id="rId32" Type="http://schemas.openxmlformats.org/officeDocument/2006/relationships/hyperlink" Target="https://doi.org/10.5194/bg-20-4273-2023" TargetMode="External"/><Relationship Id="rId53" Type="http://schemas.openxmlformats.org/officeDocument/2006/relationships/hyperlink" Target="https://doi.org/10.5194/bg-20-4273-2023" TargetMode="External"/><Relationship Id="rId74" Type="http://schemas.openxmlformats.org/officeDocument/2006/relationships/hyperlink" Target="https://doi.org/10.5194/bg-20-4273-2023" TargetMode="External"/><Relationship Id="rId128" Type="http://schemas.openxmlformats.org/officeDocument/2006/relationships/hyperlink" Target="https://doi.org/10.5194/bg-20-4273-2023" TargetMode="External"/><Relationship Id="rId149" Type="http://schemas.openxmlformats.org/officeDocument/2006/relationships/hyperlink" Target="https://doi.org/10.5194/bg-20-4273-2023" TargetMode="External"/><Relationship Id="rId5" Type="http://schemas.openxmlformats.org/officeDocument/2006/relationships/hyperlink" Target="http://dx.doi.org/10.11594/nstp.2021.1426" TargetMode="External"/><Relationship Id="rId95" Type="http://schemas.openxmlformats.org/officeDocument/2006/relationships/hyperlink" Target="https://doi.org/10.5194/bg-20-4273-2023" TargetMode="External"/><Relationship Id="rId22" Type="http://schemas.openxmlformats.org/officeDocument/2006/relationships/hyperlink" Target="https://doi.org/10.5194/bg-20-4273-2023" TargetMode="External"/><Relationship Id="rId27" Type="http://schemas.openxmlformats.org/officeDocument/2006/relationships/hyperlink" Target="https://doi.org/10.5194/bg-20-4273-2023" TargetMode="External"/><Relationship Id="rId43" Type="http://schemas.openxmlformats.org/officeDocument/2006/relationships/hyperlink" Target="https://doi.org/10.5194/bg-20-4273-2023" TargetMode="External"/><Relationship Id="rId48" Type="http://schemas.openxmlformats.org/officeDocument/2006/relationships/hyperlink" Target="https://doi.org/10.5194/bg-20-4273-2023" TargetMode="External"/><Relationship Id="rId64" Type="http://schemas.openxmlformats.org/officeDocument/2006/relationships/hyperlink" Target="https://doi.org/10.5194/bg-20-4273-2023" TargetMode="External"/><Relationship Id="rId69" Type="http://schemas.openxmlformats.org/officeDocument/2006/relationships/hyperlink" Target="https://doi.org/10.5194/bg-20-4273-2023" TargetMode="External"/><Relationship Id="rId113" Type="http://schemas.openxmlformats.org/officeDocument/2006/relationships/hyperlink" Target="https://doi.org/10.5194/bg-20-4273-2023" TargetMode="External"/><Relationship Id="rId118" Type="http://schemas.openxmlformats.org/officeDocument/2006/relationships/hyperlink" Target="https://doi.org/10.5194/bg-20-4273-2023" TargetMode="External"/><Relationship Id="rId134" Type="http://schemas.openxmlformats.org/officeDocument/2006/relationships/hyperlink" Target="https://doi.org/10.5194/bg-20-4273-2023" TargetMode="External"/><Relationship Id="rId139" Type="http://schemas.openxmlformats.org/officeDocument/2006/relationships/hyperlink" Target="https://doi.org/10.5194/bg-20-4273-2023" TargetMode="External"/><Relationship Id="rId80" Type="http://schemas.openxmlformats.org/officeDocument/2006/relationships/hyperlink" Target="https://doi.org/10.5194/bg-20-4273-2023" TargetMode="External"/><Relationship Id="rId85" Type="http://schemas.openxmlformats.org/officeDocument/2006/relationships/hyperlink" Target="https://doi.org/10.5194/bg-20-4273-2023" TargetMode="External"/><Relationship Id="rId150" Type="http://schemas.openxmlformats.org/officeDocument/2006/relationships/hyperlink" Target="https://doi.org/10.5194/bg-20-4273-2023" TargetMode="External"/><Relationship Id="rId155" Type="http://schemas.microsoft.com/office/2017/10/relationships/threadedComment" Target="../threadedComments/threadedComment2.xml"/><Relationship Id="rId12" Type="http://schemas.openxmlformats.org/officeDocument/2006/relationships/hyperlink" Target="https://doi.org/10.1016/j.watres.2020.116654" TargetMode="External"/><Relationship Id="rId17" Type="http://schemas.openxmlformats.org/officeDocument/2006/relationships/hyperlink" Target="https://doi.org/10.48130/SSE-2023-0003" TargetMode="External"/><Relationship Id="rId33" Type="http://schemas.openxmlformats.org/officeDocument/2006/relationships/hyperlink" Target="https://doi.org/10.5194/bg-20-4273-2023" TargetMode="External"/><Relationship Id="rId38" Type="http://schemas.openxmlformats.org/officeDocument/2006/relationships/hyperlink" Target="https://doi.org/10.5194/bg-20-4273-2023" TargetMode="External"/><Relationship Id="rId59" Type="http://schemas.openxmlformats.org/officeDocument/2006/relationships/hyperlink" Target="https://doi.org/10.5194/bg-20-4273-2023" TargetMode="External"/><Relationship Id="rId103" Type="http://schemas.openxmlformats.org/officeDocument/2006/relationships/hyperlink" Target="https://doi.org/10.5194/bg-20-4273-2023" TargetMode="External"/><Relationship Id="rId108" Type="http://schemas.openxmlformats.org/officeDocument/2006/relationships/hyperlink" Target="https://doi.org/10.5194/bg-20-4273-2023" TargetMode="External"/><Relationship Id="rId124" Type="http://schemas.openxmlformats.org/officeDocument/2006/relationships/hyperlink" Target="https://doi.org/10.5194/bg-20-4273-2023" TargetMode="External"/><Relationship Id="rId129" Type="http://schemas.openxmlformats.org/officeDocument/2006/relationships/hyperlink" Target="https://doi.org/10.5194/bg-20-4273-2023" TargetMode="External"/><Relationship Id="rId54" Type="http://schemas.openxmlformats.org/officeDocument/2006/relationships/hyperlink" Target="https://doi.org/10.5194/bg-20-4273-2023" TargetMode="External"/><Relationship Id="rId70" Type="http://schemas.openxmlformats.org/officeDocument/2006/relationships/hyperlink" Target="https://doi.org/10.5194/bg-20-4273-2023" TargetMode="External"/><Relationship Id="rId75" Type="http://schemas.openxmlformats.org/officeDocument/2006/relationships/hyperlink" Target="https://doi.org/10.5194/bg-20-4273-2023" TargetMode="External"/><Relationship Id="rId91" Type="http://schemas.openxmlformats.org/officeDocument/2006/relationships/hyperlink" Target="https://doi.org/10.5194/bg-20-4273-2023" TargetMode="External"/><Relationship Id="rId96" Type="http://schemas.openxmlformats.org/officeDocument/2006/relationships/hyperlink" Target="https://doi.org/10.5194/bg-20-4273-2023" TargetMode="External"/><Relationship Id="rId140" Type="http://schemas.openxmlformats.org/officeDocument/2006/relationships/hyperlink" Target="https://doi.org/10.5194/bg-20-4273-2023" TargetMode="External"/><Relationship Id="rId145" Type="http://schemas.openxmlformats.org/officeDocument/2006/relationships/hyperlink" Target="https://doi.org/10.5194/bg-20-4273-2023" TargetMode="External"/><Relationship Id="rId1" Type="http://schemas.openxmlformats.org/officeDocument/2006/relationships/hyperlink" Target="https://doi.org/10.1016/j.envc.2021.100287" TargetMode="External"/><Relationship Id="rId6" Type="http://schemas.openxmlformats.org/officeDocument/2006/relationships/hyperlink" Target="https://doi.org/10.1155/2023/1712985" TargetMode="External"/><Relationship Id="rId23" Type="http://schemas.openxmlformats.org/officeDocument/2006/relationships/hyperlink" Target="https://doi.org/10.5194/bg-20-4273-2023" TargetMode="External"/><Relationship Id="rId28" Type="http://schemas.openxmlformats.org/officeDocument/2006/relationships/hyperlink" Target="https://doi.org/10.5194/bg-20-4273-2023" TargetMode="External"/><Relationship Id="rId49" Type="http://schemas.openxmlformats.org/officeDocument/2006/relationships/hyperlink" Target="https://doi.org/10.5194/bg-20-4273-2023" TargetMode="External"/><Relationship Id="rId114" Type="http://schemas.openxmlformats.org/officeDocument/2006/relationships/hyperlink" Target="https://doi.org/10.5194/bg-20-4273-2023" TargetMode="External"/><Relationship Id="rId119" Type="http://schemas.openxmlformats.org/officeDocument/2006/relationships/hyperlink" Target="https://doi.org/10.5194/bg-20-4273-2023" TargetMode="External"/><Relationship Id="rId44" Type="http://schemas.openxmlformats.org/officeDocument/2006/relationships/hyperlink" Target="https://doi.org/10.5194/bg-20-4273-2023" TargetMode="External"/><Relationship Id="rId60" Type="http://schemas.openxmlformats.org/officeDocument/2006/relationships/hyperlink" Target="https://doi.org/10.5194/bg-20-4273-2023" TargetMode="External"/><Relationship Id="rId65" Type="http://schemas.openxmlformats.org/officeDocument/2006/relationships/hyperlink" Target="https://doi.org/10.5194/bg-20-4273-2023" TargetMode="External"/><Relationship Id="rId81" Type="http://schemas.openxmlformats.org/officeDocument/2006/relationships/hyperlink" Target="https://doi.org/10.5194/bg-20-4273-2023" TargetMode="External"/><Relationship Id="rId86" Type="http://schemas.openxmlformats.org/officeDocument/2006/relationships/hyperlink" Target="https://doi.org/10.5194/bg-20-4273-2023" TargetMode="External"/><Relationship Id="rId130" Type="http://schemas.openxmlformats.org/officeDocument/2006/relationships/hyperlink" Target="https://doi.org/10.5194/bg-20-4273-2023" TargetMode="External"/><Relationship Id="rId135" Type="http://schemas.openxmlformats.org/officeDocument/2006/relationships/hyperlink" Target="https://doi.org/10.5194/bg-20-4273-2023" TargetMode="External"/><Relationship Id="rId151" Type="http://schemas.openxmlformats.org/officeDocument/2006/relationships/hyperlink" Target="https://doi.org/10.5194/bg-20-4273-2023" TargetMode="External"/><Relationship Id="rId13" Type="http://schemas.openxmlformats.org/officeDocument/2006/relationships/hyperlink" Target="https://doi.org/10.1038/srep02500" TargetMode="External"/><Relationship Id="rId18" Type="http://schemas.openxmlformats.org/officeDocument/2006/relationships/hyperlink" Target="https://doi.org/10.5194/bg-20-4273-2023" TargetMode="External"/><Relationship Id="rId39" Type="http://schemas.openxmlformats.org/officeDocument/2006/relationships/hyperlink" Target="https://doi.org/10.5194/bg-20-4273-2023" TargetMode="External"/><Relationship Id="rId109" Type="http://schemas.openxmlformats.org/officeDocument/2006/relationships/hyperlink" Target="https://doi.org/10.5194/bg-20-4273-2023" TargetMode="External"/><Relationship Id="rId34" Type="http://schemas.openxmlformats.org/officeDocument/2006/relationships/hyperlink" Target="https://doi.org/10.5194/bg-20-4273-2023" TargetMode="External"/><Relationship Id="rId50" Type="http://schemas.openxmlformats.org/officeDocument/2006/relationships/hyperlink" Target="https://doi.org/10.5194/bg-20-4273-2023" TargetMode="External"/><Relationship Id="rId55" Type="http://schemas.openxmlformats.org/officeDocument/2006/relationships/hyperlink" Target="https://doi.org/10.5194/bg-20-4273-2023" TargetMode="External"/><Relationship Id="rId76" Type="http://schemas.openxmlformats.org/officeDocument/2006/relationships/hyperlink" Target="https://doi.org/10.5194/bg-20-4273-2023" TargetMode="External"/><Relationship Id="rId97" Type="http://schemas.openxmlformats.org/officeDocument/2006/relationships/hyperlink" Target="https://doi.org/10.5194/bg-20-4273-2023" TargetMode="External"/><Relationship Id="rId104" Type="http://schemas.openxmlformats.org/officeDocument/2006/relationships/hyperlink" Target="https://doi.org/10.5194/bg-20-4273-2023" TargetMode="External"/><Relationship Id="rId120" Type="http://schemas.openxmlformats.org/officeDocument/2006/relationships/hyperlink" Target="https://doi.org/10.5194/bg-20-4273-2023" TargetMode="External"/><Relationship Id="rId125" Type="http://schemas.openxmlformats.org/officeDocument/2006/relationships/hyperlink" Target="https://doi.org/10.5194/bg-20-4273-2023" TargetMode="External"/><Relationship Id="rId141" Type="http://schemas.openxmlformats.org/officeDocument/2006/relationships/hyperlink" Target="https://doi.org/10.5194/bg-20-4273-2023" TargetMode="External"/><Relationship Id="rId146" Type="http://schemas.openxmlformats.org/officeDocument/2006/relationships/hyperlink" Target="https://doi.org/10.5194/bg-20-4273-2023" TargetMode="External"/><Relationship Id="rId7" Type="http://schemas.openxmlformats.org/officeDocument/2006/relationships/hyperlink" Target="https://doi.org/10.1155/2023/1712985" TargetMode="External"/><Relationship Id="rId71" Type="http://schemas.openxmlformats.org/officeDocument/2006/relationships/hyperlink" Target="https://doi.org/10.5194/bg-20-4273-2023" TargetMode="External"/><Relationship Id="rId92" Type="http://schemas.openxmlformats.org/officeDocument/2006/relationships/hyperlink" Target="https://doi.org/10.5194/bg-20-4273-2023" TargetMode="External"/><Relationship Id="rId2" Type="http://schemas.openxmlformats.org/officeDocument/2006/relationships/hyperlink" Target="https://doi.org/10.1016/j.biortech.2015.01.013" TargetMode="External"/><Relationship Id="rId29" Type="http://schemas.openxmlformats.org/officeDocument/2006/relationships/hyperlink" Target="https://doi.org/10.5194/bg-20-4273-2023" TargetMode="External"/><Relationship Id="rId24" Type="http://schemas.openxmlformats.org/officeDocument/2006/relationships/hyperlink" Target="https://doi.org/10.5194/bg-20-4273-2023" TargetMode="External"/><Relationship Id="rId40" Type="http://schemas.openxmlformats.org/officeDocument/2006/relationships/hyperlink" Target="https://doi.org/10.5194/bg-20-4273-2023" TargetMode="External"/><Relationship Id="rId45" Type="http://schemas.openxmlformats.org/officeDocument/2006/relationships/hyperlink" Target="https://doi.org/10.5194/bg-20-4273-2023" TargetMode="External"/><Relationship Id="rId66" Type="http://schemas.openxmlformats.org/officeDocument/2006/relationships/hyperlink" Target="https://doi.org/10.5194/bg-20-4273-2023" TargetMode="External"/><Relationship Id="rId87" Type="http://schemas.openxmlformats.org/officeDocument/2006/relationships/hyperlink" Target="https://doi.org/10.5194/bg-20-4273-2023" TargetMode="External"/><Relationship Id="rId110" Type="http://schemas.openxmlformats.org/officeDocument/2006/relationships/hyperlink" Target="https://doi.org/10.5194/bg-20-4273-2023" TargetMode="External"/><Relationship Id="rId115" Type="http://schemas.openxmlformats.org/officeDocument/2006/relationships/hyperlink" Target="https://doi.org/10.5194/bg-20-4273-2023" TargetMode="External"/><Relationship Id="rId131" Type="http://schemas.openxmlformats.org/officeDocument/2006/relationships/hyperlink" Target="https://doi.org/10.5194/bg-20-4273-2023" TargetMode="External"/><Relationship Id="rId136" Type="http://schemas.openxmlformats.org/officeDocument/2006/relationships/hyperlink" Target="https://doi.org/10.5194/bg-20-4273-2023" TargetMode="External"/><Relationship Id="rId61" Type="http://schemas.openxmlformats.org/officeDocument/2006/relationships/hyperlink" Target="https://doi.org/10.5194/bg-20-4273-2023" TargetMode="External"/><Relationship Id="rId82" Type="http://schemas.openxmlformats.org/officeDocument/2006/relationships/hyperlink" Target="https://doi.org/10.5194/bg-20-4273-2023" TargetMode="External"/><Relationship Id="rId152" Type="http://schemas.openxmlformats.org/officeDocument/2006/relationships/hyperlink" Target="https://doi.org/10.5194/bg-20-4273-2023" TargetMode="External"/><Relationship Id="rId19" Type="http://schemas.openxmlformats.org/officeDocument/2006/relationships/hyperlink" Target="https://doi.org/10.5194/bg-20-4273-2023" TargetMode="External"/><Relationship Id="rId14" Type="http://schemas.openxmlformats.org/officeDocument/2006/relationships/hyperlink" Target="https://doi.org/10.48130/SSE-2023-0003" TargetMode="External"/><Relationship Id="rId30" Type="http://schemas.openxmlformats.org/officeDocument/2006/relationships/hyperlink" Target="https://doi.org/10.5194/bg-20-4273-2023" TargetMode="External"/><Relationship Id="rId35" Type="http://schemas.openxmlformats.org/officeDocument/2006/relationships/hyperlink" Target="https://doi.org/10.5194/bg-20-4273-2023" TargetMode="External"/><Relationship Id="rId56" Type="http://schemas.openxmlformats.org/officeDocument/2006/relationships/hyperlink" Target="https://doi.org/10.5194/bg-20-4273-2023" TargetMode="External"/><Relationship Id="rId77" Type="http://schemas.openxmlformats.org/officeDocument/2006/relationships/hyperlink" Target="https://doi.org/10.5194/bg-20-4273-2023" TargetMode="External"/><Relationship Id="rId100" Type="http://schemas.openxmlformats.org/officeDocument/2006/relationships/hyperlink" Target="https://doi.org/10.5194/bg-20-4273-2023" TargetMode="External"/><Relationship Id="rId105" Type="http://schemas.openxmlformats.org/officeDocument/2006/relationships/hyperlink" Target="https://doi.org/10.5194/bg-20-4273-2023" TargetMode="External"/><Relationship Id="rId126" Type="http://schemas.openxmlformats.org/officeDocument/2006/relationships/hyperlink" Target="https://doi.org/10.5194/bg-20-4273-2023" TargetMode="External"/><Relationship Id="rId147" Type="http://schemas.openxmlformats.org/officeDocument/2006/relationships/hyperlink" Target="https://doi.org/10.5194/bg-20-4273-2023" TargetMode="External"/><Relationship Id="rId8" Type="http://schemas.openxmlformats.org/officeDocument/2006/relationships/hyperlink" Target="https://doi.org/10.1155/2023/1712985" TargetMode="External"/><Relationship Id="rId51" Type="http://schemas.openxmlformats.org/officeDocument/2006/relationships/hyperlink" Target="https://doi.org/10.5194/bg-20-4273-2023" TargetMode="External"/><Relationship Id="rId72" Type="http://schemas.openxmlformats.org/officeDocument/2006/relationships/hyperlink" Target="https://doi.org/10.5194/bg-20-4273-2023" TargetMode="External"/><Relationship Id="rId93" Type="http://schemas.openxmlformats.org/officeDocument/2006/relationships/hyperlink" Target="https://doi.org/10.5194/bg-20-4273-2023" TargetMode="External"/><Relationship Id="rId98" Type="http://schemas.openxmlformats.org/officeDocument/2006/relationships/hyperlink" Target="https://doi.org/10.5194/bg-20-4273-2023" TargetMode="External"/><Relationship Id="rId121" Type="http://schemas.openxmlformats.org/officeDocument/2006/relationships/hyperlink" Target="https://doi.org/10.5194/bg-20-4273-2023" TargetMode="External"/><Relationship Id="rId142" Type="http://schemas.openxmlformats.org/officeDocument/2006/relationships/hyperlink" Target="https://doi.org/10.5194/bg-20-4273-2023" TargetMode="External"/><Relationship Id="rId3" Type="http://schemas.openxmlformats.org/officeDocument/2006/relationships/hyperlink" Target="https://doi.org/10.1016/j.biortech.2015.01.013" TargetMode="External"/><Relationship Id="rId25" Type="http://schemas.openxmlformats.org/officeDocument/2006/relationships/hyperlink" Target="https://doi.org/10.5194/bg-20-4273-2023" TargetMode="External"/><Relationship Id="rId46" Type="http://schemas.openxmlformats.org/officeDocument/2006/relationships/hyperlink" Target="https://doi.org/10.5194/bg-20-4273-2023" TargetMode="External"/><Relationship Id="rId67" Type="http://schemas.openxmlformats.org/officeDocument/2006/relationships/hyperlink" Target="https://doi.org/10.5194/bg-20-4273-2023" TargetMode="External"/><Relationship Id="rId116" Type="http://schemas.openxmlformats.org/officeDocument/2006/relationships/hyperlink" Target="https://doi.org/10.5194/bg-20-4273-2023" TargetMode="External"/><Relationship Id="rId137" Type="http://schemas.openxmlformats.org/officeDocument/2006/relationships/hyperlink" Target="https://doi.org/10.5194/bg-20-4273-2023" TargetMode="External"/><Relationship Id="rId20" Type="http://schemas.openxmlformats.org/officeDocument/2006/relationships/hyperlink" Target="https://doi.org/10.5194/bg-20-4273-2023" TargetMode="External"/><Relationship Id="rId41" Type="http://schemas.openxmlformats.org/officeDocument/2006/relationships/hyperlink" Target="https://doi.org/10.5194/bg-20-4273-2023" TargetMode="External"/><Relationship Id="rId62" Type="http://schemas.openxmlformats.org/officeDocument/2006/relationships/hyperlink" Target="https://doi.org/10.5194/bg-20-4273-2023" TargetMode="External"/><Relationship Id="rId83" Type="http://schemas.openxmlformats.org/officeDocument/2006/relationships/hyperlink" Target="https://doi.org/10.5194/bg-20-4273-2023" TargetMode="External"/><Relationship Id="rId88" Type="http://schemas.openxmlformats.org/officeDocument/2006/relationships/hyperlink" Target="https://doi.org/10.5194/bg-20-4273-2023" TargetMode="External"/><Relationship Id="rId111" Type="http://schemas.openxmlformats.org/officeDocument/2006/relationships/hyperlink" Target="https://doi.org/10.5194/bg-20-4273-2023" TargetMode="External"/><Relationship Id="rId132" Type="http://schemas.openxmlformats.org/officeDocument/2006/relationships/hyperlink" Target="https://doi.org/10.5194/bg-20-4273-2023" TargetMode="External"/><Relationship Id="rId153" Type="http://schemas.openxmlformats.org/officeDocument/2006/relationships/vmlDrawing" Target="../drawings/vmlDrawing2.vml"/><Relationship Id="rId15" Type="http://schemas.openxmlformats.org/officeDocument/2006/relationships/hyperlink" Target="https://doi.org/10.48130/SSE-2023-0003" TargetMode="External"/><Relationship Id="rId36" Type="http://schemas.openxmlformats.org/officeDocument/2006/relationships/hyperlink" Target="https://doi.org/10.5194/bg-20-4273-2023" TargetMode="External"/><Relationship Id="rId57" Type="http://schemas.openxmlformats.org/officeDocument/2006/relationships/hyperlink" Target="https://doi.org/10.5194/bg-20-4273-2023" TargetMode="External"/><Relationship Id="rId106" Type="http://schemas.openxmlformats.org/officeDocument/2006/relationships/hyperlink" Target="https://doi.org/10.5194/bg-20-4273-2023" TargetMode="External"/><Relationship Id="rId127" Type="http://schemas.openxmlformats.org/officeDocument/2006/relationships/hyperlink" Target="https://doi.org/10.5194/bg-20-4273-2023" TargetMode="External"/><Relationship Id="rId10" Type="http://schemas.openxmlformats.org/officeDocument/2006/relationships/hyperlink" Target="https://doi.org/10.3354/aei00296" TargetMode="External"/><Relationship Id="rId31" Type="http://schemas.openxmlformats.org/officeDocument/2006/relationships/hyperlink" Target="https://doi.org/10.5194/bg-20-4273-2023" TargetMode="External"/><Relationship Id="rId52" Type="http://schemas.openxmlformats.org/officeDocument/2006/relationships/hyperlink" Target="https://doi.org/10.5194/bg-20-4273-2023" TargetMode="External"/><Relationship Id="rId73" Type="http://schemas.openxmlformats.org/officeDocument/2006/relationships/hyperlink" Target="https://doi.org/10.5194/bg-20-4273-2023" TargetMode="External"/><Relationship Id="rId78" Type="http://schemas.openxmlformats.org/officeDocument/2006/relationships/hyperlink" Target="https://doi.org/10.5194/bg-20-4273-2023" TargetMode="External"/><Relationship Id="rId94" Type="http://schemas.openxmlformats.org/officeDocument/2006/relationships/hyperlink" Target="https://doi.org/10.5194/bg-20-4273-2023" TargetMode="External"/><Relationship Id="rId99" Type="http://schemas.openxmlformats.org/officeDocument/2006/relationships/hyperlink" Target="https://doi.org/10.5194/bg-20-4273-2023" TargetMode="External"/><Relationship Id="rId101" Type="http://schemas.openxmlformats.org/officeDocument/2006/relationships/hyperlink" Target="https://doi.org/10.5194/bg-20-4273-2023" TargetMode="External"/><Relationship Id="rId122" Type="http://schemas.openxmlformats.org/officeDocument/2006/relationships/hyperlink" Target="https://doi.org/10.5194/bg-20-4273-2023" TargetMode="External"/><Relationship Id="rId143" Type="http://schemas.openxmlformats.org/officeDocument/2006/relationships/hyperlink" Target="https://doi.org/10.5194/bg-20-4273-2023" TargetMode="External"/><Relationship Id="rId148" Type="http://schemas.openxmlformats.org/officeDocument/2006/relationships/hyperlink" Target="https://doi.org/10.5194/bg-20-4273-2023" TargetMode="External"/><Relationship Id="rId4" Type="http://schemas.openxmlformats.org/officeDocument/2006/relationships/hyperlink" Target="http://dx.doi.org/10.1007/s11104-008-9597-1" TargetMode="External"/><Relationship Id="rId9" Type="http://schemas.openxmlformats.org/officeDocument/2006/relationships/hyperlink" Target="https://doi.org/10.3354/aei00296" TargetMode="External"/><Relationship Id="rId26" Type="http://schemas.openxmlformats.org/officeDocument/2006/relationships/hyperlink" Target="https://doi.org/10.5194/bg-20-4273-2023" TargetMode="External"/><Relationship Id="rId47" Type="http://schemas.openxmlformats.org/officeDocument/2006/relationships/hyperlink" Target="https://doi.org/10.5194/bg-20-4273-2023" TargetMode="External"/><Relationship Id="rId68" Type="http://schemas.openxmlformats.org/officeDocument/2006/relationships/hyperlink" Target="https://doi.org/10.5194/bg-20-4273-2023" TargetMode="External"/><Relationship Id="rId89" Type="http://schemas.openxmlformats.org/officeDocument/2006/relationships/hyperlink" Target="https://doi.org/10.5194/bg-20-4273-2023" TargetMode="External"/><Relationship Id="rId112" Type="http://schemas.openxmlformats.org/officeDocument/2006/relationships/hyperlink" Target="https://doi.org/10.5194/bg-20-4273-2023" TargetMode="External"/><Relationship Id="rId133" Type="http://schemas.openxmlformats.org/officeDocument/2006/relationships/hyperlink" Target="https://doi.org/10.5194/bg-20-4273-2023" TargetMode="External"/><Relationship Id="rId154" Type="http://schemas.openxmlformats.org/officeDocument/2006/relationships/comments" Target="../comments2.xml"/><Relationship Id="rId16" Type="http://schemas.openxmlformats.org/officeDocument/2006/relationships/hyperlink" Target="https://doi.org/10.48130/SSE-2023-0003" TargetMode="External"/><Relationship Id="rId37" Type="http://schemas.openxmlformats.org/officeDocument/2006/relationships/hyperlink" Target="https://doi.org/10.5194/bg-20-4273-2023" TargetMode="External"/><Relationship Id="rId58" Type="http://schemas.openxmlformats.org/officeDocument/2006/relationships/hyperlink" Target="https://doi.org/10.5194/bg-20-4273-2023" TargetMode="External"/><Relationship Id="rId79" Type="http://schemas.openxmlformats.org/officeDocument/2006/relationships/hyperlink" Target="https://doi.org/10.5194/bg-20-4273-2023" TargetMode="External"/><Relationship Id="rId102" Type="http://schemas.openxmlformats.org/officeDocument/2006/relationships/hyperlink" Target="https://doi.org/10.5194/bg-20-4273-2023" TargetMode="External"/><Relationship Id="rId123" Type="http://schemas.openxmlformats.org/officeDocument/2006/relationships/hyperlink" Target="https://doi.org/10.5194/bg-20-4273-2023" TargetMode="External"/><Relationship Id="rId144" Type="http://schemas.openxmlformats.org/officeDocument/2006/relationships/hyperlink" Target="https://doi.org/10.5194/bg-20-4273-2023" TargetMode="External"/><Relationship Id="rId90" Type="http://schemas.openxmlformats.org/officeDocument/2006/relationships/hyperlink" Target="https://doi.org/10.5194/bg-20-4273-2023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://dx.doi.org/10.1016/j.envpol.2016.02.039" TargetMode="External"/><Relationship Id="rId18" Type="http://schemas.openxmlformats.org/officeDocument/2006/relationships/hyperlink" Target="http://dx.doi.org/10.1016/j.scitotenv.2021.151863" TargetMode="External"/><Relationship Id="rId26" Type="http://schemas.openxmlformats.org/officeDocument/2006/relationships/hyperlink" Target="https://doi.org/10.1016/j.aquaculture.2020.735041." TargetMode="External"/><Relationship Id="rId3" Type="http://schemas.openxmlformats.org/officeDocument/2006/relationships/hyperlink" Target="http://dx.doi.org/10.1016/j.envpol.2016.02.039" TargetMode="External"/><Relationship Id="rId21" Type="http://schemas.openxmlformats.org/officeDocument/2006/relationships/hyperlink" Target="https://doi.org/10.1016/j.watres.2020.116654" TargetMode="External"/><Relationship Id="rId7" Type="http://schemas.openxmlformats.org/officeDocument/2006/relationships/hyperlink" Target="https://doi.org/10.1016/j.jhydrol.2022.128876" TargetMode="External"/><Relationship Id="rId12" Type="http://schemas.openxmlformats.org/officeDocument/2006/relationships/hyperlink" Target="https://doi.org/10.5194/bg-20-4273-2023" TargetMode="External"/><Relationship Id="rId17" Type="http://schemas.openxmlformats.org/officeDocument/2006/relationships/hyperlink" Target="https://doi.org/10.1016/j.envc.2021.100287" TargetMode="External"/><Relationship Id="rId25" Type="http://schemas.openxmlformats.org/officeDocument/2006/relationships/hyperlink" Target="https://doi.org/10.1016/j.aquaculture.2020.735041." TargetMode="External"/><Relationship Id="rId33" Type="http://schemas.microsoft.com/office/2017/10/relationships/threadedComment" Target="../threadedComments/threadedComment3.xml"/><Relationship Id="rId2" Type="http://schemas.openxmlformats.org/officeDocument/2006/relationships/hyperlink" Target="https://doi.org/10.1016/j.aquaculture.2021.737229" TargetMode="External"/><Relationship Id="rId16" Type="http://schemas.openxmlformats.org/officeDocument/2006/relationships/hyperlink" Target="https://doi.org/10.1088/1748-9326/ab93fb" TargetMode="External"/><Relationship Id="rId20" Type="http://schemas.openxmlformats.org/officeDocument/2006/relationships/hyperlink" Target="http://dx.doi.org/10.1007/s11104-008-9597-1" TargetMode="External"/><Relationship Id="rId29" Type="http://schemas.openxmlformats.org/officeDocument/2006/relationships/hyperlink" Target="https://doi.org/10.1016/j.scitotenv.2024.176514" TargetMode="External"/><Relationship Id="rId1" Type="http://schemas.openxmlformats.org/officeDocument/2006/relationships/hyperlink" Target="http://dx.doi.org/10.11594/nstp.2021.1426" TargetMode="External"/><Relationship Id="rId6" Type="http://schemas.openxmlformats.org/officeDocument/2006/relationships/hyperlink" Target="https://doi.org/10.1016/j.heliyon.2024.e35759" TargetMode="External"/><Relationship Id="rId11" Type="http://schemas.openxmlformats.org/officeDocument/2006/relationships/hyperlink" Target="https://doi.org/10.1155/2023/1712985" TargetMode="External"/><Relationship Id="rId24" Type="http://schemas.openxmlformats.org/officeDocument/2006/relationships/hyperlink" Target="https://doi.org/10.1007/s11356-018%20-3929-3." TargetMode="External"/><Relationship Id="rId32" Type="http://schemas.openxmlformats.org/officeDocument/2006/relationships/comments" Target="../comments3.xml"/><Relationship Id="rId5" Type="http://schemas.openxmlformats.org/officeDocument/2006/relationships/hyperlink" Target="https://doi.org/10.1029/2019JG005025" TargetMode="External"/><Relationship Id="rId15" Type="http://schemas.openxmlformats.org/officeDocument/2006/relationships/hyperlink" Target="https://doi.org/10.4236/jacen.2023.123017" TargetMode="External"/><Relationship Id="rId23" Type="http://schemas.openxmlformats.org/officeDocument/2006/relationships/hyperlink" Target="https://doi.org/10.5194/bg-12-4711-2015" TargetMode="External"/><Relationship Id="rId28" Type="http://schemas.openxmlformats.org/officeDocument/2006/relationships/hyperlink" Target="https://doi.org/10.1016/j.scitotenv.2024.176514" TargetMode="External"/><Relationship Id="rId10" Type="http://schemas.openxmlformats.org/officeDocument/2006/relationships/hyperlink" Target="https://doi.org/10.48130/SSE-2023-0003" TargetMode="External"/><Relationship Id="rId19" Type="http://schemas.openxmlformats.org/officeDocument/2006/relationships/hyperlink" Target="https://doi.org/10.1016/j.ecss.2017.09.023" TargetMode="External"/><Relationship Id="rId31" Type="http://schemas.openxmlformats.org/officeDocument/2006/relationships/vmlDrawing" Target="../drawings/vmlDrawing3.vml"/><Relationship Id="rId4" Type="http://schemas.openxmlformats.org/officeDocument/2006/relationships/hyperlink" Target="https://doi.org/10.1016/j.watres.2020.116176" TargetMode="External"/><Relationship Id="rId9" Type="http://schemas.openxmlformats.org/officeDocument/2006/relationships/hyperlink" Target="https://doi.org/10.3354/aei00296" TargetMode="External"/><Relationship Id="rId14" Type="http://schemas.openxmlformats.org/officeDocument/2006/relationships/hyperlink" Target="https://doi.org/10.1016/j.agrformet.2021.108600" TargetMode="External"/><Relationship Id="rId22" Type="http://schemas.openxmlformats.org/officeDocument/2006/relationships/hyperlink" Target="https://doi.org/10.1038/srep02500" TargetMode="External"/><Relationship Id="rId27" Type="http://schemas.openxmlformats.org/officeDocument/2006/relationships/hyperlink" Target="https://doi.org/10.1016/j.agee.2022.108029" TargetMode="External"/><Relationship Id="rId30" Type="http://schemas.openxmlformats.org/officeDocument/2006/relationships/hyperlink" Target="https://doi.org/10.1016/j.biortech.2015.01.013" TargetMode="External"/><Relationship Id="rId8" Type="http://schemas.openxmlformats.org/officeDocument/2006/relationships/hyperlink" Target="https://doi.org/10.3354/aei00295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doi.org/10.4236/jacen.2023.123017" TargetMode="External"/><Relationship Id="rId13" Type="http://schemas.openxmlformats.org/officeDocument/2006/relationships/vmlDrawing" Target="../drawings/vmlDrawing4.vml"/><Relationship Id="rId3" Type="http://schemas.openxmlformats.org/officeDocument/2006/relationships/hyperlink" Target="https://doi.org/10.1016/j.watres.2020.116176" TargetMode="External"/><Relationship Id="rId7" Type="http://schemas.openxmlformats.org/officeDocument/2006/relationships/hyperlink" Target="https://doi.org/10.3354/aei00295" TargetMode="External"/><Relationship Id="rId12" Type="http://schemas.openxmlformats.org/officeDocument/2006/relationships/hyperlink" Target="https://doi.org/10.1007/s11356-018%20-3929-3." TargetMode="External"/><Relationship Id="rId2" Type="http://schemas.openxmlformats.org/officeDocument/2006/relationships/hyperlink" Target="http://dx.doi.org/10.1016/j.envpol.2016.02.039" TargetMode="External"/><Relationship Id="rId1" Type="http://schemas.openxmlformats.org/officeDocument/2006/relationships/hyperlink" Target="https://doi.org/10.1016/j.aquaculture.2021.737229" TargetMode="External"/><Relationship Id="rId6" Type="http://schemas.openxmlformats.org/officeDocument/2006/relationships/hyperlink" Target="https://doi.org/10.1016/j.jhydrol.2022.128876" TargetMode="External"/><Relationship Id="rId11" Type="http://schemas.openxmlformats.org/officeDocument/2006/relationships/hyperlink" Target="https://doi.org/10.1016/j.ecss.2017.09.023" TargetMode="External"/><Relationship Id="rId5" Type="http://schemas.openxmlformats.org/officeDocument/2006/relationships/hyperlink" Target="https://doi.org/10.1016/j.heliyon.2024.e35759" TargetMode="External"/><Relationship Id="rId15" Type="http://schemas.microsoft.com/office/2017/10/relationships/threadedComment" Target="../threadedComments/threadedComment4.xml"/><Relationship Id="rId10" Type="http://schemas.openxmlformats.org/officeDocument/2006/relationships/hyperlink" Target="http://dx.doi.org/10.1016/j.scitotenv.2021.151863" TargetMode="External"/><Relationship Id="rId4" Type="http://schemas.openxmlformats.org/officeDocument/2006/relationships/hyperlink" Target="https://doi.org/10.1029/2019JG005025" TargetMode="External"/><Relationship Id="rId9" Type="http://schemas.openxmlformats.org/officeDocument/2006/relationships/hyperlink" Target="https://doi.org/10.1088/1748-9326/ab93fb" TargetMode="External"/><Relationship Id="rId1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doi.org/10.4236/jacen.2023.123017" TargetMode="External"/><Relationship Id="rId13" Type="http://schemas.openxmlformats.org/officeDocument/2006/relationships/vmlDrawing" Target="../drawings/vmlDrawing5.vml"/><Relationship Id="rId3" Type="http://schemas.openxmlformats.org/officeDocument/2006/relationships/hyperlink" Target="https://doi.org/10.1016/j.watres.2020.116176" TargetMode="External"/><Relationship Id="rId7" Type="http://schemas.openxmlformats.org/officeDocument/2006/relationships/hyperlink" Target="https://doi.org/10.3354/aei00295" TargetMode="External"/><Relationship Id="rId12" Type="http://schemas.openxmlformats.org/officeDocument/2006/relationships/hyperlink" Target="https://doi.org/10.1007/s11356-018%20-3929-3." TargetMode="External"/><Relationship Id="rId2" Type="http://schemas.openxmlformats.org/officeDocument/2006/relationships/hyperlink" Target="http://dx.doi.org/10.1016/j.envpol.2016.02.039" TargetMode="External"/><Relationship Id="rId1" Type="http://schemas.openxmlformats.org/officeDocument/2006/relationships/hyperlink" Target="https://doi.org/10.1016/j.aquaculture.2021.737229" TargetMode="External"/><Relationship Id="rId6" Type="http://schemas.openxmlformats.org/officeDocument/2006/relationships/hyperlink" Target="https://doi.org/10.1016/j.jhydrol.2022.128876" TargetMode="External"/><Relationship Id="rId11" Type="http://schemas.openxmlformats.org/officeDocument/2006/relationships/hyperlink" Target="https://doi.org/10.1016/j.ecss.2017.09.023" TargetMode="External"/><Relationship Id="rId5" Type="http://schemas.openxmlformats.org/officeDocument/2006/relationships/hyperlink" Target="https://doi.org/10.1016/j.heliyon.2024.e35759" TargetMode="External"/><Relationship Id="rId15" Type="http://schemas.microsoft.com/office/2017/10/relationships/threadedComment" Target="../threadedComments/threadedComment5.xml"/><Relationship Id="rId10" Type="http://schemas.openxmlformats.org/officeDocument/2006/relationships/hyperlink" Target="http://dx.doi.org/10.1016/j.scitotenv.2021.151863" TargetMode="External"/><Relationship Id="rId4" Type="http://schemas.openxmlformats.org/officeDocument/2006/relationships/hyperlink" Target="https://doi.org/10.1029/2019JG005025" TargetMode="External"/><Relationship Id="rId9" Type="http://schemas.openxmlformats.org/officeDocument/2006/relationships/hyperlink" Target="https://doi.org/10.1088/1748-9326/ab93fb" TargetMode="External"/><Relationship Id="rId1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doi.org/10.1029/2019JG005025" TargetMode="External"/><Relationship Id="rId13" Type="http://schemas.openxmlformats.org/officeDocument/2006/relationships/hyperlink" Target="https://doi.org/10.3354/aei00295" TargetMode="External"/><Relationship Id="rId18" Type="http://schemas.openxmlformats.org/officeDocument/2006/relationships/hyperlink" Target="https://doi.org/10.1007/s11356-018%20-3929-3." TargetMode="External"/><Relationship Id="rId26" Type="http://schemas.openxmlformats.org/officeDocument/2006/relationships/comments" Target="../comments6.xml"/><Relationship Id="rId3" Type="http://schemas.openxmlformats.org/officeDocument/2006/relationships/hyperlink" Target="https://doi.org/10.1016/j.watres.2020.116176" TargetMode="External"/><Relationship Id="rId21" Type="http://schemas.openxmlformats.org/officeDocument/2006/relationships/hyperlink" Target="https://doi.org/10.1016/j.aquaculture.2020.735041." TargetMode="External"/><Relationship Id="rId7" Type="http://schemas.openxmlformats.org/officeDocument/2006/relationships/hyperlink" Target="https://doi.org/10.1002/ece3.4079" TargetMode="External"/><Relationship Id="rId12" Type="http://schemas.openxmlformats.org/officeDocument/2006/relationships/hyperlink" Target="https://doi.org/10.1016/j.jhydrol.2022.128876" TargetMode="External"/><Relationship Id="rId17" Type="http://schemas.openxmlformats.org/officeDocument/2006/relationships/hyperlink" Target="https://doi.org/10.1016/j.ecss.2017.09.023" TargetMode="External"/><Relationship Id="rId25" Type="http://schemas.openxmlformats.org/officeDocument/2006/relationships/vmlDrawing" Target="../drawings/vmlDrawing6.vml"/><Relationship Id="rId2" Type="http://schemas.openxmlformats.org/officeDocument/2006/relationships/hyperlink" Target="http://dx.doi.org/10.1016/j.envpol.2016.02.039" TargetMode="External"/><Relationship Id="rId16" Type="http://schemas.openxmlformats.org/officeDocument/2006/relationships/hyperlink" Target="http://dx.doi.org/10.1016/j.scitotenv.2021.151863" TargetMode="External"/><Relationship Id="rId20" Type="http://schemas.openxmlformats.org/officeDocument/2006/relationships/hyperlink" Target="https://doi.org/10.1016/j.aquaculture.2020.735041." TargetMode="External"/><Relationship Id="rId1" Type="http://schemas.openxmlformats.org/officeDocument/2006/relationships/hyperlink" Target="https://doi.org/10.1016/j.aquaculture.2021.737229" TargetMode="External"/><Relationship Id="rId6" Type="http://schemas.openxmlformats.org/officeDocument/2006/relationships/hyperlink" Target="https://doi.org/10.4236/jacen.2023.123017" TargetMode="External"/><Relationship Id="rId11" Type="http://schemas.openxmlformats.org/officeDocument/2006/relationships/hyperlink" Target="https://doi.org/10.1016/j.jhydrol.2022.128876" TargetMode="External"/><Relationship Id="rId24" Type="http://schemas.openxmlformats.org/officeDocument/2006/relationships/hyperlink" Target="https://doi.org/10.1007/s11356-018%20-3929-3." TargetMode="External"/><Relationship Id="rId5" Type="http://schemas.openxmlformats.org/officeDocument/2006/relationships/hyperlink" Target="https://doi.org/10.1016/j.watres.2020.116176" TargetMode="External"/><Relationship Id="rId15" Type="http://schemas.openxmlformats.org/officeDocument/2006/relationships/hyperlink" Target="https://doi.org/10.1088/1748-9326/ab93fb" TargetMode="External"/><Relationship Id="rId23" Type="http://schemas.openxmlformats.org/officeDocument/2006/relationships/hyperlink" Target="https://doi.org/10.1007/s11356-018%20-3929-3." TargetMode="External"/><Relationship Id="rId10" Type="http://schemas.openxmlformats.org/officeDocument/2006/relationships/hyperlink" Target="https://doi.org/10.1016/j.jhydrol.2022.128876" TargetMode="External"/><Relationship Id="rId19" Type="http://schemas.openxmlformats.org/officeDocument/2006/relationships/hyperlink" Target="https://doi.org/10.1016/j.aquaculture.2020.735041." TargetMode="External"/><Relationship Id="rId4" Type="http://schemas.openxmlformats.org/officeDocument/2006/relationships/hyperlink" Target="https://doi.org/10.1016/j.watres.2020.116176" TargetMode="External"/><Relationship Id="rId9" Type="http://schemas.openxmlformats.org/officeDocument/2006/relationships/hyperlink" Target="https://doi.org/10.1016/j.heliyon.2024.e35759" TargetMode="External"/><Relationship Id="rId14" Type="http://schemas.openxmlformats.org/officeDocument/2006/relationships/hyperlink" Target="https://doi.org/10.4236/jacen.2023.123017" TargetMode="External"/><Relationship Id="rId22" Type="http://schemas.openxmlformats.org/officeDocument/2006/relationships/hyperlink" Target="https://doi.org/10.1016/j.aquaculture.2020.735041." TargetMode="External"/><Relationship Id="rId27" Type="http://schemas.microsoft.com/office/2017/10/relationships/threadedComment" Target="../threadedComments/threadedComment6.xml"/></Relationships>
</file>

<file path=xl/worksheets/_rels/sheet7.xml.rels><?xml version="1.0" encoding="UTF-8" standalone="yes"?>
<Relationships xmlns="http://schemas.openxmlformats.org/package/2006/relationships"><Relationship Id="rId117" Type="http://schemas.openxmlformats.org/officeDocument/2006/relationships/hyperlink" Target="https://doi.org/10.5194/bg-20-4273-2023" TargetMode="External"/><Relationship Id="rId21" Type="http://schemas.openxmlformats.org/officeDocument/2006/relationships/hyperlink" Target="https://doi.org/10.1155/2023/1712985" TargetMode="External"/><Relationship Id="rId42" Type="http://schemas.openxmlformats.org/officeDocument/2006/relationships/hyperlink" Target="https://doi.org/10.5194/bg-20-4273-2023" TargetMode="External"/><Relationship Id="rId63" Type="http://schemas.openxmlformats.org/officeDocument/2006/relationships/hyperlink" Target="https://doi.org/10.5194/bg-20-4273-2023" TargetMode="External"/><Relationship Id="rId84" Type="http://schemas.openxmlformats.org/officeDocument/2006/relationships/hyperlink" Target="https://doi.org/10.5194/bg-20-4273-2023" TargetMode="External"/><Relationship Id="rId138" Type="http://schemas.openxmlformats.org/officeDocument/2006/relationships/hyperlink" Target="https://doi.org/10.5194/bg-20-4273-2023" TargetMode="External"/><Relationship Id="rId159" Type="http://schemas.openxmlformats.org/officeDocument/2006/relationships/hyperlink" Target="http://dx.doi.org/10.1016/j.envpol.2016.02.039" TargetMode="External"/><Relationship Id="rId170" Type="http://schemas.openxmlformats.org/officeDocument/2006/relationships/hyperlink" Target="https://doi.org/10.5194/bg-12-4711-2015" TargetMode="External"/><Relationship Id="rId107" Type="http://schemas.openxmlformats.org/officeDocument/2006/relationships/hyperlink" Target="https://doi.org/10.5194/bg-20-4273-2023" TargetMode="External"/><Relationship Id="rId11" Type="http://schemas.openxmlformats.org/officeDocument/2006/relationships/hyperlink" Target="https://doi.org/10.1016/j.jhydrol.2022.128876" TargetMode="External"/><Relationship Id="rId32" Type="http://schemas.openxmlformats.org/officeDocument/2006/relationships/hyperlink" Target="https://doi.org/10.5194/bg-20-4273-2023" TargetMode="External"/><Relationship Id="rId53" Type="http://schemas.openxmlformats.org/officeDocument/2006/relationships/hyperlink" Target="https://doi.org/10.5194/bg-20-4273-2023" TargetMode="External"/><Relationship Id="rId74" Type="http://schemas.openxmlformats.org/officeDocument/2006/relationships/hyperlink" Target="https://doi.org/10.5194/bg-20-4273-2023" TargetMode="External"/><Relationship Id="rId128" Type="http://schemas.openxmlformats.org/officeDocument/2006/relationships/hyperlink" Target="https://doi.org/10.5194/bg-20-4273-2023" TargetMode="External"/><Relationship Id="rId149" Type="http://schemas.openxmlformats.org/officeDocument/2006/relationships/hyperlink" Target="https://doi.org/10.5194/bg-20-4273-2023" TargetMode="External"/><Relationship Id="rId5" Type="http://schemas.openxmlformats.org/officeDocument/2006/relationships/hyperlink" Target="https://doi.org/10.1016/j.watres.2020.116176" TargetMode="External"/><Relationship Id="rId95" Type="http://schemas.openxmlformats.org/officeDocument/2006/relationships/hyperlink" Target="https://doi.org/10.5194/bg-20-4273-2023" TargetMode="External"/><Relationship Id="rId160" Type="http://schemas.openxmlformats.org/officeDocument/2006/relationships/hyperlink" Target="https://doi.org/10.1016/j.agrformet.2021.108600" TargetMode="External"/><Relationship Id="rId181" Type="http://schemas.openxmlformats.org/officeDocument/2006/relationships/hyperlink" Target="https://doi.org/10.1016/j.agee.2022.108029" TargetMode="External"/><Relationship Id="rId22" Type="http://schemas.openxmlformats.org/officeDocument/2006/relationships/hyperlink" Target="https://doi.org/10.1155/2023/1712985" TargetMode="External"/><Relationship Id="rId43" Type="http://schemas.openxmlformats.org/officeDocument/2006/relationships/hyperlink" Target="https://doi.org/10.5194/bg-20-4273-2023" TargetMode="External"/><Relationship Id="rId64" Type="http://schemas.openxmlformats.org/officeDocument/2006/relationships/hyperlink" Target="https://doi.org/10.5194/bg-20-4273-2023" TargetMode="External"/><Relationship Id="rId118" Type="http://schemas.openxmlformats.org/officeDocument/2006/relationships/hyperlink" Target="https://doi.org/10.5194/bg-20-4273-2023" TargetMode="External"/><Relationship Id="rId139" Type="http://schemas.openxmlformats.org/officeDocument/2006/relationships/hyperlink" Target="https://doi.org/10.5194/bg-20-4273-2023" TargetMode="External"/><Relationship Id="rId85" Type="http://schemas.openxmlformats.org/officeDocument/2006/relationships/hyperlink" Target="https://doi.org/10.5194/bg-20-4273-2023" TargetMode="External"/><Relationship Id="rId150" Type="http://schemas.openxmlformats.org/officeDocument/2006/relationships/hyperlink" Target="https://doi.org/10.5194/bg-20-4273-2023" TargetMode="External"/><Relationship Id="rId171" Type="http://schemas.openxmlformats.org/officeDocument/2006/relationships/hyperlink" Target="https://doi.org/10.1007/s11356-018%20-3929-3." TargetMode="External"/><Relationship Id="rId12" Type="http://schemas.openxmlformats.org/officeDocument/2006/relationships/hyperlink" Target="https://doi.org/10.1016/j.jhydrol.2022.128876" TargetMode="External"/><Relationship Id="rId33" Type="http://schemas.openxmlformats.org/officeDocument/2006/relationships/hyperlink" Target="https://doi.org/10.5194/bg-20-4273-2023" TargetMode="External"/><Relationship Id="rId108" Type="http://schemas.openxmlformats.org/officeDocument/2006/relationships/hyperlink" Target="https://doi.org/10.5194/bg-20-4273-2023" TargetMode="External"/><Relationship Id="rId129" Type="http://schemas.openxmlformats.org/officeDocument/2006/relationships/hyperlink" Target="https://doi.org/10.5194/bg-20-4273-2023" TargetMode="External"/><Relationship Id="rId54" Type="http://schemas.openxmlformats.org/officeDocument/2006/relationships/hyperlink" Target="https://doi.org/10.5194/bg-20-4273-2023" TargetMode="External"/><Relationship Id="rId75" Type="http://schemas.openxmlformats.org/officeDocument/2006/relationships/hyperlink" Target="https://doi.org/10.5194/bg-20-4273-2023" TargetMode="External"/><Relationship Id="rId96" Type="http://schemas.openxmlformats.org/officeDocument/2006/relationships/hyperlink" Target="https://doi.org/10.5194/bg-20-4273-2023" TargetMode="External"/><Relationship Id="rId140" Type="http://schemas.openxmlformats.org/officeDocument/2006/relationships/hyperlink" Target="https://doi.org/10.5194/bg-20-4273-2023" TargetMode="External"/><Relationship Id="rId161" Type="http://schemas.openxmlformats.org/officeDocument/2006/relationships/hyperlink" Target="https://doi.org/10.4236/jacen.2023.123017" TargetMode="External"/><Relationship Id="rId182" Type="http://schemas.openxmlformats.org/officeDocument/2006/relationships/hyperlink" Target="https://doi.org/10.1016/j.scitotenv.2024.176514" TargetMode="External"/><Relationship Id="rId6" Type="http://schemas.openxmlformats.org/officeDocument/2006/relationships/hyperlink" Target="https://doi.org/10.1016/j.watres.2020.116176" TargetMode="External"/><Relationship Id="rId23" Type="http://schemas.openxmlformats.org/officeDocument/2006/relationships/hyperlink" Target="https://doi.org/10.1155/2023/1712985" TargetMode="External"/><Relationship Id="rId119" Type="http://schemas.openxmlformats.org/officeDocument/2006/relationships/hyperlink" Target="https://doi.org/10.5194/bg-20-4273-2023" TargetMode="External"/><Relationship Id="rId44" Type="http://schemas.openxmlformats.org/officeDocument/2006/relationships/hyperlink" Target="https://doi.org/10.5194/bg-20-4273-2023" TargetMode="External"/><Relationship Id="rId65" Type="http://schemas.openxmlformats.org/officeDocument/2006/relationships/hyperlink" Target="https://doi.org/10.5194/bg-20-4273-2023" TargetMode="External"/><Relationship Id="rId86" Type="http://schemas.openxmlformats.org/officeDocument/2006/relationships/hyperlink" Target="https://doi.org/10.5194/bg-20-4273-2023" TargetMode="External"/><Relationship Id="rId130" Type="http://schemas.openxmlformats.org/officeDocument/2006/relationships/hyperlink" Target="https://doi.org/10.5194/bg-20-4273-2023" TargetMode="External"/><Relationship Id="rId151" Type="http://schemas.openxmlformats.org/officeDocument/2006/relationships/hyperlink" Target="https://doi.org/10.5194/bg-20-4273-2023" TargetMode="External"/><Relationship Id="rId172" Type="http://schemas.openxmlformats.org/officeDocument/2006/relationships/hyperlink" Target="https://doi.org/10.1016/j.aquaculture.2020.735041." TargetMode="External"/><Relationship Id="rId13" Type="http://schemas.openxmlformats.org/officeDocument/2006/relationships/hyperlink" Target="https://doi.org/10.1016/j.jhydrol.2022.128876" TargetMode="External"/><Relationship Id="rId18" Type="http://schemas.openxmlformats.org/officeDocument/2006/relationships/hyperlink" Target="https://doi.org/10.48130/SSE-2023-0003" TargetMode="External"/><Relationship Id="rId39" Type="http://schemas.openxmlformats.org/officeDocument/2006/relationships/hyperlink" Target="https://doi.org/10.5194/bg-20-4273-2023" TargetMode="External"/><Relationship Id="rId109" Type="http://schemas.openxmlformats.org/officeDocument/2006/relationships/hyperlink" Target="https://doi.org/10.5194/bg-20-4273-2023" TargetMode="External"/><Relationship Id="rId34" Type="http://schemas.openxmlformats.org/officeDocument/2006/relationships/hyperlink" Target="https://doi.org/10.5194/bg-20-4273-2023" TargetMode="External"/><Relationship Id="rId50" Type="http://schemas.openxmlformats.org/officeDocument/2006/relationships/hyperlink" Target="https://doi.org/10.5194/bg-20-4273-2023" TargetMode="External"/><Relationship Id="rId55" Type="http://schemas.openxmlformats.org/officeDocument/2006/relationships/hyperlink" Target="https://doi.org/10.5194/bg-20-4273-2023" TargetMode="External"/><Relationship Id="rId76" Type="http://schemas.openxmlformats.org/officeDocument/2006/relationships/hyperlink" Target="https://doi.org/10.5194/bg-20-4273-2023" TargetMode="External"/><Relationship Id="rId97" Type="http://schemas.openxmlformats.org/officeDocument/2006/relationships/hyperlink" Target="https://doi.org/10.5194/bg-20-4273-2023" TargetMode="External"/><Relationship Id="rId104" Type="http://schemas.openxmlformats.org/officeDocument/2006/relationships/hyperlink" Target="https://doi.org/10.5194/bg-20-4273-2023" TargetMode="External"/><Relationship Id="rId120" Type="http://schemas.openxmlformats.org/officeDocument/2006/relationships/hyperlink" Target="https://doi.org/10.5194/bg-20-4273-2023" TargetMode="External"/><Relationship Id="rId125" Type="http://schemas.openxmlformats.org/officeDocument/2006/relationships/hyperlink" Target="https://doi.org/10.5194/bg-20-4273-2023" TargetMode="External"/><Relationship Id="rId141" Type="http://schemas.openxmlformats.org/officeDocument/2006/relationships/hyperlink" Target="https://doi.org/10.5194/bg-20-4273-2023" TargetMode="External"/><Relationship Id="rId146" Type="http://schemas.openxmlformats.org/officeDocument/2006/relationships/hyperlink" Target="https://doi.org/10.5194/bg-20-4273-2023" TargetMode="External"/><Relationship Id="rId167" Type="http://schemas.openxmlformats.org/officeDocument/2006/relationships/hyperlink" Target="http://dx.doi.org/10.1007/s11104-008-9597-1" TargetMode="External"/><Relationship Id="rId188" Type="http://schemas.microsoft.com/office/2017/10/relationships/threadedComment" Target="../threadedComments/threadedComment7.xml"/><Relationship Id="rId7" Type="http://schemas.openxmlformats.org/officeDocument/2006/relationships/hyperlink" Target="https://doi.org/10.4236/jacen.2023.123017" TargetMode="External"/><Relationship Id="rId71" Type="http://schemas.openxmlformats.org/officeDocument/2006/relationships/hyperlink" Target="https://doi.org/10.5194/bg-20-4273-2023" TargetMode="External"/><Relationship Id="rId92" Type="http://schemas.openxmlformats.org/officeDocument/2006/relationships/hyperlink" Target="https://doi.org/10.5194/bg-20-4273-2023" TargetMode="External"/><Relationship Id="rId162" Type="http://schemas.openxmlformats.org/officeDocument/2006/relationships/hyperlink" Target="https://doi.org/10.1088/1748-9326/ab93fb" TargetMode="External"/><Relationship Id="rId183" Type="http://schemas.openxmlformats.org/officeDocument/2006/relationships/hyperlink" Target="https://doi.org/10.1016/j.scitotenv.2024.176514" TargetMode="External"/><Relationship Id="rId2" Type="http://schemas.openxmlformats.org/officeDocument/2006/relationships/hyperlink" Target="https://doi.org/10.1016/j.aquaculture.2021.737229" TargetMode="External"/><Relationship Id="rId29" Type="http://schemas.openxmlformats.org/officeDocument/2006/relationships/hyperlink" Target="https://doi.org/10.5194/bg-20-4273-2023" TargetMode="External"/><Relationship Id="rId24" Type="http://schemas.openxmlformats.org/officeDocument/2006/relationships/hyperlink" Target="https://doi.org/10.5194/bg-20-4273-2023" TargetMode="External"/><Relationship Id="rId40" Type="http://schemas.openxmlformats.org/officeDocument/2006/relationships/hyperlink" Target="https://doi.org/10.5194/bg-20-4273-2023" TargetMode="External"/><Relationship Id="rId45" Type="http://schemas.openxmlformats.org/officeDocument/2006/relationships/hyperlink" Target="https://doi.org/10.5194/bg-20-4273-2023" TargetMode="External"/><Relationship Id="rId66" Type="http://schemas.openxmlformats.org/officeDocument/2006/relationships/hyperlink" Target="https://doi.org/10.5194/bg-20-4273-2023" TargetMode="External"/><Relationship Id="rId87" Type="http://schemas.openxmlformats.org/officeDocument/2006/relationships/hyperlink" Target="https://doi.org/10.5194/bg-20-4273-2023" TargetMode="External"/><Relationship Id="rId110" Type="http://schemas.openxmlformats.org/officeDocument/2006/relationships/hyperlink" Target="https://doi.org/10.5194/bg-20-4273-2023" TargetMode="External"/><Relationship Id="rId115" Type="http://schemas.openxmlformats.org/officeDocument/2006/relationships/hyperlink" Target="https://doi.org/10.5194/bg-20-4273-2023" TargetMode="External"/><Relationship Id="rId131" Type="http://schemas.openxmlformats.org/officeDocument/2006/relationships/hyperlink" Target="https://doi.org/10.5194/bg-20-4273-2023" TargetMode="External"/><Relationship Id="rId136" Type="http://schemas.openxmlformats.org/officeDocument/2006/relationships/hyperlink" Target="https://doi.org/10.5194/bg-20-4273-2023" TargetMode="External"/><Relationship Id="rId157" Type="http://schemas.openxmlformats.org/officeDocument/2006/relationships/hyperlink" Target="https://doi.org/10.5194/bg-20-4273-2023" TargetMode="External"/><Relationship Id="rId178" Type="http://schemas.openxmlformats.org/officeDocument/2006/relationships/hyperlink" Target="https://doi.org/10.1016/j.agee.2022.108029" TargetMode="External"/><Relationship Id="rId61" Type="http://schemas.openxmlformats.org/officeDocument/2006/relationships/hyperlink" Target="https://doi.org/10.5194/bg-20-4273-2023" TargetMode="External"/><Relationship Id="rId82" Type="http://schemas.openxmlformats.org/officeDocument/2006/relationships/hyperlink" Target="https://doi.org/10.5194/bg-20-4273-2023" TargetMode="External"/><Relationship Id="rId152" Type="http://schemas.openxmlformats.org/officeDocument/2006/relationships/hyperlink" Target="https://doi.org/10.5194/bg-20-4273-2023" TargetMode="External"/><Relationship Id="rId173" Type="http://schemas.openxmlformats.org/officeDocument/2006/relationships/hyperlink" Target="https://doi.org/10.1016/j.aquaculture.2020.735041." TargetMode="External"/><Relationship Id="rId19" Type="http://schemas.openxmlformats.org/officeDocument/2006/relationships/hyperlink" Target="https://doi.org/10.48130/SSE-2023-0003" TargetMode="External"/><Relationship Id="rId14" Type="http://schemas.openxmlformats.org/officeDocument/2006/relationships/hyperlink" Target="https://doi.org/10.3354/aei00295" TargetMode="External"/><Relationship Id="rId30" Type="http://schemas.openxmlformats.org/officeDocument/2006/relationships/hyperlink" Target="https://doi.org/10.5194/bg-20-4273-2023" TargetMode="External"/><Relationship Id="rId35" Type="http://schemas.openxmlformats.org/officeDocument/2006/relationships/hyperlink" Target="https://doi.org/10.5194/bg-20-4273-2023" TargetMode="External"/><Relationship Id="rId56" Type="http://schemas.openxmlformats.org/officeDocument/2006/relationships/hyperlink" Target="https://doi.org/10.5194/bg-20-4273-2023" TargetMode="External"/><Relationship Id="rId77" Type="http://schemas.openxmlformats.org/officeDocument/2006/relationships/hyperlink" Target="https://doi.org/10.5194/bg-20-4273-2023" TargetMode="External"/><Relationship Id="rId100" Type="http://schemas.openxmlformats.org/officeDocument/2006/relationships/hyperlink" Target="https://doi.org/10.5194/bg-20-4273-2023" TargetMode="External"/><Relationship Id="rId105" Type="http://schemas.openxmlformats.org/officeDocument/2006/relationships/hyperlink" Target="https://doi.org/10.5194/bg-20-4273-2023" TargetMode="External"/><Relationship Id="rId126" Type="http://schemas.openxmlformats.org/officeDocument/2006/relationships/hyperlink" Target="https://doi.org/10.5194/bg-20-4273-2023" TargetMode="External"/><Relationship Id="rId147" Type="http://schemas.openxmlformats.org/officeDocument/2006/relationships/hyperlink" Target="https://doi.org/10.5194/bg-20-4273-2023" TargetMode="External"/><Relationship Id="rId168" Type="http://schemas.openxmlformats.org/officeDocument/2006/relationships/hyperlink" Target="https://doi.org/10.1016/j.watres.2020.116654" TargetMode="External"/><Relationship Id="rId8" Type="http://schemas.openxmlformats.org/officeDocument/2006/relationships/hyperlink" Target="https://doi.org/10.1002/ece3.4079" TargetMode="External"/><Relationship Id="rId51" Type="http://schemas.openxmlformats.org/officeDocument/2006/relationships/hyperlink" Target="https://doi.org/10.5194/bg-20-4273-2023" TargetMode="External"/><Relationship Id="rId72" Type="http://schemas.openxmlformats.org/officeDocument/2006/relationships/hyperlink" Target="https://doi.org/10.5194/bg-20-4273-2023" TargetMode="External"/><Relationship Id="rId93" Type="http://schemas.openxmlformats.org/officeDocument/2006/relationships/hyperlink" Target="https://doi.org/10.5194/bg-20-4273-2023" TargetMode="External"/><Relationship Id="rId98" Type="http://schemas.openxmlformats.org/officeDocument/2006/relationships/hyperlink" Target="https://doi.org/10.5194/bg-20-4273-2023" TargetMode="External"/><Relationship Id="rId121" Type="http://schemas.openxmlformats.org/officeDocument/2006/relationships/hyperlink" Target="https://doi.org/10.5194/bg-20-4273-2023" TargetMode="External"/><Relationship Id="rId142" Type="http://schemas.openxmlformats.org/officeDocument/2006/relationships/hyperlink" Target="https://doi.org/10.5194/bg-20-4273-2023" TargetMode="External"/><Relationship Id="rId163" Type="http://schemas.openxmlformats.org/officeDocument/2006/relationships/hyperlink" Target="https://doi.org/10.1016/j.envc.2021.100287" TargetMode="External"/><Relationship Id="rId184" Type="http://schemas.openxmlformats.org/officeDocument/2006/relationships/hyperlink" Target="https://doi.org/10.1016/j.biortech.2015.01.013" TargetMode="External"/><Relationship Id="rId3" Type="http://schemas.openxmlformats.org/officeDocument/2006/relationships/hyperlink" Target="http://dx.doi.org/10.1016/j.envpol.2016.02.039" TargetMode="External"/><Relationship Id="rId25" Type="http://schemas.openxmlformats.org/officeDocument/2006/relationships/hyperlink" Target="https://doi.org/10.5194/bg-20-4273-2023" TargetMode="External"/><Relationship Id="rId46" Type="http://schemas.openxmlformats.org/officeDocument/2006/relationships/hyperlink" Target="https://doi.org/10.5194/bg-20-4273-2023" TargetMode="External"/><Relationship Id="rId67" Type="http://schemas.openxmlformats.org/officeDocument/2006/relationships/hyperlink" Target="https://doi.org/10.5194/bg-20-4273-2023" TargetMode="External"/><Relationship Id="rId116" Type="http://schemas.openxmlformats.org/officeDocument/2006/relationships/hyperlink" Target="https://doi.org/10.5194/bg-20-4273-2023" TargetMode="External"/><Relationship Id="rId137" Type="http://schemas.openxmlformats.org/officeDocument/2006/relationships/hyperlink" Target="https://doi.org/10.5194/bg-20-4273-2023" TargetMode="External"/><Relationship Id="rId158" Type="http://schemas.openxmlformats.org/officeDocument/2006/relationships/hyperlink" Target="https://doi.org/10.5194/bg-20-4273-2023" TargetMode="External"/><Relationship Id="rId20" Type="http://schemas.openxmlformats.org/officeDocument/2006/relationships/hyperlink" Target="https://doi.org/10.48130/SSE-2023-0003" TargetMode="External"/><Relationship Id="rId41" Type="http://schemas.openxmlformats.org/officeDocument/2006/relationships/hyperlink" Target="https://doi.org/10.5194/bg-20-4273-2023" TargetMode="External"/><Relationship Id="rId62" Type="http://schemas.openxmlformats.org/officeDocument/2006/relationships/hyperlink" Target="https://doi.org/10.5194/bg-20-4273-2023" TargetMode="External"/><Relationship Id="rId83" Type="http://schemas.openxmlformats.org/officeDocument/2006/relationships/hyperlink" Target="https://doi.org/10.5194/bg-20-4273-2023" TargetMode="External"/><Relationship Id="rId88" Type="http://schemas.openxmlformats.org/officeDocument/2006/relationships/hyperlink" Target="https://doi.org/10.5194/bg-20-4273-2023" TargetMode="External"/><Relationship Id="rId111" Type="http://schemas.openxmlformats.org/officeDocument/2006/relationships/hyperlink" Target="https://doi.org/10.5194/bg-20-4273-2023" TargetMode="External"/><Relationship Id="rId132" Type="http://schemas.openxmlformats.org/officeDocument/2006/relationships/hyperlink" Target="https://doi.org/10.5194/bg-20-4273-2023" TargetMode="External"/><Relationship Id="rId153" Type="http://schemas.openxmlformats.org/officeDocument/2006/relationships/hyperlink" Target="https://doi.org/10.5194/bg-20-4273-2023" TargetMode="External"/><Relationship Id="rId174" Type="http://schemas.openxmlformats.org/officeDocument/2006/relationships/hyperlink" Target="https://doi.org/10.1016/j.aquaculture.2020.735041." TargetMode="External"/><Relationship Id="rId179" Type="http://schemas.openxmlformats.org/officeDocument/2006/relationships/hyperlink" Target="https://doi.org/10.1016/j.agee.2022.108029" TargetMode="External"/><Relationship Id="rId15" Type="http://schemas.openxmlformats.org/officeDocument/2006/relationships/hyperlink" Target="https://doi.org/10.3354/aei00296" TargetMode="External"/><Relationship Id="rId36" Type="http://schemas.openxmlformats.org/officeDocument/2006/relationships/hyperlink" Target="https://doi.org/10.5194/bg-20-4273-2023" TargetMode="External"/><Relationship Id="rId57" Type="http://schemas.openxmlformats.org/officeDocument/2006/relationships/hyperlink" Target="https://doi.org/10.5194/bg-20-4273-2023" TargetMode="External"/><Relationship Id="rId106" Type="http://schemas.openxmlformats.org/officeDocument/2006/relationships/hyperlink" Target="https://doi.org/10.5194/bg-20-4273-2023" TargetMode="External"/><Relationship Id="rId127" Type="http://schemas.openxmlformats.org/officeDocument/2006/relationships/hyperlink" Target="https://doi.org/10.5194/bg-20-4273-2023" TargetMode="External"/><Relationship Id="rId10" Type="http://schemas.openxmlformats.org/officeDocument/2006/relationships/hyperlink" Target="https://doi.org/10.1016/j.heliyon.2024.e35759" TargetMode="External"/><Relationship Id="rId31" Type="http://schemas.openxmlformats.org/officeDocument/2006/relationships/hyperlink" Target="https://doi.org/10.5194/bg-20-4273-2023" TargetMode="External"/><Relationship Id="rId52" Type="http://schemas.openxmlformats.org/officeDocument/2006/relationships/hyperlink" Target="https://doi.org/10.5194/bg-20-4273-2023" TargetMode="External"/><Relationship Id="rId73" Type="http://schemas.openxmlformats.org/officeDocument/2006/relationships/hyperlink" Target="https://doi.org/10.5194/bg-20-4273-2023" TargetMode="External"/><Relationship Id="rId78" Type="http://schemas.openxmlformats.org/officeDocument/2006/relationships/hyperlink" Target="https://doi.org/10.5194/bg-20-4273-2023" TargetMode="External"/><Relationship Id="rId94" Type="http://schemas.openxmlformats.org/officeDocument/2006/relationships/hyperlink" Target="https://doi.org/10.5194/bg-20-4273-2023" TargetMode="External"/><Relationship Id="rId99" Type="http://schemas.openxmlformats.org/officeDocument/2006/relationships/hyperlink" Target="https://doi.org/10.5194/bg-20-4273-2023" TargetMode="External"/><Relationship Id="rId101" Type="http://schemas.openxmlformats.org/officeDocument/2006/relationships/hyperlink" Target="https://doi.org/10.5194/bg-20-4273-2023" TargetMode="External"/><Relationship Id="rId122" Type="http://schemas.openxmlformats.org/officeDocument/2006/relationships/hyperlink" Target="https://doi.org/10.5194/bg-20-4273-2023" TargetMode="External"/><Relationship Id="rId143" Type="http://schemas.openxmlformats.org/officeDocument/2006/relationships/hyperlink" Target="https://doi.org/10.5194/bg-20-4273-2023" TargetMode="External"/><Relationship Id="rId148" Type="http://schemas.openxmlformats.org/officeDocument/2006/relationships/hyperlink" Target="https://doi.org/10.5194/bg-20-4273-2023" TargetMode="External"/><Relationship Id="rId164" Type="http://schemas.openxmlformats.org/officeDocument/2006/relationships/hyperlink" Target="http://dx.doi.org/10.1016/j.scitotenv.2021.151863" TargetMode="External"/><Relationship Id="rId169" Type="http://schemas.openxmlformats.org/officeDocument/2006/relationships/hyperlink" Target="https://doi.org/10.1038/srep02500" TargetMode="External"/><Relationship Id="rId185" Type="http://schemas.openxmlformats.org/officeDocument/2006/relationships/hyperlink" Target="https://doi.org/10.1016/j.biortech.2015.01.013" TargetMode="External"/><Relationship Id="rId4" Type="http://schemas.openxmlformats.org/officeDocument/2006/relationships/hyperlink" Target="https://doi.org/10.1016/j.watres.2020.116176" TargetMode="External"/><Relationship Id="rId9" Type="http://schemas.openxmlformats.org/officeDocument/2006/relationships/hyperlink" Target="https://doi.org/10.1029/2019JG005025" TargetMode="External"/><Relationship Id="rId180" Type="http://schemas.openxmlformats.org/officeDocument/2006/relationships/hyperlink" Target="https://doi.org/10.1016/j.agee.2022.108029" TargetMode="External"/><Relationship Id="rId26" Type="http://schemas.openxmlformats.org/officeDocument/2006/relationships/hyperlink" Target="https://doi.org/10.5194/bg-20-4273-2023" TargetMode="External"/><Relationship Id="rId47" Type="http://schemas.openxmlformats.org/officeDocument/2006/relationships/hyperlink" Target="https://doi.org/10.5194/bg-20-4273-2023" TargetMode="External"/><Relationship Id="rId68" Type="http://schemas.openxmlformats.org/officeDocument/2006/relationships/hyperlink" Target="https://doi.org/10.5194/bg-20-4273-2023" TargetMode="External"/><Relationship Id="rId89" Type="http://schemas.openxmlformats.org/officeDocument/2006/relationships/hyperlink" Target="https://doi.org/10.5194/bg-20-4273-2023" TargetMode="External"/><Relationship Id="rId112" Type="http://schemas.openxmlformats.org/officeDocument/2006/relationships/hyperlink" Target="https://doi.org/10.5194/bg-20-4273-2023" TargetMode="External"/><Relationship Id="rId133" Type="http://schemas.openxmlformats.org/officeDocument/2006/relationships/hyperlink" Target="https://doi.org/10.5194/bg-20-4273-2023" TargetMode="External"/><Relationship Id="rId154" Type="http://schemas.openxmlformats.org/officeDocument/2006/relationships/hyperlink" Target="https://doi.org/10.5194/bg-20-4273-2023" TargetMode="External"/><Relationship Id="rId175" Type="http://schemas.openxmlformats.org/officeDocument/2006/relationships/hyperlink" Target="https://doi.org/10.1016/j.aquaculture.2020.735041." TargetMode="External"/><Relationship Id="rId16" Type="http://schemas.openxmlformats.org/officeDocument/2006/relationships/hyperlink" Target="https://doi.org/10.3354/aei00296" TargetMode="External"/><Relationship Id="rId37" Type="http://schemas.openxmlformats.org/officeDocument/2006/relationships/hyperlink" Target="https://doi.org/10.5194/bg-20-4273-2023" TargetMode="External"/><Relationship Id="rId58" Type="http://schemas.openxmlformats.org/officeDocument/2006/relationships/hyperlink" Target="https://doi.org/10.5194/bg-20-4273-2023" TargetMode="External"/><Relationship Id="rId79" Type="http://schemas.openxmlformats.org/officeDocument/2006/relationships/hyperlink" Target="https://doi.org/10.5194/bg-20-4273-2023" TargetMode="External"/><Relationship Id="rId102" Type="http://schemas.openxmlformats.org/officeDocument/2006/relationships/hyperlink" Target="https://doi.org/10.5194/bg-20-4273-2023" TargetMode="External"/><Relationship Id="rId123" Type="http://schemas.openxmlformats.org/officeDocument/2006/relationships/hyperlink" Target="https://doi.org/10.5194/bg-20-4273-2023" TargetMode="External"/><Relationship Id="rId144" Type="http://schemas.openxmlformats.org/officeDocument/2006/relationships/hyperlink" Target="https://doi.org/10.5194/bg-20-4273-2023" TargetMode="External"/><Relationship Id="rId90" Type="http://schemas.openxmlformats.org/officeDocument/2006/relationships/hyperlink" Target="https://doi.org/10.5194/bg-20-4273-2023" TargetMode="External"/><Relationship Id="rId165" Type="http://schemas.openxmlformats.org/officeDocument/2006/relationships/hyperlink" Target="https://doi.org/10.3354/aei00296" TargetMode="External"/><Relationship Id="rId186" Type="http://schemas.openxmlformats.org/officeDocument/2006/relationships/vmlDrawing" Target="../drawings/vmlDrawing7.vml"/><Relationship Id="rId27" Type="http://schemas.openxmlformats.org/officeDocument/2006/relationships/hyperlink" Target="https://doi.org/10.5194/bg-20-4273-2023" TargetMode="External"/><Relationship Id="rId48" Type="http://schemas.openxmlformats.org/officeDocument/2006/relationships/hyperlink" Target="https://doi.org/10.5194/bg-20-4273-2023" TargetMode="External"/><Relationship Id="rId69" Type="http://schemas.openxmlformats.org/officeDocument/2006/relationships/hyperlink" Target="https://doi.org/10.5194/bg-20-4273-2023" TargetMode="External"/><Relationship Id="rId113" Type="http://schemas.openxmlformats.org/officeDocument/2006/relationships/hyperlink" Target="https://doi.org/10.5194/bg-20-4273-2023" TargetMode="External"/><Relationship Id="rId134" Type="http://schemas.openxmlformats.org/officeDocument/2006/relationships/hyperlink" Target="https://doi.org/10.5194/bg-20-4273-2023" TargetMode="External"/><Relationship Id="rId80" Type="http://schemas.openxmlformats.org/officeDocument/2006/relationships/hyperlink" Target="https://doi.org/10.5194/bg-20-4273-2023" TargetMode="External"/><Relationship Id="rId155" Type="http://schemas.openxmlformats.org/officeDocument/2006/relationships/hyperlink" Target="https://doi.org/10.5194/bg-20-4273-2023" TargetMode="External"/><Relationship Id="rId176" Type="http://schemas.openxmlformats.org/officeDocument/2006/relationships/hyperlink" Target="https://doi.org/10.1007/s11356-018%20-3929-3." TargetMode="External"/><Relationship Id="rId17" Type="http://schemas.openxmlformats.org/officeDocument/2006/relationships/hyperlink" Target="https://doi.org/10.48130/SSE-2023-0003" TargetMode="External"/><Relationship Id="rId38" Type="http://schemas.openxmlformats.org/officeDocument/2006/relationships/hyperlink" Target="https://doi.org/10.5194/bg-20-4273-2023" TargetMode="External"/><Relationship Id="rId59" Type="http://schemas.openxmlformats.org/officeDocument/2006/relationships/hyperlink" Target="https://doi.org/10.5194/bg-20-4273-2023" TargetMode="External"/><Relationship Id="rId103" Type="http://schemas.openxmlformats.org/officeDocument/2006/relationships/hyperlink" Target="https://doi.org/10.5194/bg-20-4273-2023" TargetMode="External"/><Relationship Id="rId124" Type="http://schemas.openxmlformats.org/officeDocument/2006/relationships/hyperlink" Target="https://doi.org/10.5194/bg-20-4273-2023" TargetMode="External"/><Relationship Id="rId70" Type="http://schemas.openxmlformats.org/officeDocument/2006/relationships/hyperlink" Target="https://doi.org/10.5194/bg-20-4273-2023" TargetMode="External"/><Relationship Id="rId91" Type="http://schemas.openxmlformats.org/officeDocument/2006/relationships/hyperlink" Target="https://doi.org/10.5194/bg-20-4273-2023" TargetMode="External"/><Relationship Id="rId145" Type="http://schemas.openxmlformats.org/officeDocument/2006/relationships/hyperlink" Target="https://doi.org/10.5194/bg-20-4273-2023" TargetMode="External"/><Relationship Id="rId166" Type="http://schemas.openxmlformats.org/officeDocument/2006/relationships/hyperlink" Target="https://doi.org/10.1016/j.ecss.2017.09.023" TargetMode="External"/><Relationship Id="rId187" Type="http://schemas.openxmlformats.org/officeDocument/2006/relationships/comments" Target="../comments7.xml"/><Relationship Id="rId1" Type="http://schemas.openxmlformats.org/officeDocument/2006/relationships/hyperlink" Target="http://dx.doi.org/10.11594/nstp.2021.1426" TargetMode="External"/><Relationship Id="rId28" Type="http://schemas.openxmlformats.org/officeDocument/2006/relationships/hyperlink" Target="https://doi.org/10.5194/bg-20-4273-2023" TargetMode="External"/><Relationship Id="rId49" Type="http://schemas.openxmlformats.org/officeDocument/2006/relationships/hyperlink" Target="https://doi.org/10.5194/bg-20-4273-2023" TargetMode="External"/><Relationship Id="rId114" Type="http://schemas.openxmlformats.org/officeDocument/2006/relationships/hyperlink" Target="https://doi.org/10.5194/bg-20-4273-2023" TargetMode="External"/><Relationship Id="rId60" Type="http://schemas.openxmlformats.org/officeDocument/2006/relationships/hyperlink" Target="https://doi.org/10.5194/bg-20-4273-2023" TargetMode="External"/><Relationship Id="rId81" Type="http://schemas.openxmlformats.org/officeDocument/2006/relationships/hyperlink" Target="https://doi.org/10.5194/bg-20-4273-2023" TargetMode="External"/><Relationship Id="rId135" Type="http://schemas.openxmlformats.org/officeDocument/2006/relationships/hyperlink" Target="https://doi.org/10.5194/bg-20-4273-2023" TargetMode="External"/><Relationship Id="rId156" Type="http://schemas.openxmlformats.org/officeDocument/2006/relationships/hyperlink" Target="https://doi.org/10.5194/bg-20-4273-2023" TargetMode="External"/><Relationship Id="rId177" Type="http://schemas.openxmlformats.org/officeDocument/2006/relationships/hyperlink" Target="https://doi.org/10.1007/s11356-018%20-3929-3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014A6-13F2-4EBE-A91C-13A7F7224B4E}">
  <dimension ref="A1:AO317"/>
  <sheetViews>
    <sheetView workbookViewId="0">
      <pane xSplit="3" ySplit="1" topLeftCell="K58" activePane="bottomRight" state="frozen"/>
      <selection pane="topRight" activeCell="D1" sqref="D1"/>
      <selection pane="bottomLeft" activeCell="A2" sqref="A2"/>
      <selection pane="bottomRight" activeCell="N320" sqref="N320"/>
    </sheetView>
  </sheetViews>
  <sheetFormatPr defaultRowHeight="13.8" x14ac:dyDescent="0.25"/>
  <cols>
    <col min="1" max="1" width="8.88671875" style="4"/>
    <col min="2" max="2" width="16.77734375" style="4" bestFit="1" customWidth="1"/>
    <col min="3" max="3" width="6.88671875" style="4" customWidth="1"/>
    <col min="4" max="4" width="28.33203125" style="4" customWidth="1"/>
    <col min="5" max="5" width="8" style="4" customWidth="1"/>
    <col min="6" max="6" width="7.77734375" style="4" customWidth="1"/>
    <col min="7" max="7" width="59.5546875" style="4" customWidth="1"/>
    <col min="8" max="8" width="13.5546875" style="4" bestFit="1" customWidth="1"/>
    <col min="9" max="9" width="10.77734375" style="4" bestFit="1" customWidth="1"/>
    <col min="10" max="12" width="12.5546875" style="4" customWidth="1"/>
    <col min="13" max="13" width="7.44140625" style="4" customWidth="1"/>
    <col min="14" max="14" width="26.21875" style="6" customWidth="1"/>
    <col min="15" max="15" width="19.44140625" style="5" customWidth="1"/>
    <col min="16" max="17" width="14.109375" style="5" customWidth="1"/>
    <col min="18" max="18" width="13.6640625" style="5" customWidth="1"/>
    <col min="19" max="19" width="18.44140625" style="5" customWidth="1"/>
    <col min="20" max="20" width="15.88671875" style="4" customWidth="1"/>
    <col min="21" max="21" width="9.109375" style="4" bestFit="1" customWidth="1"/>
    <col min="22" max="22" width="9" style="4" bestFit="1" customWidth="1"/>
    <col min="23" max="23" width="13.21875" style="4" customWidth="1"/>
    <col min="24" max="24" width="15.33203125" style="4" customWidth="1"/>
    <col min="25" max="32" width="9" style="4" bestFit="1" customWidth="1"/>
    <col min="33" max="33" width="17.44140625" style="4" customWidth="1"/>
    <col min="34" max="34" width="10.109375" style="4" customWidth="1"/>
    <col min="35" max="35" width="9" style="4" bestFit="1" customWidth="1"/>
    <col min="36" max="36" width="13.44140625" style="4" customWidth="1"/>
    <col min="37" max="39" width="9" style="4" bestFit="1" customWidth="1"/>
    <col min="40" max="40" width="14.33203125" style="4" bestFit="1" customWidth="1"/>
    <col min="41" max="41" width="36.6640625" style="4" bestFit="1" customWidth="1"/>
    <col min="42" max="16384" width="8.88671875" style="4"/>
  </cols>
  <sheetData>
    <row r="1" spans="1:41" s="20" customFormat="1" ht="13.8" customHeight="1" x14ac:dyDescent="0.25">
      <c r="A1" s="27" t="s">
        <v>581</v>
      </c>
      <c r="B1" s="1" t="s">
        <v>84</v>
      </c>
      <c r="C1" s="1" t="s">
        <v>77</v>
      </c>
      <c r="D1" s="1" t="s">
        <v>0</v>
      </c>
      <c r="E1" s="1" t="s">
        <v>5</v>
      </c>
      <c r="F1" s="1" t="s">
        <v>577</v>
      </c>
      <c r="G1" s="27" t="s">
        <v>559</v>
      </c>
      <c r="H1" s="1" t="s">
        <v>1</v>
      </c>
      <c r="I1" s="1" t="s">
        <v>2</v>
      </c>
      <c r="J1" s="1" t="s">
        <v>3</v>
      </c>
      <c r="K1" s="1" t="s">
        <v>1261</v>
      </c>
      <c r="L1" s="1" t="s">
        <v>1262</v>
      </c>
      <c r="M1" s="1" t="s">
        <v>78</v>
      </c>
      <c r="N1" s="3" t="s">
        <v>79</v>
      </c>
      <c r="O1" s="2" t="s">
        <v>80</v>
      </c>
      <c r="P1" s="2" t="s">
        <v>4</v>
      </c>
      <c r="Q1" s="2" t="s">
        <v>865</v>
      </c>
      <c r="R1" s="2" t="s">
        <v>81</v>
      </c>
      <c r="S1" s="2" t="s">
        <v>5</v>
      </c>
      <c r="T1" s="1" t="s">
        <v>85</v>
      </c>
      <c r="U1" s="1" t="s">
        <v>86</v>
      </c>
      <c r="V1" s="1" t="s">
        <v>87</v>
      </c>
      <c r="W1" s="1" t="s">
        <v>82</v>
      </c>
      <c r="X1" s="1" t="s">
        <v>88</v>
      </c>
      <c r="Y1" s="1" t="s">
        <v>6</v>
      </c>
      <c r="Z1" s="1" t="s">
        <v>7</v>
      </c>
      <c r="AA1" s="1" t="s">
        <v>89</v>
      </c>
      <c r="AB1" s="1" t="s">
        <v>8</v>
      </c>
      <c r="AC1" s="1" t="s">
        <v>9</v>
      </c>
      <c r="AD1" s="1" t="s">
        <v>10</v>
      </c>
      <c r="AE1" s="1" t="s">
        <v>90</v>
      </c>
      <c r="AF1" s="1" t="s">
        <v>11</v>
      </c>
      <c r="AG1" s="1" t="s">
        <v>91</v>
      </c>
      <c r="AH1" s="1" t="s">
        <v>76</v>
      </c>
      <c r="AI1" s="1" t="s">
        <v>12</v>
      </c>
      <c r="AJ1" s="1" t="s">
        <v>83</v>
      </c>
      <c r="AK1" s="1" t="s">
        <v>92</v>
      </c>
      <c r="AL1" s="1" t="s">
        <v>13</v>
      </c>
      <c r="AM1" s="1" t="s">
        <v>14</v>
      </c>
      <c r="AN1" s="1" t="s">
        <v>93</v>
      </c>
      <c r="AO1" s="1" t="s">
        <v>94</v>
      </c>
    </row>
    <row r="2" spans="1:41" ht="14.4" customHeight="1" x14ac:dyDescent="0.25">
      <c r="A2" s="4" t="s">
        <v>1256</v>
      </c>
      <c r="B2" s="4" t="s">
        <v>1089</v>
      </c>
      <c r="C2" s="4">
        <v>2015</v>
      </c>
      <c r="E2" s="4" t="s">
        <v>180</v>
      </c>
      <c r="F2" s="4" t="s">
        <v>578</v>
      </c>
      <c r="G2" s="4" t="s">
        <v>1088</v>
      </c>
      <c r="H2" s="15" t="s">
        <v>15</v>
      </c>
      <c r="I2" s="15" t="s">
        <v>16</v>
      </c>
      <c r="J2" s="4" t="s">
        <v>1087</v>
      </c>
      <c r="K2" s="4">
        <v>34.745277999999999</v>
      </c>
      <c r="L2" s="4">
        <v>105.340833</v>
      </c>
      <c r="N2" s="6" t="s">
        <v>20</v>
      </c>
      <c r="P2" s="5" t="s">
        <v>21</v>
      </c>
      <c r="Q2" s="5" t="s">
        <v>48</v>
      </c>
      <c r="R2" s="5" t="s">
        <v>1056</v>
      </c>
      <c r="S2" s="5" t="s">
        <v>1056</v>
      </c>
      <c r="X2" s="4" t="s">
        <v>112</v>
      </c>
      <c r="Y2" s="4">
        <v>24.6</v>
      </c>
      <c r="Z2" s="4">
        <v>8.66</v>
      </c>
      <c r="AA2" s="4">
        <v>7.13</v>
      </c>
      <c r="AB2" s="4">
        <v>3.3000000000000002E-2</v>
      </c>
      <c r="AD2" s="4">
        <v>0.33</v>
      </c>
      <c r="AF2" s="4">
        <v>1.06</v>
      </c>
      <c r="AH2" s="25">
        <f t="shared" ref="AH2:AH9" si="0">(AB2*(14.01/18.04))+(AC2*(14.01/62))+(AD2*(14.01/46.01))</f>
        <v>0.12611272602456519</v>
      </c>
      <c r="AI2" s="4">
        <v>1.1200000000000001</v>
      </c>
      <c r="AL2" s="4">
        <v>-308.04000000000002</v>
      </c>
      <c r="AN2" s="4" t="s">
        <v>96</v>
      </c>
      <c r="AO2" s="4" t="s">
        <v>97</v>
      </c>
    </row>
    <row r="3" spans="1:41" ht="14.4" customHeight="1" x14ac:dyDescent="0.25">
      <c r="A3" s="4" t="s">
        <v>893</v>
      </c>
      <c r="B3" s="4" t="s">
        <v>1076</v>
      </c>
      <c r="C3" s="4">
        <v>2021</v>
      </c>
      <c r="E3" s="4" t="s">
        <v>179</v>
      </c>
      <c r="F3" s="4" t="s">
        <v>578</v>
      </c>
      <c r="G3" s="4" t="s">
        <v>1077</v>
      </c>
      <c r="H3" s="15" t="s">
        <v>15</v>
      </c>
      <c r="I3" s="15" t="s">
        <v>16</v>
      </c>
      <c r="J3" s="4" t="s">
        <v>123</v>
      </c>
      <c r="N3" s="6" t="s">
        <v>25</v>
      </c>
      <c r="P3" s="5" t="s">
        <v>21</v>
      </c>
      <c r="Q3" s="5" t="s">
        <v>424</v>
      </c>
      <c r="R3" s="5" t="s">
        <v>1056</v>
      </c>
      <c r="S3" s="5" t="s">
        <v>1056</v>
      </c>
      <c r="V3" s="4">
        <v>1.1000000000000001</v>
      </c>
      <c r="X3" s="4" t="s">
        <v>112</v>
      </c>
      <c r="Y3" s="4">
        <v>25.1</v>
      </c>
      <c r="Z3" s="4">
        <v>7.26</v>
      </c>
      <c r="AA3" s="4">
        <v>6.34</v>
      </c>
      <c r="AB3" s="4">
        <v>0.34</v>
      </c>
      <c r="AD3" s="4">
        <v>1.1499999999999999</v>
      </c>
      <c r="AF3" s="4">
        <v>20.68</v>
      </c>
      <c r="AH3" s="25">
        <f t="shared" si="0"/>
        <v>0.6142204384374168</v>
      </c>
      <c r="AI3" s="4">
        <v>133.04</v>
      </c>
      <c r="AN3" s="4" t="s">
        <v>96</v>
      </c>
      <c r="AO3" s="4" t="s">
        <v>97</v>
      </c>
    </row>
    <row r="4" spans="1:41" ht="14.4" customHeight="1" x14ac:dyDescent="0.25">
      <c r="A4" s="4" t="s">
        <v>891</v>
      </c>
      <c r="B4" s="4" t="s">
        <v>56</v>
      </c>
      <c r="C4" s="4">
        <v>2018</v>
      </c>
      <c r="D4" s="4" t="s">
        <v>1079</v>
      </c>
      <c r="E4" s="4" t="s">
        <v>179</v>
      </c>
      <c r="F4" s="4" t="s">
        <v>578</v>
      </c>
      <c r="G4" s="4" t="s">
        <v>1078</v>
      </c>
      <c r="H4" s="15" t="s">
        <v>15</v>
      </c>
      <c r="I4" s="15" t="s">
        <v>16</v>
      </c>
      <c r="J4" s="4" t="s">
        <v>123</v>
      </c>
      <c r="N4" s="6" t="s">
        <v>25</v>
      </c>
      <c r="P4" s="5" t="s">
        <v>21</v>
      </c>
      <c r="Q4" s="5" t="s">
        <v>424</v>
      </c>
      <c r="R4" s="5" t="s">
        <v>1056</v>
      </c>
      <c r="S4" s="5" t="s">
        <v>1056</v>
      </c>
      <c r="U4" s="4">
        <f>2.14*10000</f>
        <v>21400</v>
      </c>
      <c r="V4" s="4">
        <v>0.95</v>
      </c>
      <c r="X4" s="4" t="s">
        <v>99</v>
      </c>
      <c r="Y4" s="4">
        <v>29.9</v>
      </c>
      <c r="Z4" s="4">
        <v>8.42</v>
      </c>
      <c r="AA4" s="4">
        <v>9.44</v>
      </c>
      <c r="AB4" s="4">
        <v>0.82</v>
      </c>
      <c r="AD4" s="4">
        <v>0.24</v>
      </c>
      <c r="AF4" s="4">
        <v>52.46</v>
      </c>
      <c r="AH4" s="25">
        <f t="shared" si="0"/>
        <v>0.70989794708660159</v>
      </c>
      <c r="AI4" s="4">
        <v>483.29</v>
      </c>
      <c r="AL4" s="4">
        <v>117.69</v>
      </c>
      <c r="AN4" s="4" t="s">
        <v>96</v>
      </c>
      <c r="AO4" s="4" t="s">
        <v>97</v>
      </c>
    </row>
    <row r="5" spans="1:41" ht="14.4" customHeight="1" x14ac:dyDescent="0.25">
      <c r="A5" s="4" t="s">
        <v>587</v>
      </c>
      <c r="B5" s="4" t="s">
        <v>1052</v>
      </c>
      <c r="C5" s="4">
        <v>2021</v>
      </c>
      <c r="D5" s="4" t="s">
        <v>1050</v>
      </c>
      <c r="E5" s="4" t="s">
        <v>179</v>
      </c>
      <c r="F5" s="4" t="s">
        <v>579</v>
      </c>
      <c r="G5" s="4" t="s">
        <v>1051</v>
      </c>
      <c r="H5" s="15" t="s">
        <v>15</v>
      </c>
      <c r="I5" s="15" t="s">
        <v>16</v>
      </c>
      <c r="J5" s="4" t="s">
        <v>1055</v>
      </c>
      <c r="N5" s="6" t="s">
        <v>20</v>
      </c>
      <c r="P5" s="5" t="s">
        <v>21</v>
      </c>
      <c r="Q5" s="5" t="s">
        <v>48</v>
      </c>
      <c r="R5" s="5" t="s">
        <v>1056</v>
      </c>
      <c r="S5" s="5" t="s">
        <v>1056</v>
      </c>
      <c r="X5" s="4" t="s">
        <v>99</v>
      </c>
      <c r="Y5" s="4">
        <v>22</v>
      </c>
      <c r="AH5" s="25">
        <f t="shared" si="0"/>
        <v>0</v>
      </c>
      <c r="AI5" s="4">
        <v>6.3</v>
      </c>
      <c r="AL5" s="4">
        <v>510.14</v>
      </c>
      <c r="AN5" s="4" t="s">
        <v>96</v>
      </c>
      <c r="AO5" s="4" t="s">
        <v>97</v>
      </c>
    </row>
    <row r="6" spans="1:41" ht="14.4" customHeight="1" x14ac:dyDescent="0.3">
      <c r="A6" s="4" t="s">
        <v>888</v>
      </c>
      <c r="B6" s="4" t="s">
        <v>1071</v>
      </c>
      <c r="C6" s="4">
        <v>2017</v>
      </c>
      <c r="E6" s="4" t="s">
        <v>179</v>
      </c>
      <c r="F6" s="4" t="s">
        <v>578</v>
      </c>
      <c r="G6" s="4" t="s">
        <v>1073</v>
      </c>
      <c r="H6" s="15" t="s">
        <v>15</v>
      </c>
      <c r="I6" s="15" t="s">
        <v>16</v>
      </c>
      <c r="J6" s="4" t="s">
        <v>1074</v>
      </c>
      <c r="K6">
        <v>37.759171100000003</v>
      </c>
      <c r="L6">
        <v>119.1636982</v>
      </c>
      <c r="N6" s="6" t="s">
        <v>25</v>
      </c>
      <c r="P6" s="5" t="s">
        <v>21</v>
      </c>
      <c r="Q6" s="5" t="s">
        <v>424</v>
      </c>
      <c r="R6" s="5" t="s">
        <v>1056</v>
      </c>
      <c r="S6" s="5" t="s">
        <v>1056</v>
      </c>
      <c r="X6" s="4" t="s">
        <v>112</v>
      </c>
      <c r="Y6" s="4">
        <v>14.61</v>
      </c>
      <c r="AH6" s="25">
        <f t="shared" si="0"/>
        <v>0</v>
      </c>
      <c r="AI6" s="4">
        <v>0.11</v>
      </c>
      <c r="AL6" s="4">
        <v>-239.26</v>
      </c>
      <c r="AN6" s="4" t="s">
        <v>96</v>
      </c>
      <c r="AO6" s="4" t="s">
        <v>97</v>
      </c>
    </row>
    <row r="7" spans="1:41" ht="14.4" customHeight="1" x14ac:dyDescent="0.3">
      <c r="A7" s="4" t="s">
        <v>1258</v>
      </c>
      <c r="B7" s="4" t="s">
        <v>31</v>
      </c>
      <c r="C7" s="4">
        <v>2017</v>
      </c>
      <c r="E7" s="4" t="s">
        <v>180</v>
      </c>
      <c r="F7" s="4" t="s">
        <v>578</v>
      </c>
      <c r="G7" s="4" t="s">
        <v>746</v>
      </c>
      <c r="H7" s="4" t="s">
        <v>32</v>
      </c>
      <c r="I7" s="4" t="s">
        <v>33</v>
      </c>
      <c r="J7" s="4" t="s">
        <v>34</v>
      </c>
      <c r="K7">
        <v>-5.1904332000000002</v>
      </c>
      <c r="L7">
        <v>-37.3443872</v>
      </c>
      <c r="N7" s="6" t="s">
        <v>25</v>
      </c>
      <c r="O7" s="5" t="s">
        <v>58</v>
      </c>
      <c r="P7" s="5" t="s">
        <v>21</v>
      </c>
      <c r="Q7" s="17" t="s">
        <v>424</v>
      </c>
      <c r="R7" s="5" t="s">
        <v>37</v>
      </c>
      <c r="S7" s="5" t="s">
        <v>37</v>
      </c>
      <c r="W7" s="4">
        <v>14</v>
      </c>
      <c r="X7" s="4" t="s">
        <v>95</v>
      </c>
      <c r="Y7" s="8">
        <v>29.14</v>
      </c>
      <c r="Z7" s="8">
        <v>8.5</v>
      </c>
      <c r="AA7" s="8">
        <v>7.31</v>
      </c>
      <c r="AB7" s="8">
        <v>0.17799999999999999</v>
      </c>
      <c r="AC7" s="8">
        <v>2.6800000000000001E-3</v>
      </c>
      <c r="AD7" s="8">
        <v>0.69059999999999999</v>
      </c>
      <c r="AE7" s="8">
        <v>31.9</v>
      </c>
      <c r="AF7" s="8">
        <v>19613</v>
      </c>
      <c r="AG7" s="8">
        <v>4.7300000000000004</v>
      </c>
      <c r="AH7" s="8">
        <f t="shared" si="0"/>
        <v>0.34912876001513898</v>
      </c>
      <c r="AI7" s="8">
        <v>653.89</v>
      </c>
      <c r="AJ7" s="8"/>
      <c r="AK7" s="8"/>
      <c r="AL7" s="8">
        <v>497.52</v>
      </c>
      <c r="AM7" s="8">
        <v>25.59</v>
      </c>
      <c r="AN7" s="4" t="s">
        <v>96</v>
      </c>
      <c r="AO7" s="4" t="s">
        <v>166</v>
      </c>
    </row>
    <row r="8" spans="1:41" ht="14.4" customHeight="1" x14ac:dyDescent="0.3">
      <c r="A8" s="4" t="s">
        <v>884</v>
      </c>
      <c r="B8" s="4" t="s">
        <v>51</v>
      </c>
      <c r="C8" s="4">
        <v>2022</v>
      </c>
      <c r="D8" s="11" t="s">
        <v>52</v>
      </c>
      <c r="E8" s="4" t="s">
        <v>179</v>
      </c>
      <c r="F8" s="4" t="s">
        <v>579</v>
      </c>
      <c r="G8" s="4" t="s">
        <v>743</v>
      </c>
      <c r="H8" s="4" t="s">
        <v>15</v>
      </c>
      <c r="I8" s="4" t="s">
        <v>16</v>
      </c>
      <c r="J8" s="4" t="s">
        <v>53</v>
      </c>
      <c r="K8">
        <v>30.558851900000001</v>
      </c>
      <c r="L8">
        <v>114.28770299999999</v>
      </c>
      <c r="N8" s="6" t="s">
        <v>54</v>
      </c>
      <c r="O8" s="5" t="s">
        <v>55</v>
      </c>
      <c r="P8" s="5" t="s">
        <v>423</v>
      </c>
      <c r="Q8" s="5" t="s">
        <v>342</v>
      </c>
      <c r="R8" s="5" t="s">
        <v>37</v>
      </c>
      <c r="S8" s="5" t="s">
        <v>342</v>
      </c>
      <c r="V8" s="4">
        <v>1.5</v>
      </c>
      <c r="W8" s="4" t="s">
        <v>107</v>
      </c>
      <c r="X8" s="4" t="s">
        <v>99</v>
      </c>
      <c r="Y8" s="8">
        <v>16.2</v>
      </c>
      <c r="Z8" s="8"/>
      <c r="AA8" s="8"/>
      <c r="AB8" s="8"/>
      <c r="AC8" s="8"/>
      <c r="AD8" s="8"/>
      <c r="AE8" s="8"/>
      <c r="AF8" s="8"/>
      <c r="AG8" s="8"/>
      <c r="AH8" s="8">
        <f t="shared" si="0"/>
        <v>0</v>
      </c>
      <c r="AI8" s="8">
        <v>62.5</v>
      </c>
      <c r="AJ8" s="8"/>
      <c r="AK8" s="8"/>
      <c r="AL8" s="8"/>
      <c r="AM8" s="8"/>
      <c r="AN8" s="4" t="s">
        <v>96</v>
      </c>
      <c r="AO8" s="4" t="s">
        <v>167</v>
      </c>
    </row>
    <row r="9" spans="1:41" ht="14.4" customHeight="1" x14ac:dyDescent="0.3">
      <c r="A9" s="4" t="s">
        <v>878</v>
      </c>
      <c r="B9" s="4" t="s">
        <v>127</v>
      </c>
      <c r="C9" s="4">
        <v>2018</v>
      </c>
      <c r="D9" s="23" t="s">
        <v>128</v>
      </c>
      <c r="E9" s="4" t="s">
        <v>179</v>
      </c>
      <c r="F9" s="4" t="s">
        <v>579</v>
      </c>
      <c r="G9" s="4" t="s">
        <v>643</v>
      </c>
      <c r="H9" s="4" t="s">
        <v>32</v>
      </c>
      <c r="I9" s="4" t="s">
        <v>33</v>
      </c>
      <c r="J9" s="4" t="s">
        <v>129</v>
      </c>
      <c r="K9">
        <v>-5.3264703000000004</v>
      </c>
      <c r="L9">
        <v>-39.715607300000002</v>
      </c>
      <c r="N9" s="6" t="s">
        <v>25</v>
      </c>
      <c r="O9" s="5" t="s">
        <v>26</v>
      </c>
      <c r="P9" s="5" t="s">
        <v>21</v>
      </c>
      <c r="Q9" s="17" t="s">
        <v>424</v>
      </c>
      <c r="R9" s="5" t="s">
        <v>37</v>
      </c>
      <c r="S9" s="5" t="s">
        <v>37</v>
      </c>
      <c r="V9" s="4">
        <v>1.69</v>
      </c>
      <c r="X9" s="4" t="s">
        <v>112</v>
      </c>
      <c r="Y9" s="8"/>
      <c r="Z9" s="8"/>
      <c r="AA9" s="8"/>
      <c r="AB9" s="8"/>
      <c r="AC9" s="8"/>
      <c r="AD9" s="8"/>
      <c r="AE9" s="8"/>
      <c r="AF9" s="8"/>
      <c r="AG9" s="8"/>
      <c r="AH9" s="8">
        <f t="shared" si="0"/>
        <v>0</v>
      </c>
      <c r="AI9" s="8"/>
      <c r="AJ9" s="8"/>
      <c r="AK9" s="8"/>
      <c r="AL9" s="8">
        <v>380.822</v>
      </c>
      <c r="AM9" s="8"/>
      <c r="AN9" s="4" t="s">
        <v>96</v>
      </c>
      <c r="AO9" s="4" t="s">
        <v>130</v>
      </c>
    </row>
    <row r="10" spans="1:41" ht="13.8" customHeight="1" x14ac:dyDescent="0.3">
      <c r="A10" s="4" t="s">
        <v>941</v>
      </c>
      <c r="B10" s="4" t="s">
        <v>346</v>
      </c>
      <c r="C10" s="4">
        <v>2022</v>
      </c>
      <c r="D10" s="23" t="s">
        <v>347</v>
      </c>
      <c r="E10" s="15" t="s">
        <v>179</v>
      </c>
      <c r="F10" s="4" t="s">
        <v>579</v>
      </c>
      <c r="G10" s="4" t="s">
        <v>613</v>
      </c>
      <c r="H10" s="4" t="s">
        <v>15</v>
      </c>
      <c r="I10" s="4" t="s">
        <v>16</v>
      </c>
      <c r="J10" s="4" t="s">
        <v>348</v>
      </c>
      <c r="K10">
        <v>32.913915099999997</v>
      </c>
      <c r="L10">
        <v>119.84760350000001</v>
      </c>
      <c r="M10" s="4">
        <f>365*2</f>
        <v>730</v>
      </c>
      <c r="N10" s="6" t="s">
        <v>20</v>
      </c>
      <c r="O10" s="5" t="s">
        <v>72</v>
      </c>
      <c r="P10" s="5" t="s">
        <v>21</v>
      </c>
      <c r="Q10" s="5" t="s">
        <v>48</v>
      </c>
      <c r="R10" s="5" t="s">
        <v>37</v>
      </c>
      <c r="S10" s="5" t="s">
        <v>37</v>
      </c>
      <c r="T10" s="4" t="s">
        <v>349</v>
      </c>
      <c r="U10" s="7"/>
      <c r="V10" s="4">
        <v>1</v>
      </c>
      <c r="X10" s="4" t="s">
        <v>112</v>
      </c>
      <c r="Y10" s="8">
        <v>20.14</v>
      </c>
      <c r="Z10" s="8">
        <v>8.56</v>
      </c>
      <c r="AA10" s="8">
        <v>8.01</v>
      </c>
      <c r="AB10" s="8"/>
      <c r="AC10" s="8"/>
      <c r="AD10" s="8"/>
      <c r="AE10" s="8"/>
      <c r="AF10" s="8">
        <v>40.590000000000003</v>
      </c>
      <c r="AG10" s="8"/>
      <c r="AH10" s="8">
        <v>0</v>
      </c>
      <c r="AI10" s="8">
        <v>7.85</v>
      </c>
      <c r="AJ10" s="8"/>
      <c r="AK10" s="8"/>
      <c r="AL10" s="8"/>
      <c r="AM10" s="8">
        <v>0.2</v>
      </c>
      <c r="AN10" s="4" t="s">
        <v>96</v>
      </c>
      <c r="AO10" s="4" t="s">
        <v>166</v>
      </c>
    </row>
    <row r="11" spans="1:41" ht="14.4" x14ac:dyDescent="0.3">
      <c r="A11" s="4" t="s">
        <v>941</v>
      </c>
      <c r="B11" s="4" t="s">
        <v>346</v>
      </c>
      <c r="C11" s="4">
        <v>2022</v>
      </c>
      <c r="D11" s="23" t="s">
        <v>347</v>
      </c>
      <c r="E11" s="15" t="s">
        <v>179</v>
      </c>
      <c r="F11" s="4" t="s">
        <v>579</v>
      </c>
      <c r="G11" s="4" t="s">
        <v>613</v>
      </c>
      <c r="H11" s="4" t="s">
        <v>15</v>
      </c>
      <c r="I11" s="4" t="s">
        <v>16</v>
      </c>
      <c r="J11" s="4" t="s">
        <v>348</v>
      </c>
      <c r="K11">
        <v>32.913915099999997</v>
      </c>
      <c r="L11">
        <v>119.84760350000001</v>
      </c>
      <c r="M11" s="4">
        <f>365*2</f>
        <v>730</v>
      </c>
      <c r="N11" s="6" t="s">
        <v>20</v>
      </c>
      <c r="O11" s="5" t="s">
        <v>72</v>
      </c>
      <c r="P11" s="5" t="s">
        <v>21</v>
      </c>
      <c r="Q11" s="5" t="s">
        <v>48</v>
      </c>
      <c r="R11" s="5" t="s">
        <v>37</v>
      </c>
      <c r="S11" s="5" t="s">
        <v>37</v>
      </c>
      <c r="T11" s="4" t="s">
        <v>350</v>
      </c>
      <c r="U11" s="7"/>
      <c r="V11" s="4">
        <v>1</v>
      </c>
      <c r="X11" s="4" t="s">
        <v>112</v>
      </c>
      <c r="Y11" s="8">
        <v>20.399999999999999</v>
      </c>
      <c r="Z11" s="8">
        <v>8.56</v>
      </c>
      <c r="AA11" s="8">
        <v>7.85</v>
      </c>
      <c r="AB11" s="8"/>
      <c r="AC11" s="8"/>
      <c r="AD11" s="8"/>
      <c r="AE11" s="8"/>
      <c r="AF11" s="8">
        <v>45.54</v>
      </c>
      <c r="AG11" s="8"/>
      <c r="AH11" s="8">
        <v>0</v>
      </c>
      <c r="AI11" s="8">
        <v>9.17</v>
      </c>
      <c r="AJ11" s="8"/>
      <c r="AK11" s="8"/>
      <c r="AL11" s="8"/>
      <c r="AM11" s="8">
        <v>0.22</v>
      </c>
      <c r="AN11" s="4" t="s">
        <v>96</v>
      </c>
      <c r="AO11" s="4" t="s">
        <v>166</v>
      </c>
    </row>
    <row r="12" spans="1:41" ht="14.4" x14ac:dyDescent="0.3">
      <c r="A12" s="4" t="s">
        <v>941</v>
      </c>
      <c r="B12" s="4" t="s">
        <v>346</v>
      </c>
      <c r="C12" s="4">
        <v>2022</v>
      </c>
      <c r="D12" s="23" t="s">
        <v>347</v>
      </c>
      <c r="E12" s="15" t="s">
        <v>179</v>
      </c>
      <c r="F12" s="4" t="s">
        <v>579</v>
      </c>
      <c r="G12" s="4" t="s">
        <v>613</v>
      </c>
      <c r="H12" s="4" t="s">
        <v>15</v>
      </c>
      <c r="I12" s="4" t="s">
        <v>16</v>
      </c>
      <c r="J12" s="4" t="s">
        <v>348</v>
      </c>
      <c r="K12">
        <v>32.913915099999997</v>
      </c>
      <c r="L12">
        <v>119.84760350000001</v>
      </c>
      <c r="M12" s="4">
        <f>365*2</f>
        <v>730</v>
      </c>
      <c r="N12" s="6" t="s">
        <v>20</v>
      </c>
      <c r="O12" s="5" t="s">
        <v>72</v>
      </c>
      <c r="P12" s="5" t="s">
        <v>21</v>
      </c>
      <c r="Q12" s="5" t="s">
        <v>48</v>
      </c>
      <c r="R12" s="5" t="s">
        <v>37</v>
      </c>
      <c r="S12" s="5" t="s">
        <v>37</v>
      </c>
      <c r="T12" s="4" t="s">
        <v>351</v>
      </c>
      <c r="U12" s="7"/>
      <c r="V12" s="4">
        <v>1</v>
      </c>
      <c r="X12" s="4" t="s">
        <v>112</v>
      </c>
      <c r="Y12" s="8">
        <v>2.0499999999999998</v>
      </c>
      <c r="Z12" s="8">
        <v>8.56</v>
      </c>
      <c r="AA12" s="8">
        <v>7.46</v>
      </c>
      <c r="AB12" s="8"/>
      <c r="AC12" s="8"/>
      <c r="AD12" s="8"/>
      <c r="AE12" s="8"/>
      <c r="AF12" s="8">
        <v>54.31</v>
      </c>
      <c r="AG12" s="8"/>
      <c r="AH12" s="8">
        <v>0</v>
      </c>
      <c r="AI12" s="8">
        <v>11.03</v>
      </c>
      <c r="AJ12" s="8"/>
      <c r="AK12" s="8"/>
      <c r="AL12" s="8"/>
      <c r="AM12" s="8">
        <v>0.24</v>
      </c>
      <c r="AN12" s="4" t="s">
        <v>96</v>
      </c>
      <c r="AO12" s="4" t="s">
        <v>166</v>
      </c>
    </row>
    <row r="13" spans="1:41" ht="14.4" x14ac:dyDescent="0.3">
      <c r="A13" s="4" t="s">
        <v>896</v>
      </c>
      <c r="B13" s="4" t="s">
        <v>22</v>
      </c>
      <c r="C13" s="4">
        <v>2021</v>
      </c>
      <c r="D13" s="23" t="s">
        <v>23</v>
      </c>
      <c r="E13" s="15" t="s">
        <v>179</v>
      </c>
      <c r="F13" s="4" t="s">
        <v>579</v>
      </c>
      <c r="G13" s="4" t="s">
        <v>749</v>
      </c>
      <c r="H13" s="4" t="s">
        <v>15</v>
      </c>
      <c r="I13" s="4" t="s">
        <v>16</v>
      </c>
      <c r="J13" s="4" t="s">
        <v>24</v>
      </c>
      <c r="K13">
        <v>26.193218000000002</v>
      </c>
      <c r="L13">
        <v>118.22087209999999</v>
      </c>
      <c r="M13" s="4">
        <v>365</v>
      </c>
      <c r="N13" s="6" t="s">
        <v>25</v>
      </c>
      <c r="O13" s="5" t="s">
        <v>58</v>
      </c>
      <c r="P13" s="5" t="s">
        <v>21</v>
      </c>
      <c r="Q13" s="17" t="s">
        <v>424</v>
      </c>
      <c r="R13" s="5" t="s">
        <v>37</v>
      </c>
      <c r="S13" s="5" t="s">
        <v>37</v>
      </c>
      <c r="U13" s="7">
        <v>1000</v>
      </c>
      <c r="V13" s="4">
        <v>1.3</v>
      </c>
      <c r="X13" s="4" t="s">
        <v>95</v>
      </c>
      <c r="Y13" s="8">
        <v>28.26</v>
      </c>
      <c r="Z13" s="8">
        <v>8.8800000000000008</v>
      </c>
      <c r="AA13" s="8">
        <v>5.33</v>
      </c>
      <c r="AB13" s="8">
        <v>0.44</v>
      </c>
      <c r="AC13" s="8"/>
      <c r="AD13" s="8"/>
      <c r="AE13" s="8"/>
      <c r="AF13" s="8">
        <v>12.56</v>
      </c>
      <c r="AG13" s="8"/>
      <c r="AH13" s="8">
        <f t="shared" ref="AH13:AH44" si="1">(AB13*(14.01/18.04))+(AC13*(14.01/62))+(AD13*(14.01/46.01))</f>
        <v>0.34170731707317076</v>
      </c>
      <c r="AI13" s="8">
        <f>22.6*24</f>
        <v>542.40000000000009</v>
      </c>
      <c r="AJ13" s="8">
        <f>AI13*0.1</f>
        <v>54.240000000000009</v>
      </c>
      <c r="AK13" s="8"/>
      <c r="AL13" s="8"/>
      <c r="AM13" s="8"/>
      <c r="AN13" s="4" t="s">
        <v>96</v>
      </c>
      <c r="AO13" s="4" t="s">
        <v>166</v>
      </c>
    </row>
    <row r="14" spans="1:41" ht="13.8" customHeight="1" x14ac:dyDescent="0.3">
      <c r="A14" s="4" t="s">
        <v>905</v>
      </c>
      <c r="B14" s="4" t="s">
        <v>35</v>
      </c>
      <c r="C14" s="4">
        <v>2020</v>
      </c>
      <c r="D14" s="23" t="s">
        <v>65</v>
      </c>
      <c r="E14" s="4" t="s">
        <v>179</v>
      </c>
      <c r="F14" s="4" t="s">
        <v>579</v>
      </c>
      <c r="G14" s="4" t="s">
        <v>755</v>
      </c>
      <c r="H14" s="4" t="s">
        <v>15</v>
      </c>
      <c r="I14" s="4" t="s">
        <v>16</v>
      </c>
      <c r="J14" s="4" t="s">
        <v>66</v>
      </c>
      <c r="K14">
        <v>26.193218000000002</v>
      </c>
      <c r="L14">
        <v>118.22087209999999</v>
      </c>
      <c r="M14" s="4">
        <f>5*30</f>
        <v>150</v>
      </c>
      <c r="N14" s="6" t="s">
        <v>67</v>
      </c>
      <c r="O14" s="5" t="s">
        <v>58</v>
      </c>
      <c r="P14" s="5" t="s">
        <v>21</v>
      </c>
      <c r="Q14" s="17" t="s">
        <v>424</v>
      </c>
      <c r="R14" s="5" t="s">
        <v>37</v>
      </c>
      <c r="S14" s="5" t="s">
        <v>37</v>
      </c>
      <c r="T14" s="4" t="s">
        <v>69</v>
      </c>
      <c r="V14" s="4">
        <v>1.8</v>
      </c>
      <c r="X14" s="4" t="s">
        <v>95</v>
      </c>
      <c r="Y14" s="8">
        <v>19.600000000000001</v>
      </c>
      <c r="Z14" s="8"/>
      <c r="AA14" s="8"/>
      <c r="AB14" s="8"/>
      <c r="AC14" s="8"/>
      <c r="AD14" s="8"/>
      <c r="AE14" s="8">
        <v>42</v>
      </c>
      <c r="AF14" s="8"/>
      <c r="AG14" s="8"/>
      <c r="AH14" s="8">
        <f t="shared" si="1"/>
        <v>0</v>
      </c>
      <c r="AI14" s="8">
        <v>9.64</v>
      </c>
      <c r="AJ14" s="8"/>
      <c r="AK14" s="8"/>
      <c r="AL14" s="8">
        <v>57.68</v>
      </c>
      <c r="AM14" s="8"/>
      <c r="AN14" s="4" t="s">
        <v>96</v>
      </c>
      <c r="AO14" s="4" t="s">
        <v>166</v>
      </c>
    </row>
    <row r="15" spans="1:41" ht="14.4" x14ac:dyDescent="0.3">
      <c r="A15" s="4" t="s">
        <v>905</v>
      </c>
      <c r="B15" s="4" t="s">
        <v>35</v>
      </c>
      <c r="C15" s="4">
        <v>2018</v>
      </c>
      <c r="D15" s="23" t="s">
        <v>65</v>
      </c>
      <c r="E15" s="4" t="s">
        <v>179</v>
      </c>
      <c r="F15" s="4" t="s">
        <v>579</v>
      </c>
      <c r="G15" s="4" t="s">
        <v>755</v>
      </c>
      <c r="H15" s="4" t="s">
        <v>15</v>
      </c>
      <c r="I15" s="4" t="s">
        <v>16</v>
      </c>
      <c r="J15" s="4" t="s">
        <v>66</v>
      </c>
      <c r="K15">
        <v>26.193218000000002</v>
      </c>
      <c r="L15">
        <v>118.22087209999999</v>
      </c>
      <c r="M15" s="4">
        <f>5*30</f>
        <v>150</v>
      </c>
      <c r="N15" s="6" t="s">
        <v>67</v>
      </c>
      <c r="O15" s="5" t="s">
        <v>58</v>
      </c>
      <c r="P15" s="5" t="s">
        <v>21</v>
      </c>
      <c r="Q15" s="17" t="s">
        <v>424</v>
      </c>
      <c r="R15" s="5" t="s">
        <v>37</v>
      </c>
      <c r="S15" s="5" t="s">
        <v>37</v>
      </c>
      <c r="T15" s="4" t="s">
        <v>68</v>
      </c>
      <c r="V15" s="4">
        <v>1.8</v>
      </c>
      <c r="X15" s="4" t="s">
        <v>95</v>
      </c>
      <c r="Y15" s="8">
        <v>19.600000000000001</v>
      </c>
      <c r="Z15" s="8"/>
      <c r="AA15" s="8"/>
      <c r="AB15" s="8"/>
      <c r="AC15" s="8"/>
      <c r="AD15" s="8"/>
      <c r="AE15" s="8">
        <v>42</v>
      </c>
      <c r="AF15" s="8"/>
      <c r="AG15" s="8"/>
      <c r="AH15" s="8">
        <f t="shared" si="1"/>
        <v>0</v>
      </c>
      <c r="AI15" s="8">
        <v>86.01</v>
      </c>
      <c r="AJ15" s="8"/>
      <c r="AK15" s="8"/>
      <c r="AL15" s="8">
        <v>82.6</v>
      </c>
      <c r="AM15" s="8"/>
      <c r="AN15" s="4" t="s">
        <v>96</v>
      </c>
      <c r="AO15" s="4" t="s">
        <v>166</v>
      </c>
    </row>
    <row r="16" spans="1:41" ht="14.4" x14ac:dyDescent="0.3">
      <c r="A16" s="4" t="s">
        <v>905</v>
      </c>
      <c r="B16" s="4" t="s">
        <v>35</v>
      </c>
      <c r="C16" s="4">
        <v>2020</v>
      </c>
      <c r="D16" s="19" t="s">
        <v>70</v>
      </c>
      <c r="E16" s="4" t="s">
        <v>179</v>
      </c>
      <c r="F16" s="4" t="s">
        <v>579</v>
      </c>
      <c r="G16" s="4" t="s">
        <v>755</v>
      </c>
      <c r="H16" s="4" t="s">
        <v>15</v>
      </c>
      <c r="I16" s="4" t="s">
        <v>16</v>
      </c>
      <c r="J16" s="4" t="s">
        <v>24</v>
      </c>
      <c r="K16">
        <v>26.193218000000002</v>
      </c>
      <c r="L16">
        <v>118.22087209999999</v>
      </c>
      <c r="M16" s="4">
        <f>5*365</f>
        <v>1825</v>
      </c>
      <c r="N16" s="6" t="s">
        <v>67</v>
      </c>
      <c r="O16" s="5" t="s">
        <v>58</v>
      </c>
      <c r="P16" s="5" t="s">
        <v>21</v>
      </c>
      <c r="Q16" s="17" t="s">
        <v>424</v>
      </c>
      <c r="R16" s="5" t="s">
        <v>37</v>
      </c>
      <c r="S16" s="5" t="s">
        <v>37</v>
      </c>
      <c r="Y16" s="8"/>
      <c r="Z16" s="8"/>
      <c r="AA16" s="8"/>
      <c r="AB16" s="8"/>
      <c r="AC16" s="8"/>
      <c r="AD16" s="8"/>
      <c r="AE16" s="8">
        <v>42</v>
      </c>
      <c r="AF16" s="8"/>
      <c r="AG16" s="8"/>
      <c r="AH16" s="8">
        <f t="shared" si="1"/>
        <v>0</v>
      </c>
      <c r="AI16" s="8">
        <v>3.5</v>
      </c>
      <c r="AJ16" s="8"/>
      <c r="AK16" s="8"/>
      <c r="AL16" s="8">
        <v>0.83</v>
      </c>
      <c r="AM16" s="8"/>
      <c r="AN16" s="4" t="s">
        <v>96</v>
      </c>
      <c r="AO16" s="4" t="s">
        <v>166</v>
      </c>
    </row>
    <row r="17" spans="1:41" ht="14.4" x14ac:dyDescent="0.3">
      <c r="A17" s="4" t="s">
        <v>585</v>
      </c>
      <c r="B17" s="4" t="s">
        <v>27</v>
      </c>
      <c r="C17" s="4">
        <v>2016</v>
      </c>
      <c r="D17" s="23" t="s">
        <v>28</v>
      </c>
      <c r="E17" s="4" t="s">
        <v>179</v>
      </c>
      <c r="F17" s="4" t="s">
        <v>579</v>
      </c>
      <c r="G17" s="4" t="s">
        <v>603</v>
      </c>
      <c r="H17" s="4" t="s">
        <v>15</v>
      </c>
      <c r="I17" s="4" t="s">
        <v>16</v>
      </c>
      <c r="J17" s="4" t="s">
        <v>29</v>
      </c>
      <c r="K17">
        <v>36.398986999999998</v>
      </c>
      <c r="L17">
        <v>118.5055691</v>
      </c>
      <c r="M17" s="4">
        <v>365</v>
      </c>
      <c r="N17" s="6" t="s">
        <v>354</v>
      </c>
      <c r="O17" s="5" t="s">
        <v>132</v>
      </c>
      <c r="P17" s="5" t="s">
        <v>21</v>
      </c>
      <c r="Q17" s="5" t="s">
        <v>424</v>
      </c>
      <c r="R17" s="5" t="s">
        <v>37</v>
      </c>
      <c r="S17" s="5" t="s">
        <v>37</v>
      </c>
      <c r="U17" s="7">
        <v>9552</v>
      </c>
      <c r="V17" s="4">
        <v>2.5</v>
      </c>
      <c r="W17" s="4">
        <v>20.7</v>
      </c>
      <c r="X17" s="4" t="s">
        <v>95</v>
      </c>
      <c r="Y17" s="8"/>
      <c r="Z17" s="8">
        <v>8.0399999999999991</v>
      </c>
      <c r="AA17" s="8"/>
      <c r="AB17" s="8"/>
      <c r="AC17" s="8"/>
      <c r="AD17" s="8"/>
      <c r="AE17" s="8"/>
      <c r="AF17" s="8">
        <v>9.01</v>
      </c>
      <c r="AG17" s="8"/>
      <c r="AH17" s="25">
        <f t="shared" si="1"/>
        <v>0</v>
      </c>
      <c r="AI17" s="8">
        <v>2.09</v>
      </c>
      <c r="AJ17" s="8"/>
      <c r="AK17" s="8"/>
      <c r="AL17" s="8">
        <v>-20.84</v>
      </c>
      <c r="AM17" s="8"/>
      <c r="AN17" s="4" t="s">
        <v>96</v>
      </c>
      <c r="AO17" s="4" t="s">
        <v>166</v>
      </c>
    </row>
    <row r="18" spans="1:41" ht="14.4" x14ac:dyDescent="0.3">
      <c r="A18" s="4" t="s">
        <v>880</v>
      </c>
      <c r="B18" s="4" t="s">
        <v>73</v>
      </c>
      <c r="C18" s="4">
        <v>2013</v>
      </c>
      <c r="D18" s="4" t="s">
        <v>1048</v>
      </c>
      <c r="E18" s="12" t="s">
        <v>179</v>
      </c>
      <c r="F18" s="4" t="s">
        <v>578</v>
      </c>
      <c r="G18" s="4" t="s">
        <v>1047</v>
      </c>
      <c r="H18" s="4" t="s">
        <v>15</v>
      </c>
      <c r="I18" s="4" t="s">
        <v>16</v>
      </c>
      <c r="J18" s="4" t="s">
        <v>101</v>
      </c>
      <c r="K18">
        <v>31.330492599999999</v>
      </c>
      <c r="L18">
        <v>118.8872719</v>
      </c>
      <c r="M18" s="4">
        <v>64</v>
      </c>
      <c r="N18" s="6" t="s">
        <v>20</v>
      </c>
      <c r="O18" s="5" t="s">
        <v>72</v>
      </c>
      <c r="P18" s="5" t="s">
        <v>21</v>
      </c>
      <c r="Q18" s="17" t="s">
        <v>48</v>
      </c>
      <c r="R18" s="5" t="s">
        <v>37</v>
      </c>
      <c r="S18" s="5" t="s">
        <v>37</v>
      </c>
      <c r="X18" s="4" t="s">
        <v>99</v>
      </c>
      <c r="Y18" s="8"/>
      <c r="Z18" s="8"/>
      <c r="AA18" s="8"/>
      <c r="AB18" s="8"/>
      <c r="AC18" s="8"/>
      <c r="AD18" s="8"/>
      <c r="AE18" s="8"/>
      <c r="AF18" s="8"/>
      <c r="AG18" s="8"/>
      <c r="AH18" s="8">
        <f t="shared" si="1"/>
        <v>0</v>
      </c>
      <c r="AI18" s="8">
        <v>115.19999999999999</v>
      </c>
      <c r="AJ18" s="8"/>
      <c r="AK18" s="8"/>
      <c r="AL18" s="8"/>
      <c r="AM18" s="8">
        <v>0.1764</v>
      </c>
      <c r="AN18" s="4" t="s">
        <v>96</v>
      </c>
      <c r="AO18" s="4" t="s">
        <v>98</v>
      </c>
    </row>
    <row r="19" spans="1:41" ht="14.4" customHeight="1" x14ac:dyDescent="0.3">
      <c r="A19" s="4" t="s">
        <v>880</v>
      </c>
      <c r="B19" s="4" t="s">
        <v>73</v>
      </c>
      <c r="C19" s="4">
        <v>2013</v>
      </c>
      <c r="D19" s="4" t="s">
        <v>1048</v>
      </c>
      <c r="E19" s="12" t="s">
        <v>179</v>
      </c>
      <c r="F19" s="4" t="s">
        <v>578</v>
      </c>
      <c r="G19" s="4" t="s">
        <v>1047</v>
      </c>
      <c r="H19" s="4" t="s">
        <v>15</v>
      </c>
      <c r="I19" s="4" t="s">
        <v>16</v>
      </c>
      <c r="J19" s="4" t="s">
        <v>101</v>
      </c>
      <c r="K19">
        <v>31.330492599999999</v>
      </c>
      <c r="L19">
        <v>118.8872719</v>
      </c>
      <c r="M19" s="4">
        <v>64</v>
      </c>
      <c r="N19" s="6" t="s">
        <v>20</v>
      </c>
      <c r="O19" s="5" t="s">
        <v>72</v>
      </c>
      <c r="P19" s="5" t="s">
        <v>21</v>
      </c>
      <c r="Q19" s="17" t="s">
        <v>48</v>
      </c>
      <c r="R19" s="5" t="s">
        <v>37</v>
      </c>
      <c r="S19" s="5" t="s">
        <v>37</v>
      </c>
      <c r="X19" s="4" t="s">
        <v>99</v>
      </c>
      <c r="Y19" s="14"/>
      <c r="Z19" s="8"/>
      <c r="AA19" s="8"/>
      <c r="AB19" s="8"/>
      <c r="AC19" s="8"/>
      <c r="AD19" s="8"/>
      <c r="AE19" s="8"/>
      <c r="AF19" s="8"/>
      <c r="AG19" s="8"/>
      <c r="AH19" s="8">
        <f t="shared" si="1"/>
        <v>0</v>
      </c>
      <c r="AI19" s="14">
        <v>161.88</v>
      </c>
      <c r="AJ19" s="14"/>
      <c r="AK19" s="14"/>
      <c r="AL19" s="8"/>
      <c r="AM19" s="8"/>
      <c r="AN19" s="4" t="s">
        <v>96</v>
      </c>
      <c r="AO19" s="4" t="s">
        <v>98</v>
      </c>
    </row>
    <row r="20" spans="1:41" ht="14.4" x14ac:dyDescent="0.3">
      <c r="A20" s="4" t="s">
        <v>880</v>
      </c>
      <c r="B20" s="4" t="s">
        <v>73</v>
      </c>
      <c r="C20" s="4">
        <v>2013</v>
      </c>
      <c r="D20" s="4" t="s">
        <v>1048</v>
      </c>
      <c r="E20" s="12" t="s">
        <v>179</v>
      </c>
      <c r="F20" s="4" t="s">
        <v>578</v>
      </c>
      <c r="G20" s="4" t="s">
        <v>1047</v>
      </c>
      <c r="H20" s="4" t="s">
        <v>15</v>
      </c>
      <c r="I20" s="4" t="s">
        <v>16</v>
      </c>
      <c r="J20" s="4" t="s">
        <v>101</v>
      </c>
      <c r="K20">
        <v>31.330492599999999</v>
      </c>
      <c r="L20">
        <v>118.8872719</v>
      </c>
      <c r="M20" s="4">
        <v>64</v>
      </c>
      <c r="N20" s="6" t="s">
        <v>20</v>
      </c>
      <c r="O20" s="5" t="s">
        <v>72</v>
      </c>
      <c r="P20" s="5" t="s">
        <v>21</v>
      </c>
      <c r="Q20" s="17" t="s">
        <v>48</v>
      </c>
      <c r="R20" s="5" t="s">
        <v>37</v>
      </c>
      <c r="S20" s="5" t="s">
        <v>37</v>
      </c>
      <c r="X20" s="4" t="s">
        <v>99</v>
      </c>
      <c r="Y20" s="8"/>
      <c r="Z20" s="8"/>
      <c r="AA20" s="8"/>
      <c r="AB20" s="8"/>
      <c r="AC20" s="8"/>
      <c r="AD20" s="8"/>
      <c r="AE20" s="8"/>
      <c r="AF20" s="8"/>
      <c r="AG20" s="8"/>
      <c r="AH20" s="8">
        <f t="shared" si="1"/>
        <v>0</v>
      </c>
      <c r="AI20" s="8">
        <v>208.56</v>
      </c>
      <c r="AJ20" s="8"/>
      <c r="AK20" s="8"/>
      <c r="AL20" s="8"/>
      <c r="AM20" s="8">
        <v>0.46008000000000004</v>
      </c>
      <c r="AN20" s="4" t="s">
        <v>96</v>
      </c>
      <c r="AO20" s="4" t="s">
        <v>98</v>
      </c>
    </row>
    <row r="21" spans="1:41" ht="14.4" x14ac:dyDescent="0.3">
      <c r="A21" s="4" t="s">
        <v>1246</v>
      </c>
      <c r="B21" s="4" t="s">
        <v>71</v>
      </c>
      <c r="C21" s="4">
        <v>2019</v>
      </c>
      <c r="D21" s="4" t="s">
        <v>18</v>
      </c>
      <c r="E21" s="4" t="s">
        <v>179</v>
      </c>
      <c r="F21" s="4" t="s">
        <v>579</v>
      </c>
      <c r="G21" s="4" t="s">
        <v>712</v>
      </c>
      <c r="H21" s="4" t="s">
        <v>15</v>
      </c>
      <c r="I21" s="4" t="s">
        <v>16</v>
      </c>
      <c r="J21" s="4" t="s">
        <v>1264</v>
      </c>
      <c r="K21">
        <v>31.311122999999998</v>
      </c>
      <c r="L21">
        <v>120.6212881</v>
      </c>
      <c r="M21" s="4">
        <v>367</v>
      </c>
      <c r="N21" s="6" t="s">
        <v>20</v>
      </c>
      <c r="O21" s="5" t="s">
        <v>72</v>
      </c>
      <c r="P21" s="5" t="s">
        <v>21</v>
      </c>
      <c r="Q21" s="17" t="s">
        <v>48</v>
      </c>
      <c r="R21" s="5" t="s">
        <v>37</v>
      </c>
      <c r="S21" s="5" t="s">
        <v>37</v>
      </c>
      <c r="X21" s="4" t="s">
        <v>99</v>
      </c>
      <c r="Y21" s="8"/>
      <c r="Z21" s="8"/>
      <c r="AA21" s="8"/>
      <c r="AB21" s="8"/>
      <c r="AC21" s="8"/>
      <c r="AD21" s="8"/>
      <c r="AE21" s="8"/>
      <c r="AF21" s="8"/>
      <c r="AG21" s="8"/>
      <c r="AH21" s="8">
        <f t="shared" si="1"/>
        <v>0</v>
      </c>
      <c r="AI21" s="8">
        <v>216.48</v>
      </c>
      <c r="AJ21" s="8"/>
      <c r="AK21" s="8"/>
      <c r="AL21" s="8"/>
      <c r="AM21" s="8">
        <v>5.1119999999999999E-2</v>
      </c>
      <c r="AN21" s="4" t="s">
        <v>96</v>
      </c>
      <c r="AO21" s="4" t="s">
        <v>98</v>
      </c>
    </row>
    <row r="22" spans="1:41" ht="14.4" x14ac:dyDescent="0.3">
      <c r="A22" s="4" t="s">
        <v>1246</v>
      </c>
      <c r="B22" s="4" t="s">
        <v>71</v>
      </c>
      <c r="C22" s="4">
        <v>2019</v>
      </c>
      <c r="D22" s="4" t="s">
        <v>18</v>
      </c>
      <c r="E22" s="4" t="s">
        <v>179</v>
      </c>
      <c r="F22" s="4" t="s">
        <v>579</v>
      </c>
      <c r="G22" s="4" t="s">
        <v>712</v>
      </c>
      <c r="H22" s="4" t="s">
        <v>15</v>
      </c>
      <c r="I22" s="4" t="s">
        <v>16</v>
      </c>
      <c r="J22" s="4" t="s">
        <v>1264</v>
      </c>
      <c r="K22">
        <v>31.311122999999998</v>
      </c>
      <c r="L22">
        <v>120.6212881</v>
      </c>
      <c r="M22" s="4">
        <v>367</v>
      </c>
      <c r="N22" s="6" t="s">
        <v>20</v>
      </c>
      <c r="O22" s="5" t="s">
        <v>72</v>
      </c>
      <c r="P22" s="5" t="s">
        <v>21</v>
      </c>
      <c r="Q22" s="17" t="s">
        <v>48</v>
      </c>
      <c r="R22" s="5" t="s">
        <v>37</v>
      </c>
      <c r="S22" s="5" t="s">
        <v>37</v>
      </c>
      <c r="X22" s="4" t="s">
        <v>99</v>
      </c>
      <c r="Y22" s="8"/>
      <c r="Z22" s="8"/>
      <c r="AA22" s="8"/>
      <c r="AB22" s="8"/>
      <c r="AC22" s="8"/>
      <c r="AD22" s="8"/>
      <c r="AE22" s="8"/>
      <c r="AF22" s="8"/>
      <c r="AG22" s="8"/>
      <c r="AH22" s="8">
        <f t="shared" si="1"/>
        <v>0</v>
      </c>
      <c r="AI22" s="8">
        <v>227.04000000000002</v>
      </c>
      <c r="AJ22" s="8"/>
      <c r="AK22" s="8"/>
      <c r="AL22" s="8"/>
      <c r="AM22" s="8">
        <v>0.11639999999999999</v>
      </c>
      <c r="AN22" s="4" t="s">
        <v>96</v>
      </c>
      <c r="AO22" s="4" t="s">
        <v>98</v>
      </c>
    </row>
    <row r="23" spans="1:41" ht="14.4" x14ac:dyDescent="0.3">
      <c r="A23" s="4" t="s">
        <v>1246</v>
      </c>
      <c r="B23" s="4" t="s">
        <v>71</v>
      </c>
      <c r="C23" s="4">
        <v>2019</v>
      </c>
      <c r="D23" s="4" t="s">
        <v>18</v>
      </c>
      <c r="E23" s="4" t="s">
        <v>179</v>
      </c>
      <c r="F23" s="4" t="s">
        <v>579</v>
      </c>
      <c r="G23" s="4" t="s">
        <v>712</v>
      </c>
      <c r="H23" s="4" t="s">
        <v>15</v>
      </c>
      <c r="I23" s="4" t="s">
        <v>16</v>
      </c>
      <c r="J23" s="4" t="s">
        <v>1264</v>
      </c>
      <c r="K23">
        <v>31.311122999999998</v>
      </c>
      <c r="L23">
        <v>120.6212881</v>
      </c>
      <c r="M23" s="4">
        <v>367</v>
      </c>
      <c r="N23" s="6" t="s">
        <v>20</v>
      </c>
      <c r="O23" s="5" t="s">
        <v>72</v>
      </c>
      <c r="P23" s="5" t="s">
        <v>21</v>
      </c>
      <c r="Q23" s="17" t="s">
        <v>48</v>
      </c>
      <c r="R23" s="5" t="s">
        <v>37</v>
      </c>
      <c r="S23" s="5" t="s">
        <v>37</v>
      </c>
      <c r="X23" s="4" t="s">
        <v>99</v>
      </c>
      <c r="Y23" s="8"/>
      <c r="Z23" s="8"/>
      <c r="AA23" s="8"/>
      <c r="AB23" s="8"/>
      <c r="AC23" s="8"/>
      <c r="AD23" s="8"/>
      <c r="AE23" s="8"/>
      <c r="AF23" s="8"/>
      <c r="AG23" s="8"/>
      <c r="AH23" s="8">
        <f t="shared" si="1"/>
        <v>0</v>
      </c>
      <c r="AI23" s="8">
        <v>343.20000000000005</v>
      </c>
      <c r="AJ23" s="8"/>
      <c r="AK23" s="8"/>
      <c r="AL23" s="8"/>
      <c r="AM23" s="8">
        <v>0.1032</v>
      </c>
      <c r="AN23" s="4" t="s">
        <v>96</v>
      </c>
      <c r="AO23" s="4" t="s">
        <v>98</v>
      </c>
    </row>
    <row r="24" spans="1:41" ht="14.4" customHeight="1" x14ac:dyDescent="0.25">
      <c r="A24" s="4" t="s">
        <v>1246</v>
      </c>
      <c r="B24" s="4" t="s">
        <v>17</v>
      </c>
      <c r="C24" s="4">
        <v>2019</v>
      </c>
      <c r="D24" s="4" t="s">
        <v>18</v>
      </c>
      <c r="E24" s="4" t="s">
        <v>179</v>
      </c>
      <c r="F24" s="4" t="s">
        <v>579</v>
      </c>
      <c r="G24" s="4" t="s">
        <v>712</v>
      </c>
      <c r="H24" s="4" t="s">
        <v>15</v>
      </c>
      <c r="I24" s="4" t="s">
        <v>16</v>
      </c>
      <c r="N24" s="6" t="s">
        <v>20</v>
      </c>
      <c r="O24" s="5" t="s">
        <v>72</v>
      </c>
      <c r="P24" s="5" t="s">
        <v>21</v>
      </c>
      <c r="Q24" s="17" t="s">
        <v>48</v>
      </c>
      <c r="R24" s="5" t="s">
        <v>37</v>
      </c>
      <c r="S24" s="5" t="s">
        <v>37</v>
      </c>
      <c r="X24" s="4" t="s">
        <v>99</v>
      </c>
      <c r="Y24" s="14"/>
      <c r="Z24" s="8"/>
      <c r="AA24" s="8"/>
      <c r="AB24" s="8"/>
      <c r="AC24" s="8"/>
      <c r="AD24" s="8"/>
      <c r="AE24" s="8"/>
      <c r="AF24" s="8"/>
      <c r="AG24" s="8"/>
      <c r="AH24" s="8">
        <f t="shared" si="1"/>
        <v>0</v>
      </c>
      <c r="AI24" s="14">
        <v>262.24</v>
      </c>
      <c r="AJ24" s="14"/>
      <c r="AK24" s="14"/>
      <c r="AL24" s="8"/>
      <c r="AM24" s="8"/>
      <c r="AN24" s="4" t="s">
        <v>96</v>
      </c>
      <c r="AO24" s="4" t="s">
        <v>98</v>
      </c>
    </row>
    <row r="25" spans="1:41" ht="14.4" x14ac:dyDescent="0.3">
      <c r="A25" s="4" t="s">
        <v>911</v>
      </c>
      <c r="B25" s="4" t="s">
        <v>121</v>
      </c>
      <c r="C25" s="4">
        <v>2019</v>
      </c>
      <c r="D25" s="4" t="s">
        <v>122</v>
      </c>
      <c r="E25" s="4" t="s">
        <v>179</v>
      </c>
      <c r="F25" s="4" t="s">
        <v>579</v>
      </c>
      <c r="G25" s="4" t="s">
        <v>762</v>
      </c>
      <c r="H25" s="4" t="s">
        <v>15</v>
      </c>
      <c r="I25" s="4" t="s">
        <v>16</v>
      </c>
      <c r="J25" s="4" t="s">
        <v>24</v>
      </c>
      <c r="K25">
        <v>26.193218000000002</v>
      </c>
      <c r="L25">
        <v>118.22087209999999</v>
      </c>
      <c r="N25" s="6" t="s">
        <v>25</v>
      </c>
      <c r="O25" s="5" t="s">
        <v>58</v>
      </c>
      <c r="P25" s="5" t="s">
        <v>21</v>
      </c>
      <c r="Q25" s="17" t="s">
        <v>424</v>
      </c>
      <c r="R25" s="5" t="s">
        <v>37</v>
      </c>
      <c r="S25" s="5" t="s">
        <v>37</v>
      </c>
      <c r="T25" s="4" t="s">
        <v>124</v>
      </c>
      <c r="X25" s="4" t="s">
        <v>95</v>
      </c>
      <c r="Y25" s="8">
        <v>27.15</v>
      </c>
      <c r="Z25" s="8">
        <v>6.32</v>
      </c>
      <c r="AA25" s="8"/>
      <c r="AB25" s="8"/>
      <c r="AC25" s="8"/>
      <c r="AD25" s="8"/>
      <c r="AE25" s="8">
        <v>77.2</v>
      </c>
      <c r="AF25" s="8">
        <v>11.7</v>
      </c>
      <c r="AG25" s="8"/>
      <c r="AH25" s="8">
        <f t="shared" si="1"/>
        <v>0</v>
      </c>
      <c r="AI25" s="8">
        <v>21.84</v>
      </c>
      <c r="AJ25" s="8"/>
      <c r="AK25" s="8"/>
      <c r="AL25" s="8"/>
      <c r="AM25" s="8"/>
      <c r="AN25" s="4" t="s">
        <v>96</v>
      </c>
      <c r="AO25" s="4" t="s">
        <v>98</v>
      </c>
    </row>
    <row r="26" spans="1:41" ht="14.4" x14ac:dyDescent="0.3">
      <c r="A26" s="4" t="s">
        <v>911</v>
      </c>
      <c r="B26" s="4" t="s">
        <v>121</v>
      </c>
      <c r="C26" s="4">
        <v>2019</v>
      </c>
      <c r="D26" s="4" t="s">
        <v>122</v>
      </c>
      <c r="E26" s="4" t="s">
        <v>179</v>
      </c>
      <c r="F26" s="4" t="s">
        <v>579</v>
      </c>
      <c r="G26" s="4" t="s">
        <v>762</v>
      </c>
      <c r="H26" s="4" t="s">
        <v>15</v>
      </c>
      <c r="I26" s="4" t="s">
        <v>16</v>
      </c>
      <c r="J26" s="4" t="s">
        <v>24</v>
      </c>
      <c r="K26">
        <v>26.193218000000002</v>
      </c>
      <c r="L26">
        <v>118.22087209999999</v>
      </c>
      <c r="N26" s="6" t="s">
        <v>25</v>
      </c>
      <c r="O26" s="5" t="s">
        <v>58</v>
      </c>
      <c r="P26" s="5" t="s">
        <v>21</v>
      </c>
      <c r="Q26" s="17" t="s">
        <v>424</v>
      </c>
      <c r="R26" s="5" t="s">
        <v>37</v>
      </c>
      <c r="S26" s="5" t="s">
        <v>37</v>
      </c>
      <c r="T26" s="4" t="s">
        <v>123</v>
      </c>
      <c r="X26" s="4" t="s">
        <v>95</v>
      </c>
      <c r="Y26" s="8">
        <v>24.39</v>
      </c>
      <c r="Z26" s="8">
        <v>6.91</v>
      </c>
      <c r="AA26" s="8"/>
      <c r="AB26" s="8"/>
      <c r="AC26" s="8"/>
      <c r="AD26" s="8"/>
      <c r="AE26" s="8">
        <v>18.899999999999999</v>
      </c>
      <c r="AF26" s="8">
        <v>16.22</v>
      </c>
      <c r="AG26" s="8"/>
      <c r="AH26" s="8">
        <f t="shared" si="1"/>
        <v>0</v>
      </c>
      <c r="AI26" s="8">
        <v>64.930000000000007</v>
      </c>
      <c r="AJ26" s="8"/>
      <c r="AK26" s="8"/>
      <c r="AL26" s="8"/>
      <c r="AM26" s="8"/>
      <c r="AN26" s="4" t="s">
        <v>96</v>
      </c>
      <c r="AO26" s="4" t="s">
        <v>98</v>
      </c>
    </row>
    <row r="27" spans="1:41" ht="14.4" x14ac:dyDescent="0.3">
      <c r="A27" s="4" t="s">
        <v>901</v>
      </c>
      <c r="B27" s="4" t="s">
        <v>115</v>
      </c>
      <c r="C27" s="4">
        <v>2019</v>
      </c>
      <c r="E27" s="15" t="s">
        <v>179</v>
      </c>
      <c r="F27" s="4" t="s">
        <v>578</v>
      </c>
      <c r="H27" s="4" t="s">
        <v>15</v>
      </c>
      <c r="I27" s="4" t="s">
        <v>16</v>
      </c>
      <c r="J27" s="4" t="s">
        <v>116</v>
      </c>
      <c r="K27">
        <v>22.350626999999999</v>
      </c>
      <c r="L27">
        <v>114.1849161</v>
      </c>
      <c r="N27" s="6" t="s">
        <v>25</v>
      </c>
      <c r="O27" s="5" t="s">
        <v>58</v>
      </c>
      <c r="P27" s="5" t="s">
        <v>21</v>
      </c>
      <c r="Q27" s="17" t="s">
        <v>424</v>
      </c>
      <c r="R27" s="5" t="s">
        <v>37</v>
      </c>
      <c r="S27" s="5" t="s">
        <v>37</v>
      </c>
      <c r="X27" s="5" t="s">
        <v>112</v>
      </c>
      <c r="Y27" s="14"/>
      <c r="Z27" s="8"/>
      <c r="AA27" s="8"/>
      <c r="AB27" s="8"/>
      <c r="AC27" s="8"/>
      <c r="AD27" s="8"/>
      <c r="AE27" s="8"/>
      <c r="AF27" s="8"/>
      <c r="AG27" s="8"/>
      <c r="AH27" s="8">
        <f t="shared" si="1"/>
        <v>0</v>
      </c>
      <c r="AI27" s="14"/>
      <c r="AJ27" s="14">
        <v>73.168000000000006</v>
      </c>
      <c r="AK27" s="14"/>
      <c r="AL27" s="8"/>
      <c r="AM27" s="8"/>
      <c r="AN27" s="4" t="s">
        <v>96</v>
      </c>
      <c r="AO27" s="4" t="s">
        <v>98</v>
      </c>
    </row>
    <row r="28" spans="1:41" ht="14.4" x14ac:dyDescent="0.3">
      <c r="A28" s="4" t="s">
        <v>886</v>
      </c>
      <c r="B28" s="4" t="s">
        <v>108</v>
      </c>
      <c r="C28" s="4">
        <v>2022</v>
      </c>
      <c r="D28" s="4" t="s">
        <v>854</v>
      </c>
      <c r="E28" s="12" t="s">
        <v>179</v>
      </c>
      <c r="F28" s="4" t="s">
        <v>579</v>
      </c>
      <c r="G28" s="4" t="s">
        <v>746</v>
      </c>
      <c r="H28" s="4" t="s">
        <v>15</v>
      </c>
      <c r="I28" s="4" t="s">
        <v>63</v>
      </c>
      <c r="J28" s="4" t="s">
        <v>109</v>
      </c>
      <c r="K28">
        <v>14.426164699999999</v>
      </c>
      <c r="L28">
        <v>74.410761699999995</v>
      </c>
      <c r="M28" s="4">
        <v>96</v>
      </c>
      <c r="N28" s="6" t="s">
        <v>25</v>
      </c>
      <c r="O28" s="5" t="s">
        <v>58</v>
      </c>
      <c r="P28" s="5" t="s">
        <v>21</v>
      </c>
      <c r="Q28" s="17" t="s">
        <v>48</v>
      </c>
      <c r="R28" s="5" t="s">
        <v>37</v>
      </c>
      <c r="S28" s="5" t="s">
        <v>37</v>
      </c>
      <c r="U28" s="4">
        <v>8400</v>
      </c>
      <c r="V28" s="4">
        <v>1.2</v>
      </c>
      <c r="X28" s="4" t="s">
        <v>95</v>
      </c>
      <c r="Y28" s="8">
        <v>26</v>
      </c>
      <c r="Z28" s="8"/>
      <c r="AA28" s="8">
        <v>5.5</v>
      </c>
      <c r="AB28" s="8">
        <v>0.35099999999999998</v>
      </c>
      <c r="AC28" s="8">
        <v>0.628</v>
      </c>
      <c r="AD28" s="8">
        <v>7.6120000000000001</v>
      </c>
      <c r="AE28" s="8"/>
      <c r="AF28" s="8">
        <v>43200</v>
      </c>
      <c r="AG28" s="8"/>
      <c r="AH28" s="8">
        <f t="shared" si="1"/>
        <v>2.7323435431519361</v>
      </c>
      <c r="AI28" s="8">
        <v>55.33</v>
      </c>
      <c r="AJ28" s="8"/>
      <c r="AK28" s="8"/>
      <c r="AL28" s="8"/>
      <c r="AM28" s="8"/>
      <c r="AN28" s="4" t="s">
        <v>96</v>
      </c>
      <c r="AO28" s="4" t="s">
        <v>98</v>
      </c>
    </row>
    <row r="29" spans="1:41" ht="14.4" customHeight="1" x14ac:dyDescent="0.25">
      <c r="A29" s="4" t="s">
        <v>903</v>
      </c>
      <c r="B29" s="4" t="s">
        <v>117</v>
      </c>
      <c r="C29" s="4">
        <v>2018</v>
      </c>
      <c r="E29" s="4" t="s">
        <v>179</v>
      </c>
      <c r="F29" s="4" t="s">
        <v>579</v>
      </c>
      <c r="G29" s="4" t="s">
        <v>754</v>
      </c>
      <c r="H29" s="4" t="s">
        <v>15</v>
      </c>
      <c r="I29" s="4" t="s">
        <v>16</v>
      </c>
      <c r="N29" s="6" t="s">
        <v>25</v>
      </c>
      <c r="O29" s="5" t="s">
        <v>58</v>
      </c>
      <c r="P29" s="5" t="s">
        <v>21</v>
      </c>
      <c r="Q29" s="17" t="s">
        <v>424</v>
      </c>
      <c r="R29" s="5" t="s">
        <v>37</v>
      </c>
      <c r="S29" s="5" t="s">
        <v>37</v>
      </c>
      <c r="X29" s="5" t="s">
        <v>112</v>
      </c>
      <c r="Y29" s="14">
        <v>20</v>
      </c>
      <c r="Z29" s="8"/>
      <c r="AA29" s="8"/>
      <c r="AB29" s="8"/>
      <c r="AC29" s="8"/>
      <c r="AD29" s="8"/>
      <c r="AE29" s="8"/>
      <c r="AF29" s="8"/>
      <c r="AG29" s="8"/>
      <c r="AH29" s="8">
        <f t="shared" si="1"/>
        <v>0</v>
      </c>
      <c r="AI29" s="14"/>
      <c r="AJ29" s="14">
        <v>117.84800000000001</v>
      </c>
      <c r="AK29" s="14"/>
      <c r="AL29" s="8"/>
      <c r="AM29" s="8"/>
      <c r="AN29" s="4" t="s">
        <v>96</v>
      </c>
      <c r="AO29" s="4" t="s">
        <v>98</v>
      </c>
    </row>
    <row r="30" spans="1:41" ht="14.4" x14ac:dyDescent="0.3">
      <c r="A30" s="4" t="s">
        <v>907</v>
      </c>
      <c r="B30" s="4" t="s">
        <v>35</v>
      </c>
      <c r="C30" s="4">
        <v>2015</v>
      </c>
      <c r="E30" s="4" t="s">
        <v>179</v>
      </c>
      <c r="F30" s="4" t="s">
        <v>579</v>
      </c>
      <c r="G30" s="4" t="s">
        <v>759</v>
      </c>
      <c r="H30" s="4" t="s">
        <v>15</v>
      </c>
      <c r="I30" s="4" t="s">
        <v>16</v>
      </c>
      <c r="J30" s="4" t="s">
        <v>24</v>
      </c>
      <c r="K30">
        <v>26.193218000000002</v>
      </c>
      <c r="L30">
        <v>118.22087209999999</v>
      </c>
      <c r="M30" s="4">
        <v>164</v>
      </c>
      <c r="N30" s="6" t="s">
        <v>25</v>
      </c>
      <c r="O30" s="5" t="s">
        <v>58</v>
      </c>
      <c r="P30" s="5" t="s">
        <v>21</v>
      </c>
      <c r="Q30" s="17" t="s">
        <v>424</v>
      </c>
      <c r="R30" s="5" t="s">
        <v>37</v>
      </c>
      <c r="S30" s="5" t="s">
        <v>37</v>
      </c>
      <c r="X30" s="4" t="s">
        <v>95</v>
      </c>
      <c r="Y30" s="8"/>
      <c r="Z30" s="8"/>
      <c r="AA30" s="8"/>
      <c r="AB30" s="8"/>
      <c r="AC30" s="8"/>
      <c r="AD30" s="8"/>
      <c r="AE30" s="8"/>
      <c r="AF30" s="8"/>
      <c r="AG30" s="8"/>
      <c r="AH30" s="8">
        <f t="shared" si="1"/>
        <v>0</v>
      </c>
      <c r="AI30" s="8">
        <v>478.79999999999995</v>
      </c>
      <c r="AJ30" s="8"/>
      <c r="AK30" s="8"/>
      <c r="AL30" s="8"/>
      <c r="AM30" s="8">
        <v>0.25775999999999999</v>
      </c>
      <c r="AN30" s="4" t="s">
        <v>96</v>
      </c>
      <c r="AO30" s="4" t="s">
        <v>98</v>
      </c>
    </row>
    <row r="31" spans="1:41" ht="14.4" x14ac:dyDescent="0.3">
      <c r="A31" s="4" t="s">
        <v>897</v>
      </c>
      <c r="B31" s="4" t="s">
        <v>61</v>
      </c>
      <c r="C31" s="4">
        <v>2016</v>
      </c>
      <c r="D31" s="11" t="s">
        <v>62</v>
      </c>
      <c r="E31" s="15" t="s">
        <v>179</v>
      </c>
      <c r="F31" s="4" t="s">
        <v>579</v>
      </c>
      <c r="G31" s="4" t="s">
        <v>750</v>
      </c>
      <c r="H31" s="4" t="s">
        <v>15</v>
      </c>
      <c r="I31" s="4" t="s">
        <v>63</v>
      </c>
      <c r="J31" s="4" t="s">
        <v>114</v>
      </c>
      <c r="K31">
        <v>13.25376185</v>
      </c>
      <c r="L31">
        <v>80.056257242638793</v>
      </c>
      <c r="M31" s="4">
        <v>120</v>
      </c>
      <c r="N31" s="6" t="s">
        <v>25</v>
      </c>
      <c r="O31" s="5" t="s">
        <v>58</v>
      </c>
      <c r="P31" s="5" t="s">
        <v>21</v>
      </c>
      <c r="Q31" s="17" t="s">
        <v>424</v>
      </c>
      <c r="R31" s="5" t="s">
        <v>37</v>
      </c>
      <c r="S31" s="5" t="s">
        <v>37</v>
      </c>
      <c r="X31" s="4" t="s">
        <v>95</v>
      </c>
      <c r="Y31" s="8"/>
      <c r="Z31" s="8"/>
      <c r="AA31" s="8"/>
      <c r="AB31" s="8"/>
      <c r="AC31" s="8"/>
      <c r="AD31" s="8"/>
      <c r="AE31" s="8"/>
      <c r="AF31" s="8"/>
      <c r="AG31" s="8"/>
      <c r="AH31" s="8">
        <f t="shared" si="1"/>
        <v>0</v>
      </c>
      <c r="AI31" s="8">
        <v>0.96</v>
      </c>
      <c r="AJ31" s="8"/>
      <c r="AK31" s="8"/>
      <c r="AL31" s="8"/>
      <c r="AM31" s="8">
        <v>9.0959999999999999E-2</v>
      </c>
      <c r="AN31" s="4" t="s">
        <v>96</v>
      </c>
      <c r="AO31" s="4" t="s">
        <v>98</v>
      </c>
    </row>
    <row r="32" spans="1:41" ht="14.4" x14ac:dyDescent="0.3">
      <c r="A32" s="4" t="s">
        <v>883</v>
      </c>
      <c r="B32" s="4" t="s">
        <v>75</v>
      </c>
      <c r="C32" s="4">
        <v>2016</v>
      </c>
      <c r="E32" s="4" t="s">
        <v>179</v>
      </c>
      <c r="F32" s="4" t="s">
        <v>578</v>
      </c>
      <c r="G32" s="4" t="s">
        <v>1043</v>
      </c>
      <c r="H32" s="4" t="s">
        <v>15</v>
      </c>
      <c r="I32" s="4" t="s">
        <v>63</v>
      </c>
      <c r="J32" s="4" t="s">
        <v>106</v>
      </c>
      <c r="K32">
        <v>12.619598099999999</v>
      </c>
      <c r="L32">
        <v>80.193649699999995</v>
      </c>
      <c r="M32" s="4">
        <v>123</v>
      </c>
      <c r="N32" s="6" t="s">
        <v>43</v>
      </c>
      <c r="O32" s="5" t="s">
        <v>132</v>
      </c>
      <c r="P32" s="5" t="s">
        <v>21</v>
      </c>
      <c r="Q32" s="17" t="s">
        <v>424</v>
      </c>
      <c r="R32" s="5" t="s">
        <v>37</v>
      </c>
      <c r="S32" s="5" t="s">
        <v>37</v>
      </c>
      <c r="X32" s="4" t="s">
        <v>99</v>
      </c>
      <c r="Y32" s="8"/>
      <c r="Z32" s="8"/>
      <c r="AA32" s="8"/>
      <c r="AB32" s="8"/>
      <c r="AC32" s="8"/>
      <c r="AD32" s="8"/>
      <c r="AE32" s="8"/>
      <c r="AF32" s="8"/>
      <c r="AG32" s="8"/>
      <c r="AH32" s="8">
        <f t="shared" si="1"/>
        <v>0</v>
      </c>
      <c r="AI32" s="8">
        <v>0.24</v>
      </c>
      <c r="AJ32" s="8"/>
      <c r="AK32" s="8"/>
      <c r="AL32" s="8"/>
      <c r="AM32" s="8">
        <v>2.4E-2</v>
      </c>
      <c r="AN32" s="4" t="s">
        <v>96</v>
      </c>
      <c r="AO32" s="4" t="s">
        <v>98</v>
      </c>
    </row>
    <row r="33" spans="1:41" ht="13.8" customHeight="1" x14ac:dyDescent="0.3">
      <c r="A33" s="4" t="s">
        <v>1245</v>
      </c>
      <c r="B33" s="12" t="s">
        <v>501</v>
      </c>
      <c r="C33" s="12">
        <v>2012</v>
      </c>
      <c r="D33" s="12"/>
      <c r="E33" s="12" t="s">
        <v>179</v>
      </c>
      <c r="F33" s="4" t="s">
        <v>578</v>
      </c>
      <c r="G33" s="4" t="s">
        <v>699</v>
      </c>
      <c r="H33" s="12" t="s">
        <v>15</v>
      </c>
      <c r="I33" s="12" t="s">
        <v>16</v>
      </c>
      <c r="J33" s="12" t="s">
        <v>66</v>
      </c>
      <c r="K33">
        <v>26.193218000000002</v>
      </c>
      <c r="L33">
        <v>118.22087209999999</v>
      </c>
      <c r="M33" s="13"/>
      <c r="N33" s="6" t="s">
        <v>25</v>
      </c>
      <c r="O33" s="13"/>
      <c r="P33" s="5" t="s">
        <v>21</v>
      </c>
      <c r="Q33" s="17" t="s">
        <v>424</v>
      </c>
      <c r="R33" s="13" t="s">
        <v>37</v>
      </c>
      <c r="S33" s="13" t="s">
        <v>37</v>
      </c>
      <c r="X33" s="4" t="s">
        <v>112</v>
      </c>
      <c r="AH33" s="8">
        <f t="shared" si="1"/>
        <v>0</v>
      </c>
      <c r="AI33" s="26">
        <v>24</v>
      </c>
      <c r="AJ33" s="26"/>
      <c r="AK33" s="26"/>
      <c r="AL33" s="26"/>
      <c r="AM33" s="12"/>
      <c r="AN33" s="4" t="s">
        <v>96</v>
      </c>
      <c r="AO33" s="4" t="s">
        <v>98</v>
      </c>
    </row>
    <row r="34" spans="1:41" ht="13.8" customHeight="1" x14ac:dyDescent="0.3">
      <c r="A34" s="4" t="s">
        <v>913</v>
      </c>
      <c r="B34" s="12" t="s">
        <v>177</v>
      </c>
      <c r="C34" s="12">
        <v>2023</v>
      </c>
      <c r="D34" s="12" t="s">
        <v>857</v>
      </c>
      <c r="E34" s="12" t="s">
        <v>179</v>
      </c>
      <c r="F34" s="4" t="s">
        <v>579</v>
      </c>
      <c r="G34" s="4" t="s">
        <v>708</v>
      </c>
      <c r="H34" s="12" t="s">
        <v>15</v>
      </c>
      <c r="I34" s="12" t="s">
        <v>16</v>
      </c>
      <c r="J34" s="12" t="s">
        <v>66</v>
      </c>
      <c r="K34">
        <v>26.193218000000002</v>
      </c>
      <c r="L34">
        <v>118.22087209999999</v>
      </c>
      <c r="M34" s="13"/>
      <c r="N34" s="6" t="s">
        <v>25</v>
      </c>
      <c r="O34" s="13"/>
      <c r="P34" s="5" t="s">
        <v>21</v>
      </c>
      <c r="Q34" s="17" t="s">
        <v>424</v>
      </c>
      <c r="R34" s="13" t="s">
        <v>37</v>
      </c>
      <c r="S34" s="13" t="s">
        <v>37</v>
      </c>
      <c r="X34" s="4" t="s">
        <v>112</v>
      </c>
      <c r="AH34" s="8">
        <f t="shared" si="1"/>
        <v>0</v>
      </c>
      <c r="AI34" s="26">
        <v>108</v>
      </c>
      <c r="AJ34" s="26"/>
      <c r="AK34" s="26"/>
      <c r="AL34" s="26"/>
      <c r="AM34" s="12"/>
      <c r="AN34" s="4" t="s">
        <v>96</v>
      </c>
      <c r="AO34" s="4" t="s">
        <v>98</v>
      </c>
    </row>
    <row r="35" spans="1:41" ht="13.8" customHeight="1" x14ac:dyDescent="0.3">
      <c r="A35" s="4" t="s">
        <v>913</v>
      </c>
      <c r="B35" s="12" t="s">
        <v>177</v>
      </c>
      <c r="C35" s="4">
        <v>2023</v>
      </c>
      <c r="D35" s="4" t="s">
        <v>857</v>
      </c>
      <c r="E35" s="12" t="s">
        <v>179</v>
      </c>
      <c r="F35" s="4" t="s">
        <v>579</v>
      </c>
      <c r="G35" s="4" t="s">
        <v>708</v>
      </c>
      <c r="H35" s="4" t="s">
        <v>15</v>
      </c>
      <c r="I35" s="4" t="s">
        <v>16</v>
      </c>
      <c r="J35" s="12" t="s">
        <v>66</v>
      </c>
      <c r="K35">
        <v>26.193218000000002</v>
      </c>
      <c r="L35">
        <v>118.22087209999999</v>
      </c>
      <c r="N35" s="6" t="s">
        <v>25</v>
      </c>
      <c r="P35" s="5" t="s">
        <v>21</v>
      </c>
      <c r="Q35" s="17" t="s">
        <v>424</v>
      </c>
      <c r="R35" s="5" t="s">
        <v>37</v>
      </c>
      <c r="S35" s="17" t="s">
        <v>37</v>
      </c>
      <c r="X35" s="4" t="s">
        <v>112</v>
      </c>
      <c r="Y35" s="8"/>
      <c r="Z35" s="8"/>
      <c r="AA35" s="8"/>
      <c r="AB35" s="8"/>
      <c r="AC35" s="8"/>
      <c r="AD35" s="8"/>
      <c r="AE35" s="8"/>
      <c r="AF35" s="8"/>
      <c r="AG35" s="8"/>
      <c r="AH35" s="8">
        <f t="shared" si="1"/>
        <v>0</v>
      </c>
      <c r="AI35" s="8">
        <v>108</v>
      </c>
      <c r="AJ35" s="8"/>
      <c r="AK35" s="8"/>
      <c r="AL35" s="8"/>
      <c r="AM35" s="8"/>
      <c r="AN35" s="4" t="s">
        <v>96</v>
      </c>
      <c r="AO35" s="4" t="s">
        <v>98</v>
      </c>
    </row>
    <row r="36" spans="1:41" ht="13.8" customHeight="1" x14ac:dyDescent="0.3">
      <c r="A36" s="4" t="s">
        <v>914</v>
      </c>
      <c r="B36" s="12" t="s">
        <v>177</v>
      </c>
      <c r="C36" s="4">
        <v>2022</v>
      </c>
      <c r="E36" s="12" t="s">
        <v>179</v>
      </c>
      <c r="F36" s="4" t="s">
        <v>579</v>
      </c>
      <c r="G36" s="4" t="s">
        <v>705</v>
      </c>
      <c r="H36" s="4" t="s">
        <v>15</v>
      </c>
      <c r="I36" s="4" t="s">
        <v>16</v>
      </c>
      <c r="J36" s="12" t="s">
        <v>66</v>
      </c>
      <c r="K36">
        <v>26.193218000000002</v>
      </c>
      <c r="L36">
        <v>118.22087209999999</v>
      </c>
      <c r="N36" s="6" t="s">
        <v>25</v>
      </c>
      <c r="P36" s="5" t="s">
        <v>21</v>
      </c>
      <c r="Q36" s="17" t="s">
        <v>424</v>
      </c>
      <c r="R36" s="5" t="s">
        <v>37</v>
      </c>
      <c r="S36" s="17" t="s">
        <v>37</v>
      </c>
      <c r="X36" s="4" t="s">
        <v>112</v>
      </c>
      <c r="Y36" s="8"/>
      <c r="Z36" s="8"/>
      <c r="AA36" s="8"/>
      <c r="AB36" s="8"/>
      <c r="AC36" s="8"/>
      <c r="AD36" s="8"/>
      <c r="AE36" s="8"/>
      <c r="AF36" s="8"/>
      <c r="AG36" s="8"/>
      <c r="AH36" s="8">
        <f t="shared" si="1"/>
        <v>0</v>
      </c>
      <c r="AI36" s="8">
        <v>112.80000000000001</v>
      </c>
      <c r="AJ36" s="8"/>
      <c r="AK36" s="8"/>
      <c r="AL36" s="8"/>
      <c r="AM36" s="8"/>
      <c r="AN36" s="4" t="s">
        <v>96</v>
      </c>
      <c r="AO36" s="4" t="s">
        <v>98</v>
      </c>
    </row>
    <row r="37" spans="1:41" ht="13.8" customHeight="1" x14ac:dyDescent="0.3">
      <c r="A37" s="4" t="s">
        <v>923</v>
      </c>
      <c r="B37" s="12" t="s">
        <v>496</v>
      </c>
      <c r="C37" s="12">
        <v>2022</v>
      </c>
      <c r="D37" s="12" t="s">
        <v>829</v>
      </c>
      <c r="E37" s="12" t="s">
        <v>179</v>
      </c>
      <c r="F37" s="4" t="s">
        <v>579</v>
      </c>
      <c r="G37" s="4" t="s">
        <v>706</v>
      </c>
      <c r="H37" s="12" t="s">
        <v>15</v>
      </c>
      <c r="I37" s="12" t="s">
        <v>16</v>
      </c>
      <c r="J37" s="12" t="s">
        <v>66</v>
      </c>
      <c r="K37">
        <v>26.193218000000002</v>
      </c>
      <c r="L37">
        <v>118.22087209999999</v>
      </c>
      <c r="M37" s="13"/>
      <c r="N37" s="6" t="s">
        <v>25</v>
      </c>
      <c r="O37" s="13"/>
      <c r="P37" s="5" t="s">
        <v>21</v>
      </c>
      <c r="Q37" s="17" t="s">
        <v>424</v>
      </c>
      <c r="R37" s="13" t="s">
        <v>37</v>
      </c>
      <c r="S37" s="13" t="s">
        <v>37</v>
      </c>
      <c r="X37" s="4" t="s">
        <v>112</v>
      </c>
      <c r="AH37" s="8">
        <f t="shared" si="1"/>
        <v>0</v>
      </c>
      <c r="AI37" s="26">
        <v>112.80000000000001</v>
      </c>
      <c r="AJ37" s="26"/>
      <c r="AK37" s="26"/>
      <c r="AL37" s="26"/>
      <c r="AM37" s="12"/>
      <c r="AN37" s="4" t="s">
        <v>96</v>
      </c>
      <c r="AO37" s="4" t="s">
        <v>98</v>
      </c>
    </row>
    <row r="38" spans="1:41" ht="13.8" customHeight="1" x14ac:dyDescent="0.3">
      <c r="A38" s="4" t="s">
        <v>913</v>
      </c>
      <c r="B38" s="12" t="s">
        <v>177</v>
      </c>
      <c r="C38" s="4">
        <v>2023</v>
      </c>
      <c r="D38" s="4" t="s">
        <v>857</v>
      </c>
      <c r="E38" s="12" t="s">
        <v>179</v>
      </c>
      <c r="F38" s="4" t="s">
        <v>579</v>
      </c>
      <c r="G38" s="4" t="s">
        <v>708</v>
      </c>
      <c r="H38" s="4" t="s">
        <v>15</v>
      </c>
      <c r="I38" s="4" t="s">
        <v>16</v>
      </c>
      <c r="J38" s="12" t="s">
        <v>66</v>
      </c>
      <c r="K38">
        <v>26.193218000000002</v>
      </c>
      <c r="L38">
        <v>118.22087209999999</v>
      </c>
      <c r="N38" s="6" t="s">
        <v>25</v>
      </c>
      <c r="P38" s="5" t="s">
        <v>21</v>
      </c>
      <c r="Q38" s="17" t="s">
        <v>424</v>
      </c>
      <c r="R38" s="5" t="s">
        <v>37</v>
      </c>
      <c r="S38" s="17" t="s">
        <v>37</v>
      </c>
      <c r="X38" s="4" t="s">
        <v>112</v>
      </c>
      <c r="Y38" s="8"/>
      <c r="Z38" s="8"/>
      <c r="AA38" s="8"/>
      <c r="AB38" s="8"/>
      <c r="AC38" s="8"/>
      <c r="AD38" s="8"/>
      <c r="AE38" s="8"/>
      <c r="AF38" s="8"/>
      <c r="AG38" s="8"/>
      <c r="AH38" s="8">
        <f t="shared" si="1"/>
        <v>0</v>
      </c>
      <c r="AI38" s="8">
        <v>182.39999999999998</v>
      </c>
      <c r="AJ38" s="8"/>
      <c r="AK38" s="8"/>
      <c r="AL38" s="8"/>
      <c r="AM38" s="8"/>
      <c r="AN38" s="4" t="s">
        <v>96</v>
      </c>
      <c r="AO38" s="4" t="s">
        <v>98</v>
      </c>
    </row>
    <row r="39" spans="1:41" ht="13.8" customHeight="1" x14ac:dyDescent="0.3">
      <c r="A39" s="4" t="s">
        <v>921</v>
      </c>
      <c r="B39" s="12" t="s">
        <v>496</v>
      </c>
      <c r="C39" s="12">
        <v>2023</v>
      </c>
      <c r="D39" s="12" t="s">
        <v>831</v>
      </c>
      <c r="E39" s="12" t="s">
        <v>179</v>
      </c>
      <c r="F39" s="4" t="s">
        <v>579</v>
      </c>
      <c r="G39" s="4" t="s">
        <v>709</v>
      </c>
      <c r="H39" s="12" t="s">
        <v>15</v>
      </c>
      <c r="I39" s="12" t="s">
        <v>16</v>
      </c>
      <c r="J39" s="12" t="s">
        <v>66</v>
      </c>
      <c r="K39">
        <v>26.193218000000002</v>
      </c>
      <c r="L39">
        <v>118.22087209999999</v>
      </c>
      <c r="M39" s="13"/>
      <c r="N39" s="6" t="s">
        <v>25</v>
      </c>
      <c r="O39" s="13"/>
      <c r="P39" s="5" t="s">
        <v>21</v>
      </c>
      <c r="Q39" s="17" t="s">
        <v>424</v>
      </c>
      <c r="R39" s="13" t="s">
        <v>37</v>
      </c>
      <c r="S39" s="17" t="s">
        <v>37</v>
      </c>
      <c r="X39" s="4" t="s">
        <v>112</v>
      </c>
      <c r="AH39" s="8">
        <f t="shared" si="1"/>
        <v>0</v>
      </c>
      <c r="AI39" s="26">
        <v>182.39999999999998</v>
      </c>
      <c r="AJ39" s="26"/>
      <c r="AK39" s="26"/>
      <c r="AL39" s="26"/>
      <c r="AM39" s="12"/>
      <c r="AN39" s="4" t="s">
        <v>96</v>
      </c>
      <c r="AO39" s="4" t="s">
        <v>98</v>
      </c>
    </row>
    <row r="40" spans="1:41" ht="13.8" customHeight="1" x14ac:dyDescent="0.3">
      <c r="A40" s="4" t="s">
        <v>919</v>
      </c>
      <c r="B40" s="12" t="s">
        <v>177</v>
      </c>
      <c r="C40" s="4">
        <v>2020</v>
      </c>
      <c r="D40" s="12" t="s">
        <v>826</v>
      </c>
      <c r="E40" s="12" t="s">
        <v>179</v>
      </c>
      <c r="F40" s="4" t="s">
        <v>579</v>
      </c>
      <c r="G40" s="4" t="s">
        <v>703</v>
      </c>
      <c r="H40" s="4" t="s">
        <v>15</v>
      </c>
      <c r="I40" s="4" t="s">
        <v>16</v>
      </c>
      <c r="J40" s="12" t="s">
        <v>66</v>
      </c>
      <c r="K40">
        <v>26.193218000000002</v>
      </c>
      <c r="L40">
        <v>118.22087209999999</v>
      </c>
      <c r="N40" s="6" t="s">
        <v>25</v>
      </c>
      <c r="P40" s="5" t="s">
        <v>21</v>
      </c>
      <c r="Q40" s="17" t="s">
        <v>424</v>
      </c>
      <c r="R40" s="5" t="s">
        <v>37</v>
      </c>
      <c r="S40" s="17" t="s">
        <v>37</v>
      </c>
      <c r="X40" s="4" t="s">
        <v>112</v>
      </c>
      <c r="Y40" s="8"/>
      <c r="Z40" s="8"/>
      <c r="AA40" s="8"/>
      <c r="AB40" s="8"/>
      <c r="AC40" s="8"/>
      <c r="AD40" s="8"/>
      <c r="AE40" s="8"/>
      <c r="AF40" s="8"/>
      <c r="AG40" s="8"/>
      <c r="AH40" s="8">
        <f t="shared" si="1"/>
        <v>0</v>
      </c>
      <c r="AI40" s="8">
        <v>216.71999999999997</v>
      </c>
      <c r="AJ40" s="8"/>
      <c r="AK40" s="8"/>
      <c r="AL40" s="8"/>
      <c r="AM40" s="8"/>
      <c r="AN40" s="4" t="s">
        <v>96</v>
      </c>
      <c r="AO40" s="4" t="s">
        <v>98</v>
      </c>
    </row>
    <row r="41" spans="1:41" ht="13.8" customHeight="1" x14ac:dyDescent="0.3">
      <c r="A41" s="4" t="s">
        <v>919</v>
      </c>
      <c r="B41" s="12" t="s">
        <v>496</v>
      </c>
      <c r="C41" s="12">
        <v>2020</v>
      </c>
      <c r="D41" s="12" t="s">
        <v>826</v>
      </c>
      <c r="E41" s="12" t="s">
        <v>179</v>
      </c>
      <c r="F41" s="4" t="s">
        <v>579</v>
      </c>
      <c r="G41" s="4" t="s">
        <v>703</v>
      </c>
      <c r="H41" s="12" t="s">
        <v>15</v>
      </c>
      <c r="I41" s="12" t="s">
        <v>16</v>
      </c>
      <c r="J41" s="12" t="s">
        <v>66</v>
      </c>
      <c r="K41">
        <v>26.193218000000002</v>
      </c>
      <c r="L41">
        <v>118.22087209999999</v>
      </c>
      <c r="M41" s="13"/>
      <c r="N41" s="6" t="s">
        <v>25</v>
      </c>
      <c r="O41" s="13"/>
      <c r="P41" s="5" t="s">
        <v>21</v>
      </c>
      <c r="Q41" s="17" t="s">
        <v>424</v>
      </c>
      <c r="R41" s="13" t="s">
        <v>37</v>
      </c>
      <c r="S41" s="13" t="s">
        <v>37</v>
      </c>
      <c r="X41" s="4" t="s">
        <v>112</v>
      </c>
      <c r="AH41" s="8">
        <f t="shared" si="1"/>
        <v>0</v>
      </c>
      <c r="AI41" s="26">
        <v>216.71999999999997</v>
      </c>
      <c r="AJ41" s="26"/>
      <c r="AK41" s="26"/>
      <c r="AL41" s="26"/>
      <c r="AM41" s="12"/>
      <c r="AN41" s="4" t="s">
        <v>96</v>
      </c>
      <c r="AO41" s="4" t="s">
        <v>98</v>
      </c>
    </row>
    <row r="42" spans="1:41" ht="14.4" x14ac:dyDescent="0.3">
      <c r="A42" s="4" t="s">
        <v>920</v>
      </c>
      <c r="B42" s="12" t="s">
        <v>496</v>
      </c>
      <c r="C42" s="12">
        <v>2018</v>
      </c>
      <c r="D42" s="12"/>
      <c r="E42" s="12" t="s">
        <v>179</v>
      </c>
      <c r="F42" s="4" t="s">
        <v>579</v>
      </c>
      <c r="G42" s="4" t="s">
        <v>702</v>
      </c>
      <c r="H42" s="12" t="s">
        <v>15</v>
      </c>
      <c r="I42" s="12" t="s">
        <v>16</v>
      </c>
      <c r="J42" s="12" t="s">
        <v>66</v>
      </c>
      <c r="K42">
        <v>26.193218000000002</v>
      </c>
      <c r="L42">
        <v>118.22087209999999</v>
      </c>
      <c r="M42" s="13"/>
      <c r="N42" s="6" t="s">
        <v>25</v>
      </c>
      <c r="O42" s="13"/>
      <c r="P42" s="5" t="s">
        <v>21</v>
      </c>
      <c r="Q42" s="17" t="s">
        <v>424</v>
      </c>
      <c r="R42" s="13" t="s">
        <v>37</v>
      </c>
      <c r="S42" s="17" t="s">
        <v>37</v>
      </c>
      <c r="X42" s="4" t="s">
        <v>112</v>
      </c>
      <c r="AH42" s="8">
        <f t="shared" si="1"/>
        <v>0</v>
      </c>
      <c r="AI42" s="26">
        <v>253.44</v>
      </c>
      <c r="AJ42" s="26"/>
      <c r="AK42" s="26"/>
      <c r="AL42" s="26"/>
      <c r="AM42" s="12"/>
      <c r="AN42" s="4" t="s">
        <v>96</v>
      </c>
      <c r="AO42" s="4" t="s">
        <v>98</v>
      </c>
    </row>
    <row r="43" spans="1:41" ht="14.4" x14ac:dyDescent="0.3">
      <c r="A43" s="4" t="s">
        <v>914</v>
      </c>
      <c r="B43" s="12" t="s">
        <v>177</v>
      </c>
      <c r="C43" s="4">
        <v>2022</v>
      </c>
      <c r="E43" s="12" t="s">
        <v>179</v>
      </c>
      <c r="F43" s="4" t="s">
        <v>579</v>
      </c>
      <c r="G43" s="4" t="s">
        <v>705</v>
      </c>
      <c r="H43" s="4" t="s">
        <v>15</v>
      </c>
      <c r="I43" s="4" t="s">
        <v>16</v>
      </c>
      <c r="J43" s="12" t="s">
        <v>66</v>
      </c>
      <c r="K43">
        <v>26.193218000000002</v>
      </c>
      <c r="L43">
        <v>118.22087209999999</v>
      </c>
      <c r="N43" s="6" t="s">
        <v>25</v>
      </c>
      <c r="P43" s="5" t="s">
        <v>21</v>
      </c>
      <c r="Q43" s="17" t="s">
        <v>424</v>
      </c>
      <c r="R43" s="5" t="s">
        <v>37</v>
      </c>
      <c r="S43" s="17" t="s">
        <v>37</v>
      </c>
      <c r="X43" s="4" t="s">
        <v>112</v>
      </c>
      <c r="Y43" s="8"/>
      <c r="Z43" s="8"/>
      <c r="AA43" s="8"/>
      <c r="AB43" s="8"/>
      <c r="AC43" s="8"/>
      <c r="AD43" s="8"/>
      <c r="AE43" s="8"/>
      <c r="AF43" s="8"/>
      <c r="AG43" s="8"/>
      <c r="AH43" s="8">
        <f t="shared" si="1"/>
        <v>0</v>
      </c>
      <c r="AI43" s="8">
        <v>417.59999999999997</v>
      </c>
      <c r="AJ43" s="8"/>
      <c r="AK43" s="8"/>
      <c r="AL43" s="8"/>
      <c r="AM43" s="8"/>
      <c r="AN43" s="4" t="s">
        <v>96</v>
      </c>
      <c r="AO43" s="4" t="s">
        <v>98</v>
      </c>
    </row>
    <row r="44" spans="1:41" ht="14.4" x14ac:dyDescent="0.3">
      <c r="A44" s="4" t="s">
        <v>1243</v>
      </c>
      <c r="B44" s="12" t="s">
        <v>496</v>
      </c>
      <c r="C44" s="12">
        <v>2022</v>
      </c>
      <c r="D44" s="12" t="s">
        <v>830</v>
      </c>
      <c r="E44" s="12" t="s">
        <v>179</v>
      </c>
      <c r="F44" s="4" t="s">
        <v>579</v>
      </c>
      <c r="G44" s="4" t="s">
        <v>707</v>
      </c>
      <c r="H44" s="12" t="s">
        <v>15</v>
      </c>
      <c r="I44" s="12" t="s">
        <v>16</v>
      </c>
      <c r="J44" s="12" t="s">
        <v>66</v>
      </c>
      <c r="K44">
        <v>26.193218000000002</v>
      </c>
      <c r="L44">
        <v>118.22087209999999</v>
      </c>
      <c r="M44" s="13"/>
      <c r="N44" s="6" t="s">
        <v>25</v>
      </c>
      <c r="O44" s="13"/>
      <c r="P44" s="5" t="s">
        <v>21</v>
      </c>
      <c r="Q44" s="17" t="s">
        <v>424</v>
      </c>
      <c r="R44" s="13" t="s">
        <v>37</v>
      </c>
      <c r="S44" s="13" t="s">
        <v>37</v>
      </c>
      <c r="X44" s="4" t="s">
        <v>112</v>
      </c>
      <c r="AH44" s="8">
        <f t="shared" si="1"/>
        <v>0</v>
      </c>
      <c r="AI44" s="26">
        <v>417.59999999999997</v>
      </c>
      <c r="AJ44" s="26"/>
      <c r="AK44" s="26"/>
      <c r="AL44" s="26"/>
      <c r="AM44" s="12"/>
      <c r="AN44" s="4" t="s">
        <v>96</v>
      </c>
      <c r="AO44" s="4" t="s">
        <v>98</v>
      </c>
    </row>
    <row r="45" spans="1:41" ht="14.4" x14ac:dyDescent="0.3">
      <c r="A45" s="4" t="s">
        <v>588</v>
      </c>
      <c r="B45" s="12" t="s">
        <v>422</v>
      </c>
      <c r="C45" s="12">
        <v>2023</v>
      </c>
      <c r="D45" s="12"/>
      <c r="E45" s="12" t="s">
        <v>179</v>
      </c>
      <c r="F45" s="4" t="s">
        <v>578</v>
      </c>
      <c r="G45" s="4" t="s">
        <v>601</v>
      </c>
      <c r="H45" s="12" t="s">
        <v>15</v>
      </c>
      <c r="I45" s="12" t="s">
        <v>16</v>
      </c>
      <c r="J45" s="12" t="s">
        <v>66</v>
      </c>
      <c r="K45">
        <v>26.193218000000002</v>
      </c>
      <c r="L45">
        <v>118.22087209999999</v>
      </c>
      <c r="M45" s="13"/>
      <c r="N45" s="6" t="s">
        <v>25</v>
      </c>
      <c r="O45" s="13"/>
      <c r="P45" s="5" t="s">
        <v>21</v>
      </c>
      <c r="Q45" s="13" t="s">
        <v>424</v>
      </c>
      <c r="R45" s="13" t="s">
        <v>37</v>
      </c>
      <c r="S45" s="13" t="s">
        <v>37</v>
      </c>
      <c r="X45" s="4" t="s">
        <v>112</v>
      </c>
      <c r="AH45" s="25">
        <f t="shared" ref="AH45:AH67" si="2">(AB45*(14.01/18.04))+(AC45*(14.01/62))+(AD45*(14.01/46.01))</f>
        <v>0</v>
      </c>
      <c r="AI45" s="26">
        <v>478.79999999999995</v>
      </c>
      <c r="AJ45" s="26"/>
      <c r="AK45" s="26"/>
      <c r="AL45" s="26"/>
      <c r="AM45" s="12"/>
      <c r="AN45" s="4" t="s">
        <v>96</v>
      </c>
      <c r="AO45" s="4" t="s">
        <v>98</v>
      </c>
    </row>
    <row r="46" spans="1:41" ht="14.4" x14ac:dyDescent="0.3">
      <c r="A46" s="4" t="s">
        <v>1244</v>
      </c>
      <c r="B46" s="12" t="s">
        <v>498</v>
      </c>
      <c r="C46" s="12">
        <v>2015</v>
      </c>
      <c r="D46" s="12" t="s">
        <v>825</v>
      </c>
      <c r="E46" s="12" t="s">
        <v>179</v>
      </c>
      <c r="F46" s="4" t="s">
        <v>579</v>
      </c>
      <c r="G46" s="4" t="s">
        <v>701</v>
      </c>
      <c r="H46" s="12" t="s">
        <v>15</v>
      </c>
      <c r="I46" s="12" t="s">
        <v>16</v>
      </c>
      <c r="J46" s="12" t="s">
        <v>66</v>
      </c>
      <c r="K46">
        <v>26.193218000000002</v>
      </c>
      <c r="L46">
        <v>118.22087209999999</v>
      </c>
      <c r="M46" s="13"/>
      <c r="N46" s="6" t="s">
        <v>25</v>
      </c>
      <c r="O46" s="13"/>
      <c r="P46" s="5" t="s">
        <v>21</v>
      </c>
      <c r="Q46" s="17" t="s">
        <v>424</v>
      </c>
      <c r="R46" s="13" t="s">
        <v>37</v>
      </c>
      <c r="S46" s="13" t="s">
        <v>37</v>
      </c>
      <c r="X46" s="4" t="s">
        <v>112</v>
      </c>
      <c r="AH46" s="8">
        <f t="shared" si="2"/>
        <v>0</v>
      </c>
      <c r="AI46" s="26">
        <v>478.79999999999995</v>
      </c>
      <c r="AJ46" s="26"/>
      <c r="AK46" s="26"/>
      <c r="AL46" s="26"/>
      <c r="AM46" s="12"/>
      <c r="AN46" s="4" t="s">
        <v>96</v>
      </c>
      <c r="AO46" s="4" t="s">
        <v>98</v>
      </c>
    </row>
    <row r="47" spans="1:41" ht="14.4" x14ac:dyDescent="0.3">
      <c r="A47" s="4" t="s">
        <v>919</v>
      </c>
      <c r="B47" s="12" t="s">
        <v>177</v>
      </c>
      <c r="C47" s="4">
        <v>2020</v>
      </c>
      <c r="D47" s="12" t="s">
        <v>826</v>
      </c>
      <c r="E47" s="12" t="s">
        <v>179</v>
      </c>
      <c r="F47" s="4" t="s">
        <v>579</v>
      </c>
      <c r="G47" s="4" t="s">
        <v>703</v>
      </c>
      <c r="H47" s="4" t="s">
        <v>15</v>
      </c>
      <c r="I47" s="4" t="s">
        <v>16</v>
      </c>
      <c r="J47" s="12" t="s">
        <v>66</v>
      </c>
      <c r="K47">
        <v>26.193218000000002</v>
      </c>
      <c r="L47">
        <v>118.22087209999999</v>
      </c>
      <c r="N47" s="6" t="s">
        <v>25</v>
      </c>
      <c r="P47" s="5" t="s">
        <v>21</v>
      </c>
      <c r="Q47" s="17" t="s">
        <v>424</v>
      </c>
      <c r="R47" s="5" t="s">
        <v>37</v>
      </c>
      <c r="S47" s="17" t="s">
        <v>37</v>
      </c>
      <c r="X47" s="4" t="s">
        <v>112</v>
      </c>
      <c r="Y47" s="8"/>
      <c r="Z47" s="8"/>
      <c r="AA47" s="8"/>
      <c r="AB47" s="8"/>
      <c r="AC47" s="8"/>
      <c r="AD47" s="8"/>
      <c r="AE47" s="8"/>
      <c r="AF47" s="8"/>
      <c r="AG47" s="8"/>
      <c r="AH47" s="8">
        <f t="shared" si="2"/>
        <v>0</v>
      </c>
      <c r="AI47" s="8">
        <v>549.84</v>
      </c>
      <c r="AJ47" s="8"/>
      <c r="AK47" s="8"/>
      <c r="AL47" s="8"/>
      <c r="AM47" s="8"/>
      <c r="AN47" s="4" t="s">
        <v>96</v>
      </c>
      <c r="AO47" s="4" t="s">
        <v>98</v>
      </c>
    </row>
    <row r="48" spans="1:41" ht="13.8" customHeight="1" x14ac:dyDescent="0.3">
      <c r="A48" s="4" t="s">
        <v>919</v>
      </c>
      <c r="B48" s="12" t="s">
        <v>496</v>
      </c>
      <c r="C48" s="12">
        <v>2020</v>
      </c>
      <c r="D48" s="12" t="s">
        <v>826</v>
      </c>
      <c r="E48" s="12" t="s">
        <v>179</v>
      </c>
      <c r="F48" s="4" t="s">
        <v>579</v>
      </c>
      <c r="G48" s="4" t="s">
        <v>703</v>
      </c>
      <c r="H48" s="12" t="s">
        <v>15</v>
      </c>
      <c r="I48" s="12" t="s">
        <v>16</v>
      </c>
      <c r="J48" s="12" t="s">
        <v>66</v>
      </c>
      <c r="K48">
        <v>26.193218000000002</v>
      </c>
      <c r="L48">
        <v>118.22087209999999</v>
      </c>
      <c r="M48" s="13"/>
      <c r="N48" s="6" t="s">
        <v>25</v>
      </c>
      <c r="O48" s="13"/>
      <c r="P48" s="5" t="s">
        <v>21</v>
      </c>
      <c r="Q48" s="17" t="s">
        <v>424</v>
      </c>
      <c r="R48" s="13" t="s">
        <v>37</v>
      </c>
      <c r="S48" s="13" t="s">
        <v>37</v>
      </c>
      <c r="X48" s="4" t="s">
        <v>112</v>
      </c>
      <c r="AH48" s="8">
        <f t="shared" si="2"/>
        <v>0</v>
      </c>
      <c r="AI48" s="26">
        <v>549.84</v>
      </c>
      <c r="AJ48" s="26"/>
      <c r="AK48" s="26"/>
      <c r="AL48" s="26"/>
      <c r="AM48" s="12"/>
      <c r="AN48" s="4" t="s">
        <v>96</v>
      </c>
      <c r="AO48" s="4" t="s">
        <v>98</v>
      </c>
    </row>
    <row r="49" spans="1:41" ht="13.8" customHeight="1" x14ac:dyDescent="0.3">
      <c r="A49" s="4" t="s">
        <v>588</v>
      </c>
      <c r="B49" s="28" t="s">
        <v>422</v>
      </c>
      <c r="C49" s="15">
        <v>2023</v>
      </c>
      <c r="D49" s="15"/>
      <c r="E49" s="15" t="s">
        <v>179</v>
      </c>
      <c r="F49" s="4" t="s">
        <v>578</v>
      </c>
      <c r="G49" s="4" t="s">
        <v>601</v>
      </c>
      <c r="H49" s="15" t="s">
        <v>15</v>
      </c>
      <c r="I49" s="15" t="s">
        <v>16</v>
      </c>
      <c r="J49" s="18" t="s">
        <v>66</v>
      </c>
      <c r="K49">
        <v>26.193218000000002</v>
      </c>
      <c r="L49">
        <v>118.22087209999999</v>
      </c>
      <c r="M49" s="16"/>
      <c r="N49" s="6" t="s">
        <v>25</v>
      </c>
      <c r="O49" s="17"/>
      <c r="P49" s="5" t="s">
        <v>21</v>
      </c>
      <c r="Q49" s="17" t="s">
        <v>424</v>
      </c>
      <c r="R49" s="17" t="s">
        <v>37</v>
      </c>
      <c r="S49" s="17" t="s">
        <v>37</v>
      </c>
      <c r="X49" s="4" t="s">
        <v>112</v>
      </c>
      <c r="AH49" s="25">
        <f t="shared" si="2"/>
        <v>0</v>
      </c>
      <c r="AI49" s="16"/>
      <c r="AJ49" s="16"/>
      <c r="AK49" s="16"/>
      <c r="AL49" s="16"/>
      <c r="AM49" s="16">
        <v>0.25775999999999999</v>
      </c>
      <c r="AN49" s="4" t="s">
        <v>96</v>
      </c>
      <c r="AO49" s="4" t="s">
        <v>98</v>
      </c>
    </row>
    <row r="50" spans="1:41" ht="13.8" customHeight="1" x14ac:dyDescent="0.3">
      <c r="A50" s="4" t="s">
        <v>877</v>
      </c>
      <c r="B50" s="28" t="s">
        <v>519</v>
      </c>
      <c r="C50" s="15">
        <v>2021</v>
      </c>
      <c r="D50" s="15"/>
      <c r="E50" s="15" t="s">
        <v>179</v>
      </c>
      <c r="F50" s="4" t="s">
        <v>578</v>
      </c>
      <c r="G50" s="4" t="s">
        <v>642</v>
      </c>
      <c r="H50" s="15" t="s">
        <v>15</v>
      </c>
      <c r="I50" s="15" t="s">
        <v>16</v>
      </c>
      <c r="J50" s="18" t="s">
        <v>66</v>
      </c>
      <c r="K50">
        <v>26.193218000000002</v>
      </c>
      <c r="L50">
        <v>118.22087209999999</v>
      </c>
      <c r="M50" s="16"/>
      <c r="N50" s="6" t="s">
        <v>20</v>
      </c>
      <c r="O50" s="17"/>
      <c r="P50" s="5" t="s">
        <v>21</v>
      </c>
      <c r="Q50" s="17" t="s">
        <v>48</v>
      </c>
      <c r="R50" s="17" t="s">
        <v>37</v>
      </c>
      <c r="S50" s="17" t="s">
        <v>37</v>
      </c>
      <c r="X50" s="4" t="s">
        <v>112</v>
      </c>
      <c r="AH50" s="25">
        <f t="shared" si="2"/>
        <v>0</v>
      </c>
      <c r="AI50" s="16"/>
      <c r="AJ50" s="16"/>
      <c r="AK50" s="16"/>
      <c r="AL50" s="16"/>
      <c r="AM50" s="16">
        <v>0.27479999999999999</v>
      </c>
      <c r="AN50" s="4" t="s">
        <v>96</v>
      </c>
      <c r="AO50" s="4" t="s">
        <v>98</v>
      </c>
    </row>
    <row r="51" spans="1:41" ht="13.8" customHeight="1" x14ac:dyDescent="0.3">
      <c r="A51" s="4" t="s">
        <v>912</v>
      </c>
      <c r="B51" s="28" t="s">
        <v>177</v>
      </c>
      <c r="C51" s="15">
        <v>2021</v>
      </c>
      <c r="D51" s="12" t="s">
        <v>827</v>
      </c>
      <c r="E51" s="15" t="s">
        <v>179</v>
      </c>
      <c r="F51" s="4" t="s">
        <v>579</v>
      </c>
      <c r="G51" s="4" t="s">
        <v>704</v>
      </c>
      <c r="H51" s="15" t="s">
        <v>15</v>
      </c>
      <c r="I51" s="15" t="s">
        <v>16</v>
      </c>
      <c r="J51" s="18" t="s">
        <v>66</v>
      </c>
      <c r="K51">
        <v>26.193218000000002</v>
      </c>
      <c r="L51">
        <v>118.22087209999999</v>
      </c>
      <c r="M51" s="16"/>
      <c r="N51" s="6" t="s">
        <v>25</v>
      </c>
      <c r="O51" s="17"/>
      <c r="P51" s="5" t="s">
        <v>21</v>
      </c>
      <c r="Q51" s="17" t="s">
        <v>424</v>
      </c>
      <c r="R51" s="17" t="s">
        <v>37</v>
      </c>
      <c r="S51" s="17" t="s">
        <v>37</v>
      </c>
      <c r="X51" s="4" t="s">
        <v>112</v>
      </c>
      <c r="AH51" s="8">
        <f t="shared" si="2"/>
        <v>0</v>
      </c>
      <c r="AI51" s="16"/>
      <c r="AJ51" s="16"/>
      <c r="AK51" s="16"/>
      <c r="AL51" s="16"/>
      <c r="AM51" s="16">
        <v>0.12239999999999999</v>
      </c>
      <c r="AN51" s="4" t="s">
        <v>96</v>
      </c>
      <c r="AO51" s="4" t="s">
        <v>98</v>
      </c>
    </row>
    <row r="52" spans="1:41" ht="13.8" customHeight="1" x14ac:dyDescent="0.3">
      <c r="A52" s="4" t="s">
        <v>913</v>
      </c>
      <c r="B52" s="28" t="s">
        <v>177</v>
      </c>
      <c r="C52" s="15">
        <v>2023</v>
      </c>
      <c r="D52" s="12" t="s">
        <v>157</v>
      </c>
      <c r="E52" s="15" t="s">
        <v>179</v>
      </c>
      <c r="F52" s="4" t="s">
        <v>579</v>
      </c>
      <c r="G52" s="4" t="s">
        <v>708</v>
      </c>
      <c r="H52" s="15" t="s">
        <v>15</v>
      </c>
      <c r="I52" s="15" t="s">
        <v>16</v>
      </c>
      <c r="J52" s="18" t="s">
        <v>66</v>
      </c>
      <c r="K52">
        <v>26.193218000000002</v>
      </c>
      <c r="L52">
        <v>118.22087209999999</v>
      </c>
      <c r="M52" s="16"/>
      <c r="N52" s="6" t="s">
        <v>25</v>
      </c>
      <c r="O52" s="17"/>
      <c r="P52" s="5" t="s">
        <v>21</v>
      </c>
      <c r="Q52" s="17" t="s">
        <v>424</v>
      </c>
      <c r="R52" s="17" t="s">
        <v>37</v>
      </c>
      <c r="S52" s="17" t="s">
        <v>37</v>
      </c>
      <c r="X52" s="4" t="s">
        <v>112</v>
      </c>
      <c r="AH52" s="8">
        <f t="shared" si="2"/>
        <v>0</v>
      </c>
      <c r="AI52" s="16"/>
      <c r="AJ52" s="16"/>
      <c r="AK52" s="16"/>
      <c r="AL52" s="16"/>
      <c r="AM52" s="16">
        <v>0.16752</v>
      </c>
      <c r="AN52" s="4" t="s">
        <v>96</v>
      </c>
      <c r="AO52" s="4" t="s">
        <v>98</v>
      </c>
    </row>
    <row r="53" spans="1:41" ht="13.8" customHeight="1" x14ac:dyDescent="0.3">
      <c r="A53" s="4" t="s">
        <v>913</v>
      </c>
      <c r="B53" s="28" t="s">
        <v>177</v>
      </c>
      <c r="C53" s="15">
        <v>2023</v>
      </c>
      <c r="D53" s="12" t="s">
        <v>157</v>
      </c>
      <c r="E53" s="15" t="s">
        <v>179</v>
      </c>
      <c r="F53" s="4" t="s">
        <v>579</v>
      </c>
      <c r="G53" s="4" t="s">
        <v>708</v>
      </c>
      <c r="H53" s="15" t="s">
        <v>15</v>
      </c>
      <c r="I53" s="15" t="s">
        <v>16</v>
      </c>
      <c r="J53" s="18" t="s">
        <v>66</v>
      </c>
      <c r="K53">
        <v>26.193218000000002</v>
      </c>
      <c r="L53">
        <v>118.22087209999999</v>
      </c>
      <c r="M53" s="16"/>
      <c r="N53" s="6" t="s">
        <v>25</v>
      </c>
      <c r="O53" s="17"/>
      <c r="P53" s="5" t="s">
        <v>21</v>
      </c>
      <c r="Q53" s="17" t="s">
        <v>424</v>
      </c>
      <c r="R53" s="17" t="s">
        <v>37</v>
      </c>
      <c r="S53" s="17" t="s">
        <v>37</v>
      </c>
      <c r="X53" s="4" t="s">
        <v>112</v>
      </c>
      <c r="AH53" s="8">
        <f t="shared" si="2"/>
        <v>0</v>
      </c>
      <c r="AI53" s="16"/>
      <c r="AJ53" s="16"/>
      <c r="AK53" s="16"/>
      <c r="AL53" s="16"/>
      <c r="AM53" s="16">
        <v>0.32891999999999999</v>
      </c>
      <c r="AN53" s="4" t="s">
        <v>96</v>
      </c>
      <c r="AO53" s="4" t="s">
        <v>98</v>
      </c>
    </row>
    <row r="54" spans="1:41" ht="14.4" x14ac:dyDescent="0.3">
      <c r="A54" s="4" t="s">
        <v>914</v>
      </c>
      <c r="B54" s="28" t="s">
        <v>177</v>
      </c>
      <c r="C54" s="15">
        <v>2022</v>
      </c>
      <c r="D54" s="12" t="s">
        <v>828</v>
      </c>
      <c r="E54" s="15" t="s">
        <v>179</v>
      </c>
      <c r="F54" s="4" t="s">
        <v>579</v>
      </c>
      <c r="G54" s="4" t="s">
        <v>705</v>
      </c>
      <c r="H54" s="15" t="s">
        <v>15</v>
      </c>
      <c r="I54" s="15" t="s">
        <v>16</v>
      </c>
      <c r="J54" s="18" t="s">
        <v>66</v>
      </c>
      <c r="K54">
        <v>26.193218000000002</v>
      </c>
      <c r="L54">
        <v>118.22087209999999</v>
      </c>
      <c r="M54" s="16"/>
      <c r="N54" s="6" t="s">
        <v>25</v>
      </c>
      <c r="O54" s="17"/>
      <c r="P54" s="5" t="s">
        <v>21</v>
      </c>
      <c r="Q54" s="17" t="s">
        <v>424</v>
      </c>
      <c r="R54" s="17" t="s">
        <v>37</v>
      </c>
      <c r="S54" s="17" t="s">
        <v>37</v>
      </c>
      <c r="X54" s="4" t="s">
        <v>112</v>
      </c>
      <c r="AH54" s="8">
        <f t="shared" si="2"/>
        <v>0</v>
      </c>
      <c r="AI54" s="16"/>
      <c r="AJ54" s="16"/>
      <c r="AK54" s="16"/>
      <c r="AL54" s="16"/>
      <c r="AM54" s="16">
        <v>1.0296000000000001</v>
      </c>
      <c r="AN54" s="4" t="s">
        <v>96</v>
      </c>
      <c r="AO54" s="4" t="s">
        <v>98</v>
      </c>
    </row>
    <row r="55" spans="1:41" ht="14.4" x14ac:dyDescent="0.3">
      <c r="A55" s="4" t="s">
        <v>915</v>
      </c>
      <c r="B55" s="28" t="s">
        <v>177</v>
      </c>
      <c r="C55" s="15">
        <v>2018</v>
      </c>
      <c r="D55" s="12" t="s">
        <v>824</v>
      </c>
      <c r="E55" s="15" t="s">
        <v>179</v>
      </c>
      <c r="F55" s="4" t="s">
        <v>579</v>
      </c>
      <c r="G55" s="4" t="s">
        <v>702</v>
      </c>
      <c r="H55" s="15" t="s">
        <v>15</v>
      </c>
      <c r="I55" s="15" t="s">
        <v>16</v>
      </c>
      <c r="J55" s="18" t="s">
        <v>66</v>
      </c>
      <c r="K55">
        <v>26.193218000000002</v>
      </c>
      <c r="L55">
        <v>118.22087209999999</v>
      </c>
      <c r="M55" s="16"/>
      <c r="N55" s="6" t="s">
        <v>25</v>
      </c>
      <c r="O55" s="17"/>
      <c r="P55" s="5" t="s">
        <v>21</v>
      </c>
      <c r="Q55" s="17" t="s">
        <v>424</v>
      </c>
      <c r="R55" s="17" t="s">
        <v>37</v>
      </c>
      <c r="S55" s="17" t="s">
        <v>37</v>
      </c>
      <c r="X55" s="4" t="s">
        <v>112</v>
      </c>
      <c r="Y55" s="4">
        <v>28.37</v>
      </c>
      <c r="Z55" s="4">
        <v>9.16</v>
      </c>
      <c r="AA55" s="4">
        <v>9.3000000000000007</v>
      </c>
      <c r="AB55" s="4">
        <v>0.76</v>
      </c>
      <c r="AD55" s="4">
        <v>0.13</v>
      </c>
      <c r="AF55" s="4">
        <v>23.18</v>
      </c>
      <c r="AH55" s="8">
        <f t="shared" si="2"/>
        <v>0.62980660234374963</v>
      </c>
      <c r="AI55" s="16"/>
      <c r="AJ55" s="16"/>
      <c r="AK55" s="16"/>
      <c r="AL55" s="16"/>
      <c r="AM55" s="16">
        <v>1.056E-2</v>
      </c>
      <c r="AN55" s="4" t="s">
        <v>96</v>
      </c>
      <c r="AO55" s="4" t="s">
        <v>98</v>
      </c>
    </row>
    <row r="56" spans="1:41" ht="14.4" x14ac:dyDescent="0.3">
      <c r="A56" s="4" t="s">
        <v>917</v>
      </c>
      <c r="B56" s="28" t="s">
        <v>177</v>
      </c>
      <c r="C56" s="15">
        <v>2015</v>
      </c>
      <c r="D56" s="12" t="s">
        <v>825</v>
      </c>
      <c r="E56" s="15" t="s">
        <v>179</v>
      </c>
      <c r="F56" s="4" t="s">
        <v>579</v>
      </c>
      <c r="G56" s="4" t="s">
        <v>701</v>
      </c>
      <c r="H56" s="15" t="s">
        <v>15</v>
      </c>
      <c r="I56" s="15" t="s">
        <v>16</v>
      </c>
      <c r="J56" s="18" t="s">
        <v>66</v>
      </c>
      <c r="K56">
        <v>26.193218000000002</v>
      </c>
      <c r="L56">
        <v>118.22087209999999</v>
      </c>
      <c r="M56" s="16"/>
      <c r="N56" s="6" t="s">
        <v>25</v>
      </c>
      <c r="O56" s="17"/>
      <c r="P56" s="5" t="s">
        <v>21</v>
      </c>
      <c r="Q56" s="17" t="s">
        <v>424</v>
      </c>
      <c r="R56" s="17" t="s">
        <v>37</v>
      </c>
      <c r="S56" s="17" t="s">
        <v>37</v>
      </c>
      <c r="X56" s="4" t="s">
        <v>112</v>
      </c>
      <c r="AH56" s="8">
        <f t="shared" si="2"/>
        <v>0</v>
      </c>
      <c r="AI56" s="16"/>
      <c r="AJ56" s="16"/>
      <c r="AK56" s="16"/>
      <c r="AL56" s="16"/>
      <c r="AM56" s="16">
        <v>0.25775999999999999</v>
      </c>
      <c r="AN56" s="4" t="s">
        <v>96</v>
      </c>
      <c r="AO56" s="4" t="s">
        <v>98</v>
      </c>
    </row>
    <row r="57" spans="1:41" ht="14.4" x14ac:dyDescent="0.3">
      <c r="A57" s="4" t="s">
        <v>919</v>
      </c>
      <c r="B57" s="28" t="s">
        <v>177</v>
      </c>
      <c r="C57" s="15">
        <v>2020</v>
      </c>
      <c r="D57" s="12" t="s">
        <v>826</v>
      </c>
      <c r="E57" s="15" t="s">
        <v>179</v>
      </c>
      <c r="F57" s="4" t="s">
        <v>579</v>
      </c>
      <c r="G57" s="4" t="s">
        <v>703</v>
      </c>
      <c r="H57" s="15" t="s">
        <v>15</v>
      </c>
      <c r="I57" s="15" t="s">
        <v>16</v>
      </c>
      <c r="J57" s="18" t="s">
        <v>66</v>
      </c>
      <c r="K57">
        <v>26.193218000000002</v>
      </c>
      <c r="L57">
        <v>118.22087209999999</v>
      </c>
      <c r="M57" s="16"/>
      <c r="N57" s="6" t="s">
        <v>25</v>
      </c>
      <c r="O57" s="17"/>
      <c r="P57" s="5" t="s">
        <v>21</v>
      </c>
      <c r="Q57" s="17" t="s">
        <v>424</v>
      </c>
      <c r="R57" s="17" t="s">
        <v>37</v>
      </c>
      <c r="S57" s="17" t="s">
        <v>37</v>
      </c>
      <c r="X57" s="4" t="s">
        <v>112</v>
      </c>
      <c r="AH57" s="8">
        <f t="shared" si="2"/>
        <v>0</v>
      </c>
      <c r="AI57" s="16"/>
      <c r="AJ57" s="16"/>
      <c r="AK57" s="16"/>
      <c r="AL57" s="16"/>
      <c r="AM57" s="16">
        <v>2.6983200000000003</v>
      </c>
      <c r="AN57" s="4" t="s">
        <v>96</v>
      </c>
      <c r="AO57" s="4" t="s">
        <v>98</v>
      </c>
    </row>
    <row r="58" spans="1:41" ht="14.4" x14ac:dyDescent="0.3">
      <c r="A58" s="4" t="s">
        <v>913</v>
      </c>
      <c r="B58" s="12" t="s">
        <v>177</v>
      </c>
      <c r="C58" s="12">
        <v>2023</v>
      </c>
      <c r="D58" s="12" t="s">
        <v>857</v>
      </c>
      <c r="E58" s="12" t="s">
        <v>179</v>
      </c>
      <c r="F58" s="4" t="s">
        <v>579</v>
      </c>
      <c r="G58" s="4" t="s">
        <v>708</v>
      </c>
      <c r="H58" s="12" t="s">
        <v>15</v>
      </c>
      <c r="I58" s="12" t="s">
        <v>16</v>
      </c>
      <c r="J58" s="12" t="s">
        <v>125</v>
      </c>
      <c r="K58">
        <v>23.135769400000001</v>
      </c>
      <c r="L58">
        <v>113.19826879999999</v>
      </c>
      <c r="M58" s="13"/>
      <c r="N58" s="6" t="s">
        <v>25</v>
      </c>
      <c r="O58" s="13"/>
      <c r="P58" s="5" t="s">
        <v>21</v>
      </c>
      <c r="Q58" s="17" t="s">
        <v>424</v>
      </c>
      <c r="R58" s="13" t="s">
        <v>37</v>
      </c>
      <c r="S58" s="13" t="s">
        <v>37</v>
      </c>
      <c r="AH58" s="8">
        <f t="shared" si="2"/>
        <v>0</v>
      </c>
      <c r="AI58" s="26">
        <v>300.48</v>
      </c>
      <c r="AJ58" s="26"/>
      <c r="AK58" s="26"/>
      <c r="AL58" s="26"/>
      <c r="AM58" s="12"/>
      <c r="AN58" s="4" t="s">
        <v>96</v>
      </c>
      <c r="AO58" s="4" t="s">
        <v>98</v>
      </c>
    </row>
    <row r="59" spans="1:41" ht="14.4" x14ac:dyDescent="0.3">
      <c r="A59" s="4" t="s">
        <v>913</v>
      </c>
      <c r="B59" s="12" t="s">
        <v>177</v>
      </c>
      <c r="C59" s="4">
        <v>2023</v>
      </c>
      <c r="D59" s="4" t="s">
        <v>857</v>
      </c>
      <c r="E59" s="12" t="s">
        <v>179</v>
      </c>
      <c r="F59" s="4" t="s">
        <v>579</v>
      </c>
      <c r="G59" s="4" t="s">
        <v>708</v>
      </c>
      <c r="H59" s="4" t="s">
        <v>15</v>
      </c>
      <c r="I59" s="4" t="s">
        <v>16</v>
      </c>
      <c r="J59" s="12" t="s">
        <v>125</v>
      </c>
      <c r="K59">
        <v>23.135769400000001</v>
      </c>
      <c r="L59">
        <v>113.19826879999999</v>
      </c>
      <c r="N59" s="6" t="s">
        <v>25</v>
      </c>
      <c r="P59" s="5" t="s">
        <v>21</v>
      </c>
      <c r="Q59" s="17" t="s">
        <v>424</v>
      </c>
      <c r="R59" s="5" t="s">
        <v>37</v>
      </c>
      <c r="S59" s="17" t="s">
        <v>37</v>
      </c>
      <c r="Y59" s="8"/>
      <c r="Z59" s="8"/>
      <c r="AA59" s="8"/>
      <c r="AB59" s="8"/>
      <c r="AC59" s="8"/>
      <c r="AD59" s="8"/>
      <c r="AE59" s="8"/>
      <c r="AF59" s="8"/>
      <c r="AG59" s="8"/>
      <c r="AH59" s="8">
        <f t="shared" si="2"/>
        <v>0</v>
      </c>
      <c r="AI59" s="8">
        <v>300.48</v>
      </c>
      <c r="AJ59" s="8"/>
      <c r="AK59" s="8"/>
      <c r="AL59" s="8"/>
      <c r="AM59" s="8"/>
      <c r="AN59" s="4" t="s">
        <v>96</v>
      </c>
      <c r="AO59" s="4" t="s">
        <v>98</v>
      </c>
    </row>
    <row r="60" spans="1:41" ht="14.4" x14ac:dyDescent="0.3">
      <c r="A60" s="4" t="s">
        <v>913</v>
      </c>
      <c r="B60" s="28" t="s">
        <v>177</v>
      </c>
      <c r="C60" s="15">
        <v>2023</v>
      </c>
      <c r="D60" s="12" t="s">
        <v>157</v>
      </c>
      <c r="E60" s="15" t="s">
        <v>179</v>
      </c>
      <c r="F60" s="4" t="s">
        <v>579</v>
      </c>
      <c r="G60" s="4" t="s">
        <v>708</v>
      </c>
      <c r="H60" s="15" t="s">
        <v>15</v>
      </c>
      <c r="I60" s="15" t="s">
        <v>16</v>
      </c>
      <c r="J60" s="18" t="s">
        <v>125</v>
      </c>
      <c r="K60">
        <v>23.135769400000001</v>
      </c>
      <c r="L60">
        <v>113.19826879999999</v>
      </c>
      <c r="M60" s="16"/>
      <c r="N60" s="6" t="s">
        <v>25</v>
      </c>
      <c r="O60" s="17"/>
      <c r="P60" s="5" t="s">
        <v>21</v>
      </c>
      <c r="Q60" s="17" t="s">
        <v>424</v>
      </c>
      <c r="R60" s="17" t="s">
        <v>37</v>
      </c>
      <c r="S60" s="17" t="s">
        <v>37</v>
      </c>
      <c r="AH60" s="8">
        <f t="shared" si="2"/>
        <v>0</v>
      </c>
      <c r="AI60" s="16"/>
      <c r="AJ60" s="16"/>
      <c r="AK60" s="16"/>
      <c r="AL60" s="16"/>
      <c r="AM60" s="16">
        <v>2.1816</v>
      </c>
      <c r="AN60" s="4" t="s">
        <v>96</v>
      </c>
      <c r="AO60" s="4" t="s">
        <v>98</v>
      </c>
    </row>
    <row r="61" spans="1:41" ht="14.4" x14ac:dyDescent="0.3">
      <c r="A61" s="4" t="s">
        <v>895</v>
      </c>
      <c r="B61" s="12" t="s">
        <v>176</v>
      </c>
      <c r="C61" s="4">
        <v>2023</v>
      </c>
      <c r="D61" s="12" t="s">
        <v>799</v>
      </c>
      <c r="E61" s="15" t="s">
        <v>179</v>
      </c>
      <c r="F61" s="4" t="s">
        <v>579</v>
      </c>
      <c r="G61" s="4" t="s">
        <v>672</v>
      </c>
      <c r="H61" s="4" t="s">
        <v>15</v>
      </c>
      <c r="I61" s="4" t="s">
        <v>16</v>
      </c>
      <c r="J61" s="12" t="s">
        <v>113</v>
      </c>
      <c r="K61">
        <v>19.2000001</v>
      </c>
      <c r="L61">
        <v>109.5999999</v>
      </c>
      <c r="N61" s="6" t="s">
        <v>25</v>
      </c>
      <c r="P61" s="5" t="s">
        <v>21</v>
      </c>
      <c r="Q61" s="5" t="s">
        <v>424</v>
      </c>
      <c r="R61" s="17" t="s">
        <v>37</v>
      </c>
      <c r="S61" s="17" t="s">
        <v>37</v>
      </c>
      <c r="Y61" s="8"/>
      <c r="Z61" s="8"/>
      <c r="AA61" s="8"/>
      <c r="AB61" s="8"/>
      <c r="AC61" s="8"/>
      <c r="AD61" s="8"/>
      <c r="AE61" s="8"/>
      <c r="AF61" s="8"/>
      <c r="AG61" s="8"/>
      <c r="AH61" s="8">
        <f t="shared" si="2"/>
        <v>0</v>
      </c>
      <c r="AI61" s="8">
        <v>0.24</v>
      </c>
      <c r="AJ61" s="8"/>
      <c r="AK61" s="8"/>
      <c r="AL61" s="8"/>
      <c r="AM61" s="8"/>
      <c r="AN61" s="4" t="s">
        <v>96</v>
      </c>
      <c r="AO61" s="4" t="s">
        <v>98</v>
      </c>
    </row>
    <row r="62" spans="1:41" ht="14.4" x14ac:dyDescent="0.3">
      <c r="A62" s="4" t="s">
        <v>895</v>
      </c>
      <c r="B62" s="12" t="s">
        <v>475</v>
      </c>
      <c r="C62" s="12">
        <v>2023</v>
      </c>
      <c r="D62" s="12" t="s">
        <v>799</v>
      </c>
      <c r="E62" s="15" t="s">
        <v>179</v>
      </c>
      <c r="F62" s="4" t="s">
        <v>579</v>
      </c>
      <c r="G62" s="4" t="s">
        <v>672</v>
      </c>
      <c r="H62" s="12" t="s">
        <v>15</v>
      </c>
      <c r="I62" s="12" t="s">
        <v>16</v>
      </c>
      <c r="J62" s="12" t="s">
        <v>113</v>
      </c>
      <c r="K62">
        <v>19.2000001</v>
      </c>
      <c r="L62">
        <v>109.5999999</v>
      </c>
      <c r="M62" s="13"/>
      <c r="N62" s="6" t="s">
        <v>25</v>
      </c>
      <c r="O62" s="13"/>
      <c r="P62" s="5" t="s">
        <v>21</v>
      </c>
      <c r="Q62" s="17" t="s">
        <v>424</v>
      </c>
      <c r="R62" s="13" t="s">
        <v>37</v>
      </c>
      <c r="S62" s="13" t="s">
        <v>37</v>
      </c>
      <c r="AH62" s="8">
        <f t="shared" si="2"/>
        <v>0</v>
      </c>
      <c r="AI62" s="26">
        <v>0.24</v>
      </c>
      <c r="AJ62" s="26"/>
      <c r="AK62" s="26"/>
      <c r="AL62" s="26"/>
      <c r="AM62" s="12"/>
      <c r="AN62" s="4" t="s">
        <v>96</v>
      </c>
      <c r="AO62" s="4" t="s">
        <v>98</v>
      </c>
    </row>
    <row r="63" spans="1:41" ht="14.4" x14ac:dyDescent="0.3">
      <c r="A63" s="4" t="s">
        <v>895</v>
      </c>
      <c r="B63" s="31" t="s">
        <v>475</v>
      </c>
      <c r="C63" s="15">
        <v>2023</v>
      </c>
      <c r="D63" s="12" t="s">
        <v>799</v>
      </c>
      <c r="E63" s="15" t="s">
        <v>179</v>
      </c>
      <c r="F63" s="4" t="s">
        <v>579</v>
      </c>
      <c r="G63" s="4" t="s">
        <v>672</v>
      </c>
      <c r="H63" s="15" t="s">
        <v>15</v>
      </c>
      <c r="I63" s="15" t="s">
        <v>16</v>
      </c>
      <c r="J63" s="18" t="s">
        <v>113</v>
      </c>
      <c r="K63">
        <v>19.2000001</v>
      </c>
      <c r="L63">
        <v>109.5999999</v>
      </c>
      <c r="M63" s="16"/>
      <c r="N63" s="6" t="s">
        <v>25</v>
      </c>
      <c r="O63" s="17"/>
      <c r="P63" s="5" t="s">
        <v>21</v>
      </c>
      <c r="Q63" s="17" t="s">
        <v>424</v>
      </c>
      <c r="R63" s="17" t="s">
        <v>37</v>
      </c>
      <c r="S63" s="17" t="s">
        <v>37</v>
      </c>
      <c r="AH63" s="8">
        <f t="shared" si="2"/>
        <v>0</v>
      </c>
      <c r="AI63" s="16"/>
      <c r="AJ63" s="16"/>
      <c r="AK63" s="16"/>
      <c r="AL63" s="16"/>
      <c r="AM63" s="16">
        <v>5.8320000000000004E-2</v>
      </c>
      <c r="AN63" s="4" t="s">
        <v>96</v>
      </c>
      <c r="AO63" s="4" t="s">
        <v>98</v>
      </c>
    </row>
    <row r="64" spans="1:41" ht="14.4" x14ac:dyDescent="0.3">
      <c r="A64" s="4" t="s">
        <v>871</v>
      </c>
      <c r="B64" s="15" t="s">
        <v>435</v>
      </c>
      <c r="C64" s="15">
        <v>2023</v>
      </c>
      <c r="D64" s="12" t="s">
        <v>769</v>
      </c>
      <c r="E64" s="12" t="s">
        <v>179</v>
      </c>
      <c r="F64" s="4" t="s">
        <v>579</v>
      </c>
      <c r="G64" s="4" t="s">
        <v>626</v>
      </c>
      <c r="H64" s="15" t="s">
        <v>15</v>
      </c>
      <c r="I64" s="15" t="s">
        <v>16</v>
      </c>
      <c r="J64" s="18" t="s">
        <v>191</v>
      </c>
      <c r="K64">
        <v>31.153050350000001</v>
      </c>
      <c r="L64">
        <v>112.88064226239661</v>
      </c>
      <c r="M64" s="17"/>
      <c r="N64" s="6" t="s">
        <v>25</v>
      </c>
      <c r="O64" s="17"/>
      <c r="P64" s="5" t="s">
        <v>21</v>
      </c>
      <c r="Q64" s="17" t="s">
        <v>424</v>
      </c>
      <c r="R64" s="17" t="s">
        <v>37</v>
      </c>
      <c r="S64" s="17" t="s">
        <v>436</v>
      </c>
      <c r="AH64" s="25">
        <f t="shared" si="2"/>
        <v>0</v>
      </c>
      <c r="AI64" s="21">
        <v>452.40000000000003</v>
      </c>
      <c r="AJ64" s="21"/>
      <c r="AK64" s="21"/>
      <c r="AL64" s="21"/>
      <c r="AM64" s="15"/>
      <c r="AN64" s="4" t="s">
        <v>96</v>
      </c>
      <c r="AO64" s="4" t="s">
        <v>98</v>
      </c>
    </row>
    <row r="65" spans="1:41" ht="14.4" x14ac:dyDescent="0.3">
      <c r="A65" s="4" t="s">
        <v>876</v>
      </c>
      <c r="B65" s="12" t="s">
        <v>331</v>
      </c>
      <c r="C65" s="12">
        <v>2015</v>
      </c>
      <c r="D65" s="12"/>
      <c r="E65" s="12" t="s">
        <v>180</v>
      </c>
      <c r="F65" s="4" t="s">
        <v>578</v>
      </c>
      <c r="G65" s="4" t="s">
        <v>636</v>
      </c>
      <c r="H65" s="12" t="s">
        <v>15</v>
      </c>
      <c r="I65" s="12" t="s">
        <v>16</v>
      </c>
      <c r="J65" s="12" t="s">
        <v>100</v>
      </c>
      <c r="K65">
        <v>33.000000100000001</v>
      </c>
      <c r="L65">
        <v>119.99999990000001</v>
      </c>
      <c r="M65" s="13"/>
      <c r="N65" s="6" t="s">
        <v>20</v>
      </c>
      <c r="O65" s="13"/>
      <c r="P65" s="5" t="s">
        <v>21</v>
      </c>
      <c r="Q65" s="13" t="s">
        <v>48</v>
      </c>
      <c r="R65" s="13" t="s">
        <v>37</v>
      </c>
      <c r="S65" s="13" t="s">
        <v>37</v>
      </c>
      <c r="AH65" s="25">
        <f t="shared" si="2"/>
        <v>0</v>
      </c>
      <c r="AI65" s="26">
        <v>4.8000000000000007</v>
      </c>
      <c r="AJ65" s="26"/>
      <c r="AK65" s="26"/>
      <c r="AL65" s="26"/>
      <c r="AM65" s="12"/>
      <c r="AN65" s="4" t="s">
        <v>96</v>
      </c>
      <c r="AO65" s="4" t="s">
        <v>98</v>
      </c>
    </row>
    <row r="66" spans="1:41" ht="14.4" x14ac:dyDescent="0.3">
      <c r="A66" s="4" t="s">
        <v>873</v>
      </c>
      <c r="B66" s="12" t="s">
        <v>397</v>
      </c>
      <c r="C66" s="12">
        <v>2019</v>
      </c>
      <c r="D66" s="12"/>
      <c r="E66" s="12" t="s">
        <v>180</v>
      </c>
      <c r="F66" s="4" t="s">
        <v>578</v>
      </c>
      <c r="G66" s="4" t="s">
        <v>638</v>
      </c>
      <c r="H66" s="12" t="s">
        <v>15</v>
      </c>
      <c r="I66" s="12" t="s">
        <v>16</v>
      </c>
      <c r="J66" s="12" t="s">
        <v>100</v>
      </c>
      <c r="K66">
        <v>33.000000100000001</v>
      </c>
      <c r="L66">
        <v>119.99999990000001</v>
      </c>
      <c r="M66" s="13"/>
      <c r="N66" s="6" t="s">
        <v>20</v>
      </c>
      <c r="O66" s="13"/>
      <c r="P66" s="5" t="s">
        <v>21</v>
      </c>
      <c r="Q66" s="13" t="s">
        <v>48</v>
      </c>
      <c r="R66" s="13" t="s">
        <v>37</v>
      </c>
      <c r="S66" s="13" t="s">
        <v>37</v>
      </c>
      <c r="AH66" s="25">
        <f t="shared" si="2"/>
        <v>0</v>
      </c>
      <c r="AI66" s="26">
        <v>11.28</v>
      </c>
      <c r="AJ66" s="26"/>
      <c r="AK66" s="26"/>
      <c r="AL66" s="26"/>
      <c r="AM66" s="12"/>
      <c r="AN66" s="4" t="s">
        <v>96</v>
      </c>
      <c r="AO66" s="4" t="s">
        <v>98</v>
      </c>
    </row>
    <row r="67" spans="1:41" ht="14.4" x14ac:dyDescent="0.3">
      <c r="A67" s="4" t="s">
        <v>900</v>
      </c>
      <c r="B67" s="15" t="s">
        <v>487</v>
      </c>
      <c r="C67" s="21">
        <v>2018</v>
      </c>
      <c r="D67" s="15"/>
      <c r="E67" s="15" t="s">
        <v>179</v>
      </c>
      <c r="F67" s="4" t="s">
        <v>578</v>
      </c>
      <c r="G67" s="4" t="s">
        <v>689</v>
      </c>
      <c r="H67" s="15" t="s">
        <v>15</v>
      </c>
      <c r="I67" s="18" t="s">
        <v>16</v>
      </c>
      <c r="J67" s="18" t="s">
        <v>100</v>
      </c>
      <c r="K67">
        <v>33.000000100000001</v>
      </c>
      <c r="L67">
        <v>119.99999990000001</v>
      </c>
      <c r="M67" s="17"/>
      <c r="N67" s="6" t="s">
        <v>20</v>
      </c>
      <c r="O67" s="17"/>
      <c r="P67" s="17" t="s">
        <v>21</v>
      </c>
      <c r="Q67" s="17" t="s">
        <v>48</v>
      </c>
      <c r="R67" s="17" t="s">
        <v>37</v>
      </c>
      <c r="S67" s="17" t="s">
        <v>421</v>
      </c>
      <c r="AH67" s="25">
        <f t="shared" si="2"/>
        <v>0</v>
      </c>
      <c r="AI67" s="22">
        <v>13.440000000000001</v>
      </c>
      <c r="AJ67" s="22"/>
      <c r="AK67" s="22"/>
      <c r="AL67" s="22"/>
      <c r="AM67" s="15"/>
      <c r="AN67" s="4" t="s">
        <v>96</v>
      </c>
      <c r="AO67" s="4" t="s">
        <v>98</v>
      </c>
    </row>
    <row r="68" spans="1:41" ht="14.4" x14ac:dyDescent="0.3">
      <c r="A68" s="4" t="s">
        <v>941</v>
      </c>
      <c r="B68" s="12" t="s">
        <v>340</v>
      </c>
      <c r="C68" s="12">
        <v>2022</v>
      </c>
      <c r="D68" s="12" t="s">
        <v>614</v>
      </c>
      <c r="E68" s="15" t="s">
        <v>179</v>
      </c>
      <c r="F68" s="4" t="s">
        <v>579</v>
      </c>
      <c r="G68" s="4" t="s">
        <v>613</v>
      </c>
      <c r="H68" s="12" t="s">
        <v>15</v>
      </c>
      <c r="I68" s="12" t="s">
        <v>16</v>
      </c>
      <c r="J68" s="12" t="s">
        <v>100</v>
      </c>
      <c r="K68">
        <v>33.000000100000001</v>
      </c>
      <c r="L68">
        <v>119.99999990000001</v>
      </c>
      <c r="M68" s="13"/>
      <c r="N68" s="6" t="s">
        <v>20</v>
      </c>
      <c r="O68" s="13"/>
      <c r="P68" s="5" t="s">
        <v>21</v>
      </c>
      <c r="Q68" s="13" t="s">
        <v>48</v>
      </c>
      <c r="R68" s="13" t="s">
        <v>37</v>
      </c>
      <c r="S68" s="13" t="s">
        <v>37</v>
      </c>
      <c r="AH68" s="8">
        <v>0</v>
      </c>
      <c r="AI68" s="26">
        <v>15.600000000000001</v>
      </c>
      <c r="AJ68" s="26"/>
      <c r="AK68" s="26"/>
      <c r="AL68" s="26"/>
      <c r="AM68" s="12"/>
      <c r="AN68" s="4" t="s">
        <v>96</v>
      </c>
      <c r="AO68" s="4" t="s">
        <v>98</v>
      </c>
    </row>
    <row r="69" spans="1:41" ht="14.4" x14ac:dyDescent="0.3">
      <c r="A69" s="4" t="s">
        <v>873</v>
      </c>
      <c r="B69" s="12" t="s">
        <v>397</v>
      </c>
      <c r="C69" s="12">
        <v>2019</v>
      </c>
      <c r="D69" s="12"/>
      <c r="E69" s="12" t="s">
        <v>180</v>
      </c>
      <c r="F69" s="4" t="s">
        <v>578</v>
      </c>
      <c r="G69" s="4" t="s">
        <v>638</v>
      </c>
      <c r="H69" s="12" t="s">
        <v>15</v>
      </c>
      <c r="I69" s="12" t="s">
        <v>16</v>
      </c>
      <c r="J69" s="12" t="s">
        <v>100</v>
      </c>
      <c r="K69">
        <v>33.000000100000001</v>
      </c>
      <c r="L69">
        <v>119.99999990000001</v>
      </c>
      <c r="M69" s="13"/>
      <c r="N69" s="6" t="s">
        <v>20</v>
      </c>
      <c r="O69" s="13"/>
      <c r="P69" s="5" t="s">
        <v>21</v>
      </c>
      <c r="Q69" s="13" t="s">
        <v>48</v>
      </c>
      <c r="R69" s="13" t="s">
        <v>37</v>
      </c>
      <c r="S69" s="13" t="s">
        <v>37</v>
      </c>
      <c r="AH69" s="25">
        <f>(AB69*(14.01/18.04))+(AC69*(14.01/62))+(AD69*(14.01/46.01))</f>
        <v>0</v>
      </c>
      <c r="AI69" s="26">
        <v>15.600000000000001</v>
      </c>
      <c r="AJ69" s="26"/>
      <c r="AK69" s="26"/>
      <c r="AL69" s="26"/>
      <c r="AM69" s="12"/>
      <c r="AN69" s="4" t="s">
        <v>96</v>
      </c>
      <c r="AO69" s="4" t="s">
        <v>98</v>
      </c>
    </row>
    <row r="70" spans="1:41" ht="14.4" x14ac:dyDescent="0.3">
      <c r="A70" s="4" t="s">
        <v>941</v>
      </c>
      <c r="B70" s="12" t="s">
        <v>340</v>
      </c>
      <c r="C70" s="12">
        <v>2022</v>
      </c>
      <c r="D70" s="12" t="s">
        <v>614</v>
      </c>
      <c r="E70" s="15" t="s">
        <v>179</v>
      </c>
      <c r="F70" s="4" t="s">
        <v>579</v>
      </c>
      <c r="G70" s="4" t="s">
        <v>613</v>
      </c>
      <c r="H70" s="12" t="s">
        <v>15</v>
      </c>
      <c r="I70" s="12" t="s">
        <v>16</v>
      </c>
      <c r="J70" s="12" t="s">
        <v>100</v>
      </c>
      <c r="K70">
        <v>33.000000100000001</v>
      </c>
      <c r="L70">
        <v>119.99999990000001</v>
      </c>
      <c r="M70" s="13"/>
      <c r="N70" s="6" t="s">
        <v>20</v>
      </c>
      <c r="O70" s="13"/>
      <c r="P70" s="5" t="s">
        <v>21</v>
      </c>
      <c r="Q70" s="13" t="s">
        <v>48</v>
      </c>
      <c r="R70" s="13" t="s">
        <v>37</v>
      </c>
      <c r="S70" s="13" t="s">
        <v>37</v>
      </c>
      <c r="AH70" s="8">
        <v>0</v>
      </c>
      <c r="AI70" s="26">
        <v>18.240000000000002</v>
      </c>
      <c r="AJ70" s="26"/>
      <c r="AK70" s="26"/>
      <c r="AL70" s="26"/>
      <c r="AM70" s="12"/>
      <c r="AN70" s="4" t="s">
        <v>96</v>
      </c>
      <c r="AO70" s="4" t="s">
        <v>98</v>
      </c>
    </row>
    <row r="71" spans="1:41" ht="14.4" x14ac:dyDescent="0.3">
      <c r="A71" s="4" t="s">
        <v>941</v>
      </c>
      <c r="B71" s="12" t="s">
        <v>340</v>
      </c>
      <c r="C71" s="12">
        <v>2022</v>
      </c>
      <c r="D71" s="12" t="s">
        <v>614</v>
      </c>
      <c r="E71" s="15" t="s">
        <v>179</v>
      </c>
      <c r="F71" s="4" t="s">
        <v>579</v>
      </c>
      <c r="G71" s="4" t="s">
        <v>613</v>
      </c>
      <c r="H71" s="12" t="s">
        <v>15</v>
      </c>
      <c r="I71" s="12" t="s">
        <v>16</v>
      </c>
      <c r="J71" s="12" t="s">
        <v>100</v>
      </c>
      <c r="K71">
        <v>33.000000100000001</v>
      </c>
      <c r="L71">
        <v>119.99999990000001</v>
      </c>
      <c r="M71" s="13"/>
      <c r="N71" s="6" t="s">
        <v>20</v>
      </c>
      <c r="O71" s="13"/>
      <c r="P71" s="5" t="s">
        <v>21</v>
      </c>
      <c r="Q71" s="13" t="s">
        <v>48</v>
      </c>
      <c r="R71" s="13" t="s">
        <v>37</v>
      </c>
      <c r="S71" s="13" t="s">
        <v>37</v>
      </c>
      <c r="AH71" s="8">
        <v>0</v>
      </c>
      <c r="AI71" s="26">
        <v>21.84</v>
      </c>
      <c r="AJ71" s="26"/>
      <c r="AK71" s="26"/>
      <c r="AL71" s="26"/>
      <c r="AM71" s="12"/>
      <c r="AN71" s="4" t="s">
        <v>96</v>
      </c>
      <c r="AO71" s="4" t="s">
        <v>98</v>
      </c>
    </row>
    <row r="72" spans="1:41" ht="14.4" x14ac:dyDescent="0.3">
      <c r="A72" s="4" t="s">
        <v>881</v>
      </c>
      <c r="B72" s="12" t="s">
        <v>174</v>
      </c>
      <c r="C72" s="4">
        <v>2020</v>
      </c>
      <c r="D72" s="12" t="s">
        <v>787</v>
      </c>
      <c r="E72" s="12" t="s">
        <v>179</v>
      </c>
      <c r="F72" s="4" t="s">
        <v>579</v>
      </c>
      <c r="G72" s="4" t="s">
        <v>660</v>
      </c>
      <c r="H72" s="4" t="s">
        <v>15</v>
      </c>
      <c r="I72" s="4" t="s">
        <v>16</v>
      </c>
      <c r="J72" s="12" t="s">
        <v>100</v>
      </c>
      <c r="K72">
        <v>33.000000100000001</v>
      </c>
      <c r="L72">
        <v>119.99999990000001</v>
      </c>
      <c r="N72" s="6" t="s">
        <v>20</v>
      </c>
      <c r="P72" s="5" t="s">
        <v>21</v>
      </c>
      <c r="Q72" s="5" t="s">
        <v>48</v>
      </c>
      <c r="R72" s="17" t="s">
        <v>37</v>
      </c>
      <c r="S72" s="17" t="s">
        <v>37</v>
      </c>
      <c r="Y72" s="8"/>
      <c r="Z72" s="8"/>
      <c r="AA72" s="8"/>
      <c r="AB72" s="8"/>
      <c r="AC72" s="8"/>
      <c r="AD72" s="8"/>
      <c r="AE72" s="8"/>
      <c r="AF72" s="8"/>
      <c r="AG72" s="8"/>
      <c r="AH72" s="8">
        <f t="shared" ref="AH72:AH135" si="3">(AB72*(14.01/18.04))+(AC72*(14.01/62))+(AD72*(14.01/46.01))</f>
        <v>0</v>
      </c>
      <c r="AI72" s="8">
        <v>49.92</v>
      </c>
      <c r="AJ72" s="8"/>
      <c r="AK72" s="8"/>
      <c r="AL72" s="8"/>
      <c r="AM72" s="8"/>
      <c r="AN72" s="4" t="s">
        <v>96</v>
      </c>
      <c r="AO72" s="4" t="s">
        <v>98</v>
      </c>
    </row>
    <row r="73" spans="1:41" ht="14.4" x14ac:dyDescent="0.3">
      <c r="A73" s="4" t="s">
        <v>881</v>
      </c>
      <c r="B73" s="12" t="s">
        <v>174</v>
      </c>
      <c r="C73" s="12">
        <v>2020</v>
      </c>
      <c r="D73" s="12" t="s">
        <v>787</v>
      </c>
      <c r="E73" s="12" t="s">
        <v>179</v>
      </c>
      <c r="F73" s="4" t="s">
        <v>579</v>
      </c>
      <c r="G73" s="4" t="s">
        <v>660</v>
      </c>
      <c r="H73" s="12" t="s">
        <v>15</v>
      </c>
      <c r="I73" s="12" t="s">
        <v>16</v>
      </c>
      <c r="J73" s="12" t="s">
        <v>100</v>
      </c>
      <c r="K73">
        <v>33.000000100000001</v>
      </c>
      <c r="L73">
        <v>119.99999990000001</v>
      </c>
      <c r="M73" s="13"/>
      <c r="N73" s="6" t="s">
        <v>20</v>
      </c>
      <c r="O73" s="13"/>
      <c r="P73" s="5" t="s">
        <v>21</v>
      </c>
      <c r="Q73" s="17" t="s">
        <v>48</v>
      </c>
      <c r="R73" s="13" t="s">
        <v>37</v>
      </c>
      <c r="S73" s="13" t="s">
        <v>37</v>
      </c>
      <c r="AH73" s="8">
        <f t="shared" si="3"/>
        <v>0</v>
      </c>
      <c r="AI73" s="26">
        <v>49.92</v>
      </c>
      <c r="AJ73" s="26"/>
      <c r="AK73" s="26"/>
      <c r="AL73" s="26"/>
      <c r="AM73" s="12"/>
      <c r="AN73" s="4" t="s">
        <v>96</v>
      </c>
      <c r="AO73" s="4" t="s">
        <v>98</v>
      </c>
    </row>
    <row r="74" spans="1:41" ht="14.4" x14ac:dyDescent="0.3">
      <c r="A74" s="4" t="s">
        <v>881</v>
      </c>
      <c r="B74" s="12" t="s">
        <v>173</v>
      </c>
      <c r="C74" s="4">
        <v>2020</v>
      </c>
      <c r="D74" s="12" t="s">
        <v>787</v>
      </c>
      <c r="E74" s="12" t="s">
        <v>179</v>
      </c>
      <c r="F74" s="4" t="s">
        <v>579</v>
      </c>
      <c r="G74" s="4" t="s">
        <v>660</v>
      </c>
      <c r="H74" s="4" t="s">
        <v>15</v>
      </c>
      <c r="I74" s="4" t="s">
        <v>16</v>
      </c>
      <c r="J74" s="12" t="s">
        <v>100</v>
      </c>
      <c r="K74">
        <v>33.000000100000001</v>
      </c>
      <c r="L74">
        <v>119.99999990000001</v>
      </c>
      <c r="N74" s="6" t="s">
        <v>20</v>
      </c>
      <c r="P74" s="5" t="s">
        <v>21</v>
      </c>
      <c r="Q74" s="5" t="s">
        <v>48</v>
      </c>
      <c r="R74" s="17" t="s">
        <v>37</v>
      </c>
      <c r="S74" s="17" t="s">
        <v>37</v>
      </c>
      <c r="X74" s="4" t="s">
        <v>99</v>
      </c>
      <c r="Y74" s="8">
        <v>27.3</v>
      </c>
      <c r="Z74" s="8">
        <v>9.27</v>
      </c>
      <c r="AA74" s="8">
        <v>7.11</v>
      </c>
      <c r="AB74" s="8">
        <v>7.0000000000000007E-2</v>
      </c>
      <c r="AC74" s="8"/>
      <c r="AD74" s="8">
        <v>0.04</v>
      </c>
      <c r="AE74" s="8"/>
      <c r="AF74" s="8"/>
      <c r="AG74" s="8"/>
      <c r="AH74" s="8">
        <f t="shared" si="3"/>
        <v>6.6542488594256238E-2</v>
      </c>
      <c r="AI74" s="8">
        <v>109.44</v>
      </c>
      <c r="AJ74" s="8"/>
      <c r="AK74" s="8"/>
      <c r="AL74" s="8"/>
      <c r="AM74" s="8"/>
      <c r="AN74" s="4" t="s">
        <v>96</v>
      </c>
      <c r="AO74" s="4" t="s">
        <v>98</v>
      </c>
    </row>
    <row r="75" spans="1:41" ht="14.4" x14ac:dyDescent="0.3">
      <c r="A75" s="4" t="s">
        <v>881</v>
      </c>
      <c r="B75" s="12" t="s">
        <v>174</v>
      </c>
      <c r="C75" s="12">
        <v>2020</v>
      </c>
      <c r="D75" s="12" t="s">
        <v>787</v>
      </c>
      <c r="E75" s="12" t="s">
        <v>179</v>
      </c>
      <c r="F75" s="4" t="s">
        <v>579</v>
      </c>
      <c r="G75" s="4" t="s">
        <v>660</v>
      </c>
      <c r="H75" s="12" t="s">
        <v>15</v>
      </c>
      <c r="I75" s="12" t="s">
        <v>16</v>
      </c>
      <c r="J75" s="12" t="s">
        <v>100</v>
      </c>
      <c r="K75">
        <v>33.000000100000001</v>
      </c>
      <c r="L75">
        <v>119.99999990000001</v>
      </c>
      <c r="M75" s="13"/>
      <c r="N75" s="6" t="s">
        <v>20</v>
      </c>
      <c r="O75" s="13"/>
      <c r="P75" s="5" t="s">
        <v>21</v>
      </c>
      <c r="Q75" s="17" t="s">
        <v>48</v>
      </c>
      <c r="R75" s="13" t="s">
        <v>37</v>
      </c>
      <c r="S75" s="13" t="s">
        <v>37</v>
      </c>
      <c r="AH75" s="8">
        <f t="shared" si="3"/>
        <v>0</v>
      </c>
      <c r="AI75" s="26">
        <v>109.44</v>
      </c>
      <c r="AJ75" s="26"/>
      <c r="AK75" s="26"/>
      <c r="AL75" s="26"/>
      <c r="AM75" s="12"/>
      <c r="AN75" s="4" t="s">
        <v>96</v>
      </c>
      <c r="AO75" s="4" t="s">
        <v>98</v>
      </c>
    </row>
    <row r="76" spans="1:41" ht="14.4" x14ac:dyDescent="0.3">
      <c r="A76" s="4" t="s">
        <v>872</v>
      </c>
      <c r="B76" s="12" t="s">
        <v>172</v>
      </c>
      <c r="C76" s="4">
        <v>2013</v>
      </c>
      <c r="D76" s="12" t="s">
        <v>771</v>
      </c>
      <c r="E76" s="12" t="s">
        <v>179</v>
      </c>
      <c r="F76" s="4" t="s">
        <v>578</v>
      </c>
      <c r="G76" s="4" t="s">
        <v>632</v>
      </c>
      <c r="H76" s="4" t="s">
        <v>15</v>
      </c>
      <c r="I76" s="4" t="s">
        <v>16</v>
      </c>
      <c r="J76" s="12" t="s">
        <v>100</v>
      </c>
      <c r="K76">
        <v>33.000000100000001</v>
      </c>
      <c r="L76">
        <v>119.99999990000001</v>
      </c>
      <c r="N76" s="6" t="s">
        <v>20</v>
      </c>
      <c r="P76" s="5" t="s">
        <v>21</v>
      </c>
      <c r="Q76" s="13" t="s">
        <v>48</v>
      </c>
      <c r="R76" s="24" t="s">
        <v>37</v>
      </c>
      <c r="S76" s="13" t="s">
        <v>37</v>
      </c>
      <c r="Y76" s="8"/>
      <c r="Z76" s="8"/>
      <c r="AA76" s="8"/>
      <c r="AB76" s="8"/>
      <c r="AC76" s="8"/>
      <c r="AD76" s="8"/>
      <c r="AE76" s="8"/>
      <c r="AF76" s="8"/>
      <c r="AG76" s="8"/>
      <c r="AH76" s="8">
        <f t="shared" si="3"/>
        <v>0</v>
      </c>
      <c r="AI76" s="8">
        <v>115.19999999999999</v>
      </c>
      <c r="AJ76" s="8"/>
      <c r="AK76" s="8"/>
      <c r="AL76" s="8"/>
      <c r="AM76" s="8"/>
      <c r="AN76" s="4" t="s">
        <v>96</v>
      </c>
      <c r="AO76" s="4" t="s">
        <v>98</v>
      </c>
    </row>
    <row r="77" spans="1:41" ht="14.4" x14ac:dyDescent="0.3">
      <c r="A77" s="4" t="s">
        <v>872</v>
      </c>
      <c r="B77" s="12" t="s">
        <v>172</v>
      </c>
      <c r="C77" s="12">
        <v>2013</v>
      </c>
      <c r="D77" s="12" t="s">
        <v>771</v>
      </c>
      <c r="E77" s="12" t="s">
        <v>179</v>
      </c>
      <c r="F77" s="4" t="s">
        <v>578</v>
      </c>
      <c r="G77" s="4" t="s">
        <v>632</v>
      </c>
      <c r="H77" s="12" t="s">
        <v>15</v>
      </c>
      <c r="I77" s="12" t="s">
        <v>16</v>
      </c>
      <c r="J77" s="12" t="s">
        <v>100</v>
      </c>
      <c r="K77">
        <v>33.000000100000001</v>
      </c>
      <c r="L77">
        <v>119.99999990000001</v>
      </c>
      <c r="M77" s="13"/>
      <c r="N77" s="6" t="s">
        <v>20</v>
      </c>
      <c r="O77" s="13"/>
      <c r="P77" s="5" t="s">
        <v>21</v>
      </c>
      <c r="Q77" s="13" t="s">
        <v>48</v>
      </c>
      <c r="R77" s="13" t="s">
        <v>37</v>
      </c>
      <c r="S77" s="13" t="s">
        <v>37</v>
      </c>
      <c r="AH77" s="8">
        <f t="shared" si="3"/>
        <v>0</v>
      </c>
      <c r="AI77" s="26">
        <v>115.19999999999999</v>
      </c>
      <c r="AJ77" s="26"/>
      <c r="AK77" s="26"/>
      <c r="AL77" s="26"/>
      <c r="AM77" s="12"/>
      <c r="AN77" s="4" t="s">
        <v>96</v>
      </c>
      <c r="AO77" s="4" t="s">
        <v>98</v>
      </c>
    </row>
    <row r="78" spans="1:41" ht="14.4" x14ac:dyDescent="0.3">
      <c r="A78" s="4" t="s">
        <v>872</v>
      </c>
      <c r="B78" s="12" t="s">
        <v>172</v>
      </c>
      <c r="C78" s="4">
        <v>2013</v>
      </c>
      <c r="D78" s="12" t="s">
        <v>771</v>
      </c>
      <c r="E78" s="12" t="s">
        <v>179</v>
      </c>
      <c r="F78" s="4" t="s">
        <v>578</v>
      </c>
      <c r="G78" s="4" t="s">
        <v>632</v>
      </c>
      <c r="H78" s="4" t="s">
        <v>15</v>
      </c>
      <c r="I78" s="4" t="s">
        <v>16</v>
      </c>
      <c r="J78" s="12" t="s">
        <v>100</v>
      </c>
      <c r="K78">
        <v>33.000000100000001</v>
      </c>
      <c r="L78">
        <v>119.99999990000001</v>
      </c>
      <c r="N78" s="6" t="s">
        <v>20</v>
      </c>
      <c r="P78" s="5" t="s">
        <v>21</v>
      </c>
      <c r="Q78" s="13" t="s">
        <v>48</v>
      </c>
      <c r="R78" s="24" t="s">
        <v>37</v>
      </c>
      <c r="S78" s="13" t="s">
        <v>37</v>
      </c>
      <c r="Y78" s="8"/>
      <c r="Z78" s="8"/>
      <c r="AA78" s="8"/>
      <c r="AB78" s="8"/>
      <c r="AC78" s="8"/>
      <c r="AD78" s="8"/>
      <c r="AE78" s="8"/>
      <c r="AF78" s="8"/>
      <c r="AG78" s="8"/>
      <c r="AH78" s="8">
        <f t="shared" si="3"/>
        <v>0</v>
      </c>
      <c r="AI78" s="8">
        <v>208.56</v>
      </c>
      <c r="AJ78" s="8"/>
      <c r="AK78" s="8"/>
      <c r="AL78" s="8"/>
      <c r="AM78" s="8"/>
      <c r="AN78" s="4" t="s">
        <v>96</v>
      </c>
      <c r="AO78" s="4" t="s">
        <v>98</v>
      </c>
    </row>
    <row r="79" spans="1:41" ht="14.4" x14ac:dyDescent="0.3">
      <c r="A79" s="4" t="s">
        <v>872</v>
      </c>
      <c r="B79" s="12" t="s">
        <v>172</v>
      </c>
      <c r="C79" s="12">
        <v>2013</v>
      </c>
      <c r="D79" s="12" t="s">
        <v>771</v>
      </c>
      <c r="E79" s="12" t="s">
        <v>179</v>
      </c>
      <c r="F79" s="4" t="s">
        <v>578</v>
      </c>
      <c r="G79" s="4" t="s">
        <v>632</v>
      </c>
      <c r="H79" s="12" t="s">
        <v>15</v>
      </c>
      <c r="I79" s="12" t="s">
        <v>16</v>
      </c>
      <c r="J79" s="12" t="s">
        <v>100</v>
      </c>
      <c r="K79">
        <v>33.000000100000001</v>
      </c>
      <c r="L79">
        <v>119.99999990000001</v>
      </c>
      <c r="M79" s="13"/>
      <c r="N79" s="6" t="s">
        <v>20</v>
      </c>
      <c r="O79" s="13"/>
      <c r="P79" s="5" t="s">
        <v>21</v>
      </c>
      <c r="Q79" s="13" t="s">
        <v>48</v>
      </c>
      <c r="R79" s="13" t="s">
        <v>37</v>
      </c>
      <c r="S79" s="13" t="s">
        <v>37</v>
      </c>
      <c r="AH79" s="8">
        <f t="shared" si="3"/>
        <v>0</v>
      </c>
      <c r="AI79" s="26">
        <v>208.56</v>
      </c>
      <c r="AJ79" s="26"/>
      <c r="AK79" s="26"/>
      <c r="AL79" s="26"/>
      <c r="AM79" s="12"/>
      <c r="AN79" s="4" t="s">
        <v>96</v>
      </c>
      <c r="AO79" s="4" t="s">
        <v>98</v>
      </c>
    </row>
    <row r="80" spans="1:41" ht="14.4" x14ac:dyDescent="0.3">
      <c r="A80" s="4" t="s">
        <v>1247</v>
      </c>
      <c r="B80" s="12" t="s">
        <v>503</v>
      </c>
      <c r="C80" s="12">
        <v>2021</v>
      </c>
      <c r="D80" s="12" t="s">
        <v>834</v>
      </c>
      <c r="E80" s="12" t="s">
        <v>179</v>
      </c>
      <c r="F80" s="4" t="s">
        <v>579</v>
      </c>
      <c r="G80" s="4" t="s">
        <v>716</v>
      </c>
      <c r="H80" s="12" t="s">
        <v>15</v>
      </c>
      <c r="I80" s="12" t="s">
        <v>16</v>
      </c>
      <c r="J80" s="12" t="s">
        <v>100</v>
      </c>
      <c r="K80">
        <v>33.000000100000001</v>
      </c>
      <c r="L80">
        <v>119.99999990000001</v>
      </c>
      <c r="M80" s="13"/>
      <c r="N80" s="6" t="s">
        <v>20</v>
      </c>
      <c r="O80" s="13"/>
      <c r="P80" s="5" t="s">
        <v>21</v>
      </c>
      <c r="Q80" s="17" t="s">
        <v>48</v>
      </c>
      <c r="R80" s="13" t="s">
        <v>37</v>
      </c>
      <c r="S80" s="13" t="s">
        <v>37</v>
      </c>
      <c r="AH80" s="8">
        <f t="shared" si="3"/>
        <v>0</v>
      </c>
      <c r="AI80" s="26">
        <v>216.48</v>
      </c>
      <c r="AJ80" s="26"/>
      <c r="AK80" s="26"/>
      <c r="AL80" s="26"/>
      <c r="AM80" s="12"/>
      <c r="AN80" s="4" t="s">
        <v>96</v>
      </c>
      <c r="AO80" s="4" t="s">
        <v>98</v>
      </c>
    </row>
    <row r="81" spans="1:41" ht="14.4" x14ac:dyDescent="0.3">
      <c r="A81" s="4" t="s">
        <v>1246</v>
      </c>
      <c r="B81" s="4" t="s">
        <v>71</v>
      </c>
      <c r="C81" s="12">
        <v>2019</v>
      </c>
      <c r="D81" s="4" t="s">
        <v>715</v>
      </c>
      <c r="E81" s="12" t="s">
        <v>179</v>
      </c>
      <c r="F81" s="4" t="s">
        <v>579</v>
      </c>
      <c r="G81" s="4" t="s">
        <v>712</v>
      </c>
      <c r="H81" s="12" t="s">
        <v>15</v>
      </c>
      <c r="I81" s="12" t="s">
        <v>16</v>
      </c>
      <c r="J81" s="12" t="s">
        <v>100</v>
      </c>
      <c r="K81">
        <v>33.000000100000001</v>
      </c>
      <c r="L81">
        <v>119.99999990000001</v>
      </c>
      <c r="M81" s="13"/>
      <c r="N81" s="6" t="s">
        <v>20</v>
      </c>
      <c r="O81" s="13"/>
      <c r="P81" s="5" t="s">
        <v>21</v>
      </c>
      <c r="Q81" s="17" t="s">
        <v>48</v>
      </c>
      <c r="R81" s="13" t="s">
        <v>37</v>
      </c>
      <c r="S81" s="13" t="s">
        <v>37</v>
      </c>
      <c r="AH81" s="8">
        <f t="shared" si="3"/>
        <v>0</v>
      </c>
      <c r="AI81" s="26">
        <v>216.48</v>
      </c>
      <c r="AJ81" s="26"/>
      <c r="AK81" s="26"/>
      <c r="AL81" s="26"/>
      <c r="AM81" s="12"/>
      <c r="AN81" s="4" t="s">
        <v>96</v>
      </c>
      <c r="AO81" s="4" t="s">
        <v>98</v>
      </c>
    </row>
    <row r="82" spans="1:41" ht="14.4" x14ac:dyDescent="0.3">
      <c r="A82" s="4" t="s">
        <v>900</v>
      </c>
      <c r="B82" s="15" t="s">
        <v>487</v>
      </c>
      <c r="C82" s="21">
        <v>2018</v>
      </c>
      <c r="D82" s="15"/>
      <c r="E82" s="15" t="s">
        <v>179</v>
      </c>
      <c r="F82" s="4" t="s">
        <v>578</v>
      </c>
      <c r="G82" s="4" t="s">
        <v>689</v>
      </c>
      <c r="H82" s="15" t="s">
        <v>15</v>
      </c>
      <c r="I82" s="18" t="s">
        <v>16</v>
      </c>
      <c r="J82" s="18" t="s">
        <v>100</v>
      </c>
      <c r="K82">
        <v>33.000000100000001</v>
      </c>
      <c r="L82">
        <v>119.99999990000001</v>
      </c>
      <c r="M82" s="17"/>
      <c r="N82" s="6" t="s">
        <v>20</v>
      </c>
      <c r="O82" s="17"/>
      <c r="P82" s="17" t="s">
        <v>21</v>
      </c>
      <c r="Q82" s="17" t="s">
        <v>48</v>
      </c>
      <c r="R82" s="17" t="s">
        <v>37</v>
      </c>
      <c r="S82" s="17" t="s">
        <v>421</v>
      </c>
      <c r="AH82" s="25">
        <f t="shared" si="3"/>
        <v>0</v>
      </c>
      <c r="AI82" s="22">
        <v>222</v>
      </c>
      <c r="AJ82" s="22"/>
      <c r="AK82" s="22"/>
      <c r="AL82" s="22"/>
      <c r="AM82" s="15"/>
      <c r="AN82" s="4" t="s">
        <v>96</v>
      </c>
      <c r="AO82" s="4" t="s">
        <v>98</v>
      </c>
    </row>
    <row r="83" spans="1:41" ht="14.4" x14ac:dyDescent="0.3">
      <c r="A83" s="4" t="s">
        <v>1247</v>
      </c>
      <c r="B83" s="12" t="s">
        <v>503</v>
      </c>
      <c r="C83" s="12">
        <v>2021</v>
      </c>
      <c r="D83" s="12" t="s">
        <v>834</v>
      </c>
      <c r="E83" s="12" t="s">
        <v>179</v>
      </c>
      <c r="F83" s="4" t="s">
        <v>579</v>
      </c>
      <c r="G83" s="4" t="s">
        <v>716</v>
      </c>
      <c r="H83" s="12" t="s">
        <v>15</v>
      </c>
      <c r="I83" s="12" t="s">
        <v>16</v>
      </c>
      <c r="J83" s="12" t="s">
        <v>100</v>
      </c>
      <c r="K83">
        <v>33.000000100000001</v>
      </c>
      <c r="L83">
        <v>119.99999990000001</v>
      </c>
      <c r="M83" s="13"/>
      <c r="N83" s="6" t="s">
        <v>20</v>
      </c>
      <c r="O83" s="13"/>
      <c r="P83" s="5" t="s">
        <v>21</v>
      </c>
      <c r="Q83" s="17" t="s">
        <v>48</v>
      </c>
      <c r="R83" s="13" t="s">
        <v>37</v>
      </c>
      <c r="S83" s="13" t="s">
        <v>37</v>
      </c>
      <c r="AH83" s="8">
        <f t="shared" si="3"/>
        <v>0</v>
      </c>
      <c r="AI83" s="26">
        <v>227.04000000000002</v>
      </c>
      <c r="AJ83" s="26"/>
      <c r="AK83" s="26"/>
      <c r="AL83" s="26"/>
      <c r="AM83" s="12"/>
      <c r="AN83" s="4" t="s">
        <v>96</v>
      </c>
      <c r="AO83" s="4" t="s">
        <v>98</v>
      </c>
    </row>
    <row r="84" spans="1:41" ht="14.4" x14ac:dyDescent="0.3">
      <c r="A84" s="4" t="s">
        <v>1246</v>
      </c>
      <c r="B84" s="4" t="s">
        <v>71</v>
      </c>
      <c r="C84" s="12">
        <v>2019</v>
      </c>
      <c r="D84" s="4" t="s">
        <v>713</v>
      </c>
      <c r="E84" s="12" t="s">
        <v>179</v>
      </c>
      <c r="F84" s="4" t="s">
        <v>579</v>
      </c>
      <c r="G84" s="4" t="s">
        <v>712</v>
      </c>
      <c r="H84" s="12" t="s">
        <v>15</v>
      </c>
      <c r="I84" s="12" t="s">
        <v>16</v>
      </c>
      <c r="J84" s="12" t="s">
        <v>100</v>
      </c>
      <c r="K84">
        <v>33.000000100000001</v>
      </c>
      <c r="L84">
        <v>119.99999990000001</v>
      </c>
      <c r="M84" s="13"/>
      <c r="N84" s="6" t="s">
        <v>20</v>
      </c>
      <c r="O84" s="13"/>
      <c r="P84" s="5" t="s">
        <v>21</v>
      </c>
      <c r="Q84" s="17" t="s">
        <v>48</v>
      </c>
      <c r="R84" s="13" t="s">
        <v>37</v>
      </c>
      <c r="S84" s="13" t="s">
        <v>37</v>
      </c>
      <c r="AH84" s="8">
        <f t="shared" si="3"/>
        <v>0</v>
      </c>
      <c r="AI84" s="26">
        <v>227.04000000000002</v>
      </c>
      <c r="AJ84" s="26"/>
      <c r="AK84" s="26"/>
      <c r="AL84" s="26"/>
      <c r="AM84" s="12"/>
      <c r="AN84" s="4" t="s">
        <v>96</v>
      </c>
      <c r="AO84" s="4" t="s">
        <v>98</v>
      </c>
    </row>
    <row r="85" spans="1:41" ht="14.4" x14ac:dyDescent="0.3">
      <c r="A85" s="4" t="s">
        <v>1247</v>
      </c>
      <c r="B85" s="12" t="s">
        <v>503</v>
      </c>
      <c r="C85" s="12">
        <v>2021</v>
      </c>
      <c r="D85" s="12" t="s">
        <v>834</v>
      </c>
      <c r="E85" s="12" t="s">
        <v>179</v>
      </c>
      <c r="F85" s="4" t="s">
        <v>579</v>
      </c>
      <c r="G85" s="4" t="s">
        <v>716</v>
      </c>
      <c r="H85" s="12" t="s">
        <v>15</v>
      </c>
      <c r="I85" s="12" t="s">
        <v>16</v>
      </c>
      <c r="J85" s="12" t="s">
        <v>100</v>
      </c>
      <c r="K85">
        <v>33.000000100000001</v>
      </c>
      <c r="L85">
        <v>119.99999990000001</v>
      </c>
      <c r="M85" s="13"/>
      <c r="N85" s="6" t="s">
        <v>20</v>
      </c>
      <c r="O85" s="13"/>
      <c r="P85" s="5" t="s">
        <v>21</v>
      </c>
      <c r="Q85" s="17" t="s">
        <v>48</v>
      </c>
      <c r="R85" s="13" t="s">
        <v>37</v>
      </c>
      <c r="S85" s="13" t="s">
        <v>37</v>
      </c>
      <c r="AH85" s="8">
        <f t="shared" si="3"/>
        <v>0</v>
      </c>
      <c r="AI85" s="26">
        <v>343.20000000000005</v>
      </c>
      <c r="AJ85" s="26"/>
      <c r="AK85" s="26"/>
      <c r="AL85" s="26"/>
      <c r="AM85" s="12"/>
      <c r="AN85" s="4" t="s">
        <v>96</v>
      </c>
      <c r="AO85" s="4" t="s">
        <v>98</v>
      </c>
    </row>
    <row r="86" spans="1:41" ht="14.4" x14ac:dyDescent="0.3">
      <c r="A86" s="4" t="s">
        <v>1246</v>
      </c>
      <c r="B86" s="4" t="s">
        <v>71</v>
      </c>
      <c r="C86" s="12">
        <v>2019</v>
      </c>
      <c r="D86" s="4" t="s">
        <v>714</v>
      </c>
      <c r="E86" s="12" t="s">
        <v>179</v>
      </c>
      <c r="F86" s="4" t="s">
        <v>579</v>
      </c>
      <c r="G86" s="4" t="s">
        <v>712</v>
      </c>
      <c r="H86" s="12" t="s">
        <v>15</v>
      </c>
      <c r="I86" s="12" t="s">
        <v>16</v>
      </c>
      <c r="J86" s="12" t="s">
        <v>100</v>
      </c>
      <c r="K86">
        <v>33.000000100000001</v>
      </c>
      <c r="L86">
        <v>119.99999990000001</v>
      </c>
      <c r="M86" s="13"/>
      <c r="N86" s="6" t="s">
        <v>20</v>
      </c>
      <c r="O86" s="13"/>
      <c r="P86" s="5" t="s">
        <v>21</v>
      </c>
      <c r="Q86" s="17" t="s">
        <v>48</v>
      </c>
      <c r="R86" s="13" t="s">
        <v>37</v>
      </c>
      <c r="S86" s="13" t="s">
        <v>37</v>
      </c>
      <c r="AH86" s="8">
        <f t="shared" si="3"/>
        <v>0</v>
      </c>
      <c r="AI86" s="26">
        <v>343.20000000000005</v>
      </c>
      <c r="AJ86" s="26"/>
      <c r="AK86" s="26"/>
      <c r="AL86" s="26"/>
      <c r="AM86" s="12"/>
      <c r="AN86" s="4" t="s">
        <v>96</v>
      </c>
      <c r="AO86" s="4" t="s">
        <v>98</v>
      </c>
    </row>
    <row r="87" spans="1:41" ht="14.4" x14ac:dyDescent="0.3">
      <c r="A87" s="4" t="s">
        <v>941</v>
      </c>
      <c r="B87" s="28" t="s">
        <v>431</v>
      </c>
      <c r="C87" s="15">
        <v>2022</v>
      </c>
      <c r="D87" s="12" t="s">
        <v>614</v>
      </c>
      <c r="E87" s="15" t="s">
        <v>179</v>
      </c>
      <c r="F87" s="4" t="s">
        <v>579</v>
      </c>
      <c r="G87" s="4" t="s">
        <v>613</v>
      </c>
      <c r="H87" s="15" t="s">
        <v>15</v>
      </c>
      <c r="I87" s="15" t="s">
        <v>16</v>
      </c>
      <c r="J87" s="18" t="s">
        <v>100</v>
      </c>
      <c r="K87">
        <v>33.000000100000001</v>
      </c>
      <c r="L87">
        <v>119.99999990000001</v>
      </c>
      <c r="M87" s="16"/>
      <c r="N87" s="6" t="s">
        <v>20</v>
      </c>
      <c r="O87" s="17"/>
      <c r="P87" s="5" t="s">
        <v>21</v>
      </c>
      <c r="Q87" s="17" t="s">
        <v>48</v>
      </c>
      <c r="R87" s="17" t="s">
        <v>37</v>
      </c>
      <c r="S87" s="17" t="s">
        <v>37</v>
      </c>
      <c r="AH87" s="25">
        <f t="shared" si="3"/>
        <v>0</v>
      </c>
      <c r="AI87" s="16"/>
      <c r="AJ87" s="16"/>
      <c r="AK87" s="16"/>
      <c r="AL87" s="16"/>
      <c r="AM87" s="16">
        <v>0.39479999999999998</v>
      </c>
      <c r="AN87" s="4" t="s">
        <v>96</v>
      </c>
      <c r="AO87" s="4" t="s">
        <v>98</v>
      </c>
    </row>
    <row r="88" spans="1:41" ht="14.4" x14ac:dyDescent="0.3">
      <c r="A88" s="4" t="s">
        <v>941</v>
      </c>
      <c r="B88" s="28" t="s">
        <v>431</v>
      </c>
      <c r="C88" s="15">
        <v>2022</v>
      </c>
      <c r="D88" s="12" t="s">
        <v>614</v>
      </c>
      <c r="E88" s="15" t="s">
        <v>179</v>
      </c>
      <c r="F88" s="4" t="s">
        <v>579</v>
      </c>
      <c r="G88" s="4" t="s">
        <v>613</v>
      </c>
      <c r="H88" s="15" t="s">
        <v>15</v>
      </c>
      <c r="I88" s="15" t="s">
        <v>16</v>
      </c>
      <c r="J88" s="18" t="s">
        <v>100</v>
      </c>
      <c r="K88">
        <v>33.000000100000001</v>
      </c>
      <c r="L88">
        <v>119.99999990000001</v>
      </c>
      <c r="M88" s="16"/>
      <c r="N88" s="6" t="s">
        <v>20</v>
      </c>
      <c r="O88" s="17"/>
      <c r="P88" s="5" t="s">
        <v>21</v>
      </c>
      <c r="Q88" s="17" t="s">
        <v>48</v>
      </c>
      <c r="R88" s="17" t="s">
        <v>37</v>
      </c>
      <c r="S88" s="17" t="s">
        <v>37</v>
      </c>
      <c r="AH88" s="25">
        <f t="shared" si="3"/>
        <v>0</v>
      </c>
      <c r="AI88" s="16"/>
      <c r="AJ88" s="16"/>
      <c r="AK88" s="16"/>
      <c r="AL88" s="16"/>
      <c r="AM88" s="16">
        <v>0.43031999999999998</v>
      </c>
      <c r="AN88" s="4" t="s">
        <v>96</v>
      </c>
      <c r="AO88" s="4" t="s">
        <v>98</v>
      </c>
    </row>
    <row r="89" spans="1:41" ht="14.4" x14ac:dyDescent="0.3">
      <c r="A89" s="4" t="s">
        <v>941</v>
      </c>
      <c r="B89" s="28" t="s">
        <v>431</v>
      </c>
      <c r="C89" s="15">
        <v>2022</v>
      </c>
      <c r="D89" s="12" t="s">
        <v>614</v>
      </c>
      <c r="E89" s="15" t="s">
        <v>179</v>
      </c>
      <c r="F89" s="4" t="s">
        <v>579</v>
      </c>
      <c r="G89" s="4" t="s">
        <v>613</v>
      </c>
      <c r="H89" s="15" t="s">
        <v>15</v>
      </c>
      <c r="I89" s="15" t="s">
        <v>16</v>
      </c>
      <c r="J89" s="18" t="s">
        <v>100</v>
      </c>
      <c r="K89">
        <v>33.000000100000001</v>
      </c>
      <c r="L89">
        <v>119.99999990000001</v>
      </c>
      <c r="M89" s="16"/>
      <c r="N89" s="6" t="s">
        <v>20</v>
      </c>
      <c r="O89" s="17"/>
      <c r="P89" s="5" t="s">
        <v>21</v>
      </c>
      <c r="Q89" s="17" t="s">
        <v>48</v>
      </c>
      <c r="R89" s="17" t="s">
        <v>37</v>
      </c>
      <c r="S89" s="17" t="s">
        <v>37</v>
      </c>
      <c r="AH89" s="25">
        <f t="shared" si="3"/>
        <v>0</v>
      </c>
      <c r="AI89" s="16"/>
      <c r="AJ89" s="16"/>
      <c r="AK89" s="16"/>
      <c r="AL89" s="16"/>
      <c r="AM89" s="16">
        <v>0.48240000000000005</v>
      </c>
      <c r="AN89" s="4" t="s">
        <v>96</v>
      </c>
      <c r="AO89" s="4" t="s">
        <v>98</v>
      </c>
    </row>
    <row r="90" spans="1:41" ht="14.4" x14ac:dyDescent="0.3">
      <c r="A90" s="4" t="s">
        <v>872</v>
      </c>
      <c r="B90" s="28" t="s">
        <v>172</v>
      </c>
      <c r="C90" s="15">
        <v>2013</v>
      </c>
      <c r="D90" s="12" t="s">
        <v>771</v>
      </c>
      <c r="E90" s="15" t="s">
        <v>179</v>
      </c>
      <c r="F90" s="4" t="s">
        <v>578</v>
      </c>
      <c r="G90" s="4" t="s">
        <v>632</v>
      </c>
      <c r="H90" s="15" t="s">
        <v>15</v>
      </c>
      <c r="I90" s="15" t="s">
        <v>16</v>
      </c>
      <c r="J90" s="18" t="s">
        <v>100</v>
      </c>
      <c r="K90">
        <v>33.000000100000001</v>
      </c>
      <c r="L90">
        <v>119.99999990000001</v>
      </c>
      <c r="M90" s="16"/>
      <c r="N90" s="6" t="s">
        <v>20</v>
      </c>
      <c r="O90" s="17"/>
      <c r="P90" s="5" t="s">
        <v>21</v>
      </c>
      <c r="Q90" s="17" t="s">
        <v>48</v>
      </c>
      <c r="R90" s="17" t="s">
        <v>37</v>
      </c>
      <c r="S90" s="17" t="s">
        <v>37</v>
      </c>
      <c r="AH90" s="8">
        <f t="shared" si="3"/>
        <v>0</v>
      </c>
      <c r="AI90" s="16"/>
      <c r="AJ90" s="16"/>
      <c r="AK90" s="16"/>
      <c r="AL90" s="16"/>
      <c r="AM90" s="16">
        <v>0.16656000000000001</v>
      </c>
      <c r="AN90" s="4" t="s">
        <v>96</v>
      </c>
      <c r="AO90" s="4" t="s">
        <v>98</v>
      </c>
    </row>
    <row r="91" spans="1:41" ht="14.4" x14ac:dyDescent="0.3">
      <c r="A91" s="4" t="s">
        <v>872</v>
      </c>
      <c r="B91" s="28" t="s">
        <v>172</v>
      </c>
      <c r="C91" s="15">
        <v>2013</v>
      </c>
      <c r="D91" s="12" t="s">
        <v>771</v>
      </c>
      <c r="E91" s="15" t="s">
        <v>179</v>
      </c>
      <c r="F91" s="4" t="s">
        <v>578</v>
      </c>
      <c r="G91" s="4" t="s">
        <v>632</v>
      </c>
      <c r="H91" s="15" t="s">
        <v>15</v>
      </c>
      <c r="I91" s="15" t="s">
        <v>16</v>
      </c>
      <c r="J91" s="18" t="s">
        <v>100</v>
      </c>
      <c r="K91">
        <v>33.000000100000001</v>
      </c>
      <c r="L91">
        <v>119.99999990000001</v>
      </c>
      <c r="M91" s="16"/>
      <c r="N91" s="6" t="s">
        <v>20</v>
      </c>
      <c r="O91" s="17"/>
      <c r="P91" s="5" t="s">
        <v>21</v>
      </c>
      <c r="Q91" s="17" t="s">
        <v>48</v>
      </c>
      <c r="R91" s="17" t="s">
        <v>37</v>
      </c>
      <c r="S91" s="17" t="s">
        <v>37</v>
      </c>
      <c r="AH91" s="8">
        <f t="shared" si="3"/>
        <v>0</v>
      </c>
      <c r="AI91" s="16"/>
      <c r="AJ91" s="16"/>
      <c r="AK91" s="16"/>
      <c r="AL91" s="16"/>
      <c r="AM91" s="16">
        <v>0.49991999999999998</v>
      </c>
      <c r="AN91" s="4" t="s">
        <v>96</v>
      </c>
      <c r="AO91" s="4" t="s">
        <v>98</v>
      </c>
    </row>
    <row r="92" spans="1:41" ht="14.4" x14ac:dyDescent="0.3">
      <c r="A92" s="4" t="s">
        <v>876</v>
      </c>
      <c r="B92" s="28" t="s">
        <v>331</v>
      </c>
      <c r="C92" s="15">
        <v>2015</v>
      </c>
      <c r="D92" s="15"/>
      <c r="E92" s="15" t="s">
        <v>180</v>
      </c>
      <c r="F92" s="4" t="s">
        <v>578</v>
      </c>
      <c r="G92" s="4" t="s">
        <v>636</v>
      </c>
      <c r="H92" s="15" t="s">
        <v>15</v>
      </c>
      <c r="I92" s="15" t="s">
        <v>16</v>
      </c>
      <c r="J92" s="18" t="s">
        <v>100</v>
      </c>
      <c r="K92">
        <v>33.000000100000001</v>
      </c>
      <c r="L92">
        <v>119.99999990000001</v>
      </c>
      <c r="M92" s="16"/>
      <c r="N92" s="6" t="s">
        <v>20</v>
      </c>
      <c r="O92" s="17"/>
      <c r="P92" s="5" t="s">
        <v>21</v>
      </c>
      <c r="Q92" s="17" t="s">
        <v>48</v>
      </c>
      <c r="R92" s="17" t="s">
        <v>37</v>
      </c>
      <c r="S92" s="17" t="s">
        <v>37</v>
      </c>
      <c r="AH92" s="25">
        <f t="shared" si="3"/>
        <v>0</v>
      </c>
      <c r="AI92" s="16"/>
      <c r="AJ92" s="16"/>
      <c r="AK92" s="16"/>
      <c r="AL92" s="16"/>
      <c r="AM92" s="16">
        <v>1.2316800000000001</v>
      </c>
      <c r="AN92" s="4" t="s">
        <v>96</v>
      </c>
      <c r="AO92" s="4" t="s">
        <v>98</v>
      </c>
    </row>
    <row r="93" spans="1:41" ht="14.4" x14ac:dyDescent="0.3">
      <c r="A93" s="4" t="s">
        <v>881</v>
      </c>
      <c r="B93" s="28" t="s">
        <v>464</v>
      </c>
      <c r="C93" s="15">
        <v>2020</v>
      </c>
      <c r="D93" s="12" t="s">
        <v>787</v>
      </c>
      <c r="E93" s="12" t="s">
        <v>179</v>
      </c>
      <c r="F93" s="4" t="s">
        <v>579</v>
      </c>
      <c r="G93" s="4" t="s">
        <v>660</v>
      </c>
      <c r="H93" s="15" t="s">
        <v>15</v>
      </c>
      <c r="I93" s="15" t="s">
        <v>16</v>
      </c>
      <c r="J93" s="18" t="s">
        <v>100</v>
      </c>
      <c r="K93">
        <v>33.000000100000001</v>
      </c>
      <c r="L93">
        <v>119.99999990000001</v>
      </c>
      <c r="M93" s="16"/>
      <c r="N93" s="6" t="s">
        <v>20</v>
      </c>
      <c r="O93" s="17"/>
      <c r="P93" s="5" t="s">
        <v>21</v>
      </c>
      <c r="Q93" s="17" t="s">
        <v>48</v>
      </c>
      <c r="R93" s="17" t="s">
        <v>37</v>
      </c>
      <c r="S93" s="17" t="s">
        <v>37</v>
      </c>
      <c r="AH93" s="8">
        <f t="shared" si="3"/>
        <v>0</v>
      </c>
      <c r="AI93" s="16"/>
      <c r="AJ93" s="16"/>
      <c r="AK93" s="16"/>
      <c r="AL93" s="16"/>
      <c r="AM93" s="16">
        <v>11.52</v>
      </c>
      <c r="AN93" s="4" t="s">
        <v>96</v>
      </c>
      <c r="AO93" s="4" t="s">
        <v>98</v>
      </c>
    </row>
    <row r="94" spans="1:41" ht="14.4" x14ac:dyDescent="0.3">
      <c r="A94" s="4" t="s">
        <v>881</v>
      </c>
      <c r="B94" s="28" t="s">
        <v>173</v>
      </c>
      <c r="C94" s="15">
        <v>2020</v>
      </c>
      <c r="D94" s="12" t="s">
        <v>787</v>
      </c>
      <c r="E94" s="12" t="s">
        <v>179</v>
      </c>
      <c r="F94" s="4" t="s">
        <v>579</v>
      </c>
      <c r="G94" s="4" t="s">
        <v>660</v>
      </c>
      <c r="H94" s="15" t="s">
        <v>15</v>
      </c>
      <c r="I94" s="15" t="s">
        <v>16</v>
      </c>
      <c r="J94" s="18" t="s">
        <v>100</v>
      </c>
      <c r="K94">
        <v>33.000000100000001</v>
      </c>
      <c r="L94">
        <v>119.99999990000001</v>
      </c>
      <c r="M94" s="16"/>
      <c r="N94" s="6" t="s">
        <v>20</v>
      </c>
      <c r="O94" s="17"/>
      <c r="P94" s="5" t="s">
        <v>21</v>
      </c>
      <c r="Q94" s="17" t="s">
        <v>48</v>
      </c>
      <c r="R94" s="17" t="s">
        <v>37</v>
      </c>
      <c r="S94" s="17" t="s">
        <v>37</v>
      </c>
      <c r="AH94" s="8">
        <f t="shared" si="3"/>
        <v>0</v>
      </c>
      <c r="AI94" s="16"/>
      <c r="AJ94" s="16"/>
      <c r="AK94" s="16"/>
      <c r="AL94" s="16"/>
      <c r="AM94" s="16">
        <v>10.32</v>
      </c>
      <c r="AN94" s="4" t="s">
        <v>96</v>
      </c>
      <c r="AO94" s="4" t="s">
        <v>98</v>
      </c>
    </row>
    <row r="95" spans="1:41" ht="14.4" x14ac:dyDescent="0.3">
      <c r="A95" s="4" t="s">
        <v>1242</v>
      </c>
      <c r="B95" s="28" t="s">
        <v>527</v>
      </c>
      <c r="C95" s="15">
        <v>2017</v>
      </c>
      <c r="D95" s="15"/>
      <c r="E95" s="15" t="s">
        <v>180</v>
      </c>
      <c r="F95" s="4" t="s">
        <v>578</v>
      </c>
      <c r="G95" s="4" t="s">
        <v>740</v>
      </c>
      <c r="H95" s="15" t="s">
        <v>15</v>
      </c>
      <c r="I95" s="15" t="s">
        <v>16</v>
      </c>
      <c r="J95" s="18" t="s">
        <v>100</v>
      </c>
      <c r="K95">
        <v>33.000000100000001</v>
      </c>
      <c r="L95">
        <v>119.99999990000001</v>
      </c>
      <c r="M95" s="16"/>
      <c r="N95" s="6" t="s">
        <v>20</v>
      </c>
      <c r="O95" s="17"/>
      <c r="P95" s="5" t="s">
        <v>21</v>
      </c>
      <c r="Q95" s="17" t="s">
        <v>48</v>
      </c>
      <c r="R95" s="17" t="s">
        <v>37</v>
      </c>
      <c r="S95" s="17" t="s">
        <v>37</v>
      </c>
      <c r="AH95" s="25">
        <f t="shared" si="3"/>
        <v>0</v>
      </c>
      <c r="AI95" s="16"/>
      <c r="AJ95" s="16"/>
      <c r="AK95" s="16"/>
      <c r="AL95" s="16"/>
      <c r="AM95" s="16">
        <v>0.53015999999999996</v>
      </c>
      <c r="AN95" s="4" t="s">
        <v>96</v>
      </c>
      <c r="AO95" s="4" t="s">
        <v>98</v>
      </c>
    </row>
    <row r="96" spans="1:41" ht="14.4" x14ac:dyDescent="0.3">
      <c r="A96" s="4" t="s">
        <v>889</v>
      </c>
      <c r="B96" s="28" t="s">
        <v>523</v>
      </c>
      <c r="C96" s="15">
        <v>2018</v>
      </c>
      <c r="D96" s="12" t="s">
        <v>795</v>
      </c>
      <c r="E96" s="15" t="s">
        <v>179</v>
      </c>
      <c r="F96" s="4" t="s">
        <v>579</v>
      </c>
      <c r="G96" s="4" t="s">
        <v>669</v>
      </c>
      <c r="H96" s="15" t="s">
        <v>15</v>
      </c>
      <c r="I96" s="15" t="s">
        <v>16</v>
      </c>
      <c r="J96" s="18" t="s">
        <v>29</v>
      </c>
      <c r="K96">
        <v>36.398986999999998</v>
      </c>
      <c r="L96">
        <v>118.5055691</v>
      </c>
      <c r="M96" s="16"/>
      <c r="N96" s="6" t="s">
        <v>20</v>
      </c>
      <c r="O96" s="17"/>
      <c r="P96" s="5" t="s">
        <v>21</v>
      </c>
      <c r="Q96" s="17" t="s">
        <v>48</v>
      </c>
      <c r="R96" s="17" t="s">
        <v>37</v>
      </c>
      <c r="S96" s="17" t="s">
        <v>37</v>
      </c>
      <c r="AH96" s="25">
        <f t="shared" si="3"/>
        <v>0</v>
      </c>
      <c r="AI96" s="16"/>
      <c r="AJ96" s="16"/>
      <c r="AK96" s="16"/>
      <c r="AL96" s="16"/>
      <c r="AM96" s="16">
        <v>6.480000000000001E-2</v>
      </c>
      <c r="AN96" s="4" t="s">
        <v>96</v>
      </c>
      <c r="AO96" s="4" t="s">
        <v>98</v>
      </c>
    </row>
    <row r="97" spans="1:41" ht="14.4" customHeight="1" x14ac:dyDescent="0.25">
      <c r="A97" s="4" t="s">
        <v>1246</v>
      </c>
      <c r="B97" s="4" t="s">
        <v>71</v>
      </c>
      <c r="C97" s="15">
        <v>2019</v>
      </c>
      <c r="D97" s="4" t="s">
        <v>715</v>
      </c>
      <c r="E97" s="15" t="s">
        <v>179</v>
      </c>
      <c r="F97" s="4" t="s">
        <v>579</v>
      </c>
      <c r="G97" s="4" t="s">
        <v>712</v>
      </c>
      <c r="H97" s="15" t="s">
        <v>15</v>
      </c>
      <c r="I97" s="15" t="s">
        <v>16</v>
      </c>
      <c r="J97" s="18" t="s">
        <v>525</v>
      </c>
      <c r="K97" s="18">
        <v>31.1083</v>
      </c>
      <c r="L97" s="18">
        <v>70.525000000000006</v>
      </c>
      <c r="M97" s="16"/>
      <c r="N97" s="6" t="s">
        <v>20</v>
      </c>
      <c r="O97" s="17"/>
      <c r="P97" s="5" t="s">
        <v>21</v>
      </c>
      <c r="Q97" s="17" t="s">
        <v>48</v>
      </c>
      <c r="R97" s="17" t="s">
        <v>37</v>
      </c>
      <c r="S97" s="17" t="s">
        <v>37</v>
      </c>
      <c r="AH97" s="8">
        <f t="shared" si="3"/>
        <v>0</v>
      </c>
      <c r="AI97" s="16"/>
      <c r="AJ97" s="16"/>
      <c r="AK97" s="16"/>
      <c r="AL97" s="16"/>
      <c r="AM97" s="16">
        <v>5.4719999999999998E-2</v>
      </c>
      <c r="AN97" s="4" t="s">
        <v>96</v>
      </c>
      <c r="AO97" s="4" t="s">
        <v>98</v>
      </c>
    </row>
    <row r="98" spans="1:41" ht="14.4" customHeight="1" x14ac:dyDescent="0.25">
      <c r="A98" s="4" t="s">
        <v>1246</v>
      </c>
      <c r="B98" s="4" t="s">
        <v>71</v>
      </c>
      <c r="C98" s="15">
        <v>2019</v>
      </c>
      <c r="D98" s="4" t="s">
        <v>715</v>
      </c>
      <c r="E98" s="15" t="s">
        <v>179</v>
      </c>
      <c r="F98" s="4" t="s">
        <v>579</v>
      </c>
      <c r="G98" s="4" t="s">
        <v>712</v>
      </c>
      <c r="H98" s="15" t="s">
        <v>15</v>
      </c>
      <c r="I98" s="15" t="s">
        <v>16</v>
      </c>
      <c r="J98" s="18" t="s">
        <v>525</v>
      </c>
      <c r="K98" s="18">
        <v>31.1083</v>
      </c>
      <c r="L98" s="18">
        <v>70.525000000000006</v>
      </c>
      <c r="M98" s="16"/>
      <c r="N98" s="6" t="s">
        <v>20</v>
      </c>
      <c r="O98" s="17"/>
      <c r="P98" s="5" t="s">
        <v>21</v>
      </c>
      <c r="Q98" s="17" t="s">
        <v>48</v>
      </c>
      <c r="R98" s="17" t="s">
        <v>37</v>
      </c>
      <c r="S98" s="17" t="s">
        <v>37</v>
      </c>
      <c r="AH98" s="8">
        <f t="shared" si="3"/>
        <v>0</v>
      </c>
      <c r="AI98" s="16"/>
      <c r="AJ98" s="16"/>
      <c r="AK98" s="16"/>
      <c r="AL98" s="16"/>
      <c r="AM98" s="16">
        <v>0.10968000000000001</v>
      </c>
      <c r="AN98" s="4" t="s">
        <v>96</v>
      </c>
      <c r="AO98" s="4" t="s">
        <v>98</v>
      </c>
    </row>
    <row r="99" spans="1:41" ht="14.4" customHeight="1" x14ac:dyDescent="0.25">
      <c r="A99" s="4" t="s">
        <v>1246</v>
      </c>
      <c r="B99" s="4" t="s">
        <v>71</v>
      </c>
      <c r="C99" s="15">
        <v>2019</v>
      </c>
      <c r="D99" s="4" t="s">
        <v>715</v>
      </c>
      <c r="E99" s="15" t="s">
        <v>179</v>
      </c>
      <c r="F99" s="4" t="s">
        <v>579</v>
      </c>
      <c r="G99" s="4" t="s">
        <v>712</v>
      </c>
      <c r="H99" s="15" t="s">
        <v>15</v>
      </c>
      <c r="I99" s="15" t="s">
        <v>16</v>
      </c>
      <c r="J99" s="18" t="s">
        <v>525</v>
      </c>
      <c r="K99" s="18">
        <v>31.1083</v>
      </c>
      <c r="L99" s="18">
        <v>70.525000000000006</v>
      </c>
      <c r="M99" s="16"/>
      <c r="N99" s="6" t="s">
        <v>20</v>
      </c>
      <c r="O99" s="17"/>
      <c r="P99" s="5" t="s">
        <v>21</v>
      </c>
      <c r="Q99" s="17" t="s">
        <v>48</v>
      </c>
      <c r="R99" s="17" t="s">
        <v>37</v>
      </c>
      <c r="S99" s="17" t="s">
        <v>37</v>
      </c>
      <c r="AH99" s="8">
        <f t="shared" si="3"/>
        <v>0</v>
      </c>
      <c r="AI99" s="16"/>
      <c r="AJ99" s="16"/>
      <c r="AK99" s="16"/>
      <c r="AL99" s="16"/>
      <c r="AM99" s="16">
        <v>0.13704</v>
      </c>
      <c r="AN99" s="4" t="s">
        <v>96</v>
      </c>
      <c r="AO99" s="4" t="s">
        <v>98</v>
      </c>
    </row>
    <row r="100" spans="1:41" ht="14.4" customHeight="1" x14ac:dyDescent="0.25">
      <c r="A100" s="4" t="s">
        <v>885</v>
      </c>
      <c r="B100" s="4" t="s">
        <v>380</v>
      </c>
      <c r="C100" s="4">
        <v>2020</v>
      </c>
      <c r="D100" s="11" t="s">
        <v>386</v>
      </c>
      <c r="E100" s="4" t="s">
        <v>381</v>
      </c>
      <c r="F100" s="4" t="s">
        <v>579</v>
      </c>
      <c r="G100" s="4" t="s">
        <v>744</v>
      </c>
      <c r="H100" s="4" t="s">
        <v>15</v>
      </c>
      <c r="I100" s="4" t="s">
        <v>104</v>
      </c>
      <c r="N100" s="10" t="s">
        <v>47</v>
      </c>
      <c r="P100" s="5" t="s">
        <v>21</v>
      </c>
      <c r="Q100" s="17" t="s">
        <v>48</v>
      </c>
      <c r="R100" s="5" t="s">
        <v>37</v>
      </c>
      <c r="X100" s="4" t="s">
        <v>112</v>
      </c>
      <c r="Y100" s="8">
        <v>28.1</v>
      </c>
      <c r="Z100" s="8">
        <v>7.5</v>
      </c>
      <c r="AA100" s="8">
        <v>5.18</v>
      </c>
      <c r="AB100" s="8"/>
      <c r="AC100" s="8"/>
      <c r="AD100" s="8"/>
      <c r="AE100" s="8">
        <v>16</v>
      </c>
      <c r="AF100" s="8"/>
      <c r="AG100" s="8"/>
      <c r="AH100" s="8">
        <f t="shared" si="3"/>
        <v>0</v>
      </c>
      <c r="AI100" s="8">
        <v>7.4060000000000001E-2</v>
      </c>
      <c r="AJ100" s="8"/>
      <c r="AK100" s="8"/>
      <c r="AL100" s="8">
        <v>13.74</v>
      </c>
      <c r="AM100" s="8"/>
      <c r="AN100" s="4" t="s">
        <v>96</v>
      </c>
      <c r="AO100" s="4" t="s">
        <v>98</v>
      </c>
    </row>
    <row r="101" spans="1:41" ht="14.4" x14ac:dyDescent="0.3">
      <c r="A101" s="4" t="s">
        <v>1246</v>
      </c>
      <c r="B101" s="4" t="s">
        <v>71</v>
      </c>
      <c r="C101" s="4">
        <v>2019</v>
      </c>
      <c r="D101" s="4" t="s">
        <v>390</v>
      </c>
      <c r="E101" s="4" t="s">
        <v>179</v>
      </c>
      <c r="F101" s="4" t="s">
        <v>579</v>
      </c>
      <c r="G101" s="4" t="s">
        <v>712</v>
      </c>
      <c r="H101" s="4" t="s">
        <v>15</v>
      </c>
      <c r="I101" s="4" t="s">
        <v>16</v>
      </c>
      <c r="J101" s="4" t="s">
        <v>1264</v>
      </c>
      <c r="K101">
        <v>31.311122999999998</v>
      </c>
      <c r="L101">
        <v>120.6212881</v>
      </c>
      <c r="M101" s="4">
        <v>367</v>
      </c>
      <c r="N101" s="6" t="s">
        <v>20</v>
      </c>
      <c r="O101" s="5" t="s">
        <v>72</v>
      </c>
      <c r="P101" s="5" t="s">
        <v>21</v>
      </c>
      <c r="Q101" s="17" t="s">
        <v>48</v>
      </c>
      <c r="R101" s="5" t="s">
        <v>37</v>
      </c>
      <c r="S101" s="5" t="s">
        <v>37</v>
      </c>
      <c r="T101" s="4" t="s">
        <v>388</v>
      </c>
      <c r="U101" s="4">
        <v>7100</v>
      </c>
      <c r="V101" s="4">
        <v>1.19</v>
      </c>
      <c r="X101" s="4" t="s">
        <v>99</v>
      </c>
      <c r="AB101" s="4">
        <v>165</v>
      </c>
      <c r="AD101" s="4">
        <v>60</v>
      </c>
      <c r="AF101" s="4">
        <v>146</v>
      </c>
      <c r="AH101" s="8">
        <f t="shared" si="3"/>
        <v>146.41018521954402</v>
      </c>
      <c r="AI101" s="4">
        <v>0.50372479608894172</v>
      </c>
      <c r="AL101" s="4">
        <v>-172.17548609274903</v>
      </c>
      <c r="AM101" s="4">
        <v>1.5423273018462576E-2</v>
      </c>
      <c r="AN101" s="4" t="s">
        <v>96</v>
      </c>
      <c r="AO101" s="4" t="s">
        <v>97</v>
      </c>
    </row>
    <row r="102" spans="1:41" ht="14.4" x14ac:dyDescent="0.3">
      <c r="A102" s="4" t="s">
        <v>1246</v>
      </c>
      <c r="B102" s="4" t="s">
        <v>71</v>
      </c>
      <c r="C102" s="4">
        <v>2019</v>
      </c>
      <c r="D102" s="4" t="s">
        <v>390</v>
      </c>
      <c r="E102" s="4" t="s">
        <v>179</v>
      </c>
      <c r="F102" s="4" t="s">
        <v>579</v>
      </c>
      <c r="G102" s="4" t="s">
        <v>712</v>
      </c>
      <c r="H102" s="4" t="s">
        <v>15</v>
      </c>
      <c r="I102" s="4" t="s">
        <v>16</v>
      </c>
      <c r="J102" s="4" t="s">
        <v>1264</v>
      </c>
      <c r="K102">
        <v>31.311122999999998</v>
      </c>
      <c r="L102">
        <v>120.6212881</v>
      </c>
      <c r="M102" s="4">
        <v>367</v>
      </c>
      <c r="N102" s="6" t="s">
        <v>20</v>
      </c>
      <c r="O102" s="5" t="s">
        <v>72</v>
      </c>
      <c r="P102" s="5" t="s">
        <v>21</v>
      </c>
      <c r="Q102" s="17" t="s">
        <v>48</v>
      </c>
      <c r="R102" s="5" t="s">
        <v>37</v>
      </c>
      <c r="S102" s="5" t="s">
        <v>37</v>
      </c>
      <c r="T102" s="4" t="s">
        <v>387</v>
      </c>
      <c r="U102" s="4">
        <v>17.100000000000001</v>
      </c>
      <c r="V102" s="4">
        <v>1.6</v>
      </c>
      <c r="X102" s="4" t="s">
        <v>99</v>
      </c>
      <c r="AB102" s="4">
        <v>123</v>
      </c>
      <c r="AD102" s="4">
        <v>40</v>
      </c>
      <c r="AF102" s="4">
        <v>123</v>
      </c>
      <c r="AH102" s="8">
        <f t="shared" si="3"/>
        <v>107.70268815079726</v>
      </c>
      <c r="AI102" s="4">
        <v>0.66093539891983089</v>
      </c>
      <c r="AL102" s="4">
        <v>-174.70322821665633</v>
      </c>
      <c r="AM102" s="4">
        <v>0.10531657230989373</v>
      </c>
      <c r="AN102" s="4" t="s">
        <v>96</v>
      </c>
      <c r="AO102" s="4" t="s">
        <v>97</v>
      </c>
    </row>
    <row r="103" spans="1:41" ht="14.4" x14ac:dyDescent="0.3">
      <c r="A103" s="4" t="s">
        <v>1246</v>
      </c>
      <c r="B103" s="4" t="s">
        <v>71</v>
      </c>
      <c r="C103" s="4">
        <v>2019</v>
      </c>
      <c r="D103" s="4" t="s">
        <v>390</v>
      </c>
      <c r="E103" s="4" t="s">
        <v>179</v>
      </c>
      <c r="F103" s="4" t="s">
        <v>579</v>
      </c>
      <c r="G103" s="4" t="s">
        <v>712</v>
      </c>
      <c r="H103" s="4" t="s">
        <v>15</v>
      </c>
      <c r="I103" s="4" t="s">
        <v>16</v>
      </c>
      <c r="J103" s="4" t="s">
        <v>1264</v>
      </c>
      <c r="K103">
        <v>31.311122999999998</v>
      </c>
      <c r="L103">
        <v>120.6212881</v>
      </c>
      <c r="M103" s="4">
        <v>367</v>
      </c>
      <c r="N103" s="6" t="s">
        <v>20</v>
      </c>
      <c r="O103" s="5" t="s">
        <v>72</v>
      </c>
      <c r="P103" s="5" t="s">
        <v>21</v>
      </c>
      <c r="Q103" s="17" t="s">
        <v>48</v>
      </c>
      <c r="R103" s="5" t="s">
        <v>37</v>
      </c>
      <c r="S103" s="5" t="s">
        <v>37</v>
      </c>
      <c r="T103" s="4" t="s">
        <v>387</v>
      </c>
      <c r="U103" s="4">
        <v>17.100000000000001</v>
      </c>
      <c r="V103" s="4">
        <v>1.6</v>
      </c>
      <c r="X103" s="4" t="s">
        <v>99</v>
      </c>
      <c r="AB103" s="4">
        <v>123</v>
      </c>
      <c r="AD103" s="4">
        <v>40</v>
      </c>
      <c r="AF103" s="4">
        <v>123</v>
      </c>
      <c r="AH103" s="8">
        <f t="shared" si="3"/>
        <v>107.70268815079726</v>
      </c>
      <c r="AI103" s="4">
        <v>0.80482584341594188</v>
      </c>
      <c r="AL103" s="4">
        <v>-135.27221898977206</v>
      </c>
      <c r="AM103" s="4">
        <v>5.8394734646195226E-2</v>
      </c>
      <c r="AN103" s="4" t="s">
        <v>96</v>
      </c>
      <c r="AO103" s="4" t="s">
        <v>97</v>
      </c>
    </row>
    <row r="104" spans="1:41" ht="14.4" x14ac:dyDescent="0.3">
      <c r="A104" s="4" t="s">
        <v>1246</v>
      </c>
      <c r="B104" s="4" t="s">
        <v>71</v>
      </c>
      <c r="C104" s="4">
        <v>2019</v>
      </c>
      <c r="D104" s="4" t="s">
        <v>390</v>
      </c>
      <c r="E104" s="4" t="s">
        <v>179</v>
      </c>
      <c r="F104" s="4" t="s">
        <v>579</v>
      </c>
      <c r="G104" s="4" t="s">
        <v>712</v>
      </c>
      <c r="H104" s="4" t="s">
        <v>15</v>
      </c>
      <c r="I104" s="4" t="s">
        <v>16</v>
      </c>
      <c r="J104" s="4" t="s">
        <v>1264</v>
      </c>
      <c r="K104">
        <v>31.311122999999998</v>
      </c>
      <c r="L104">
        <v>120.6212881</v>
      </c>
      <c r="M104" s="4">
        <v>367</v>
      </c>
      <c r="N104" s="6" t="s">
        <v>20</v>
      </c>
      <c r="O104" s="5" t="s">
        <v>72</v>
      </c>
      <c r="P104" s="5" t="s">
        <v>21</v>
      </c>
      <c r="Q104" s="17" t="s">
        <v>48</v>
      </c>
      <c r="R104" s="5" t="s">
        <v>37</v>
      </c>
      <c r="S104" s="5" t="s">
        <v>37</v>
      </c>
      <c r="T104" s="4" t="s">
        <v>387</v>
      </c>
      <c r="U104" s="4">
        <v>17.100000000000001</v>
      </c>
      <c r="V104" s="4">
        <v>1.6</v>
      </c>
      <c r="X104" s="4" t="s">
        <v>99</v>
      </c>
      <c r="AB104" s="4">
        <v>123</v>
      </c>
      <c r="AD104" s="4">
        <v>40</v>
      </c>
      <c r="AF104" s="4">
        <v>123</v>
      </c>
      <c r="AH104" s="8">
        <f t="shared" si="3"/>
        <v>107.70268815079726</v>
      </c>
      <c r="AI104" s="4">
        <v>0.85321110625824803</v>
      </c>
      <c r="AL104" s="4">
        <v>-135.89525434474979</v>
      </c>
      <c r="AM104" s="4">
        <v>2.5233509169133493E-2</v>
      </c>
      <c r="AN104" s="4" t="s">
        <v>96</v>
      </c>
      <c r="AO104" s="4" t="s">
        <v>97</v>
      </c>
    </row>
    <row r="105" spans="1:41" ht="14.4" x14ac:dyDescent="0.3">
      <c r="A105" s="4" t="s">
        <v>1246</v>
      </c>
      <c r="B105" s="4" t="s">
        <v>71</v>
      </c>
      <c r="C105" s="4">
        <v>2019</v>
      </c>
      <c r="D105" s="4" t="s">
        <v>390</v>
      </c>
      <c r="E105" s="4" t="s">
        <v>179</v>
      </c>
      <c r="F105" s="4" t="s">
        <v>579</v>
      </c>
      <c r="G105" s="4" t="s">
        <v>712</v>
      </c>
      <c r="H105" s="4" t="s">
        <v>15</v>
      </c>
      <c r="I105" s="4" t="s">
        <v>16</v>
      </c>
      <c r="J105" s="4" t="s">
        <v>1264</v>
      </c>
      <c r="K105">
        <v>31.311122999999998</v>
      </c>
      <c r="L105">
        <v>120.6212881</v>
      </c>
      <c r="M105" s="4">
        <v>367</v>
      </c>
      <c r="N105" s="6" t="s">
        <v>20</v>
      </c>
      <c r="O105" s="5" t="s">
        <v>72</v>
      </c>
      <c r="P105" s="5" t="s">
        <v>21</v>
      </c>
      <c r="Q105" s="17" t="s">
        <v>48</v>
      </c>
      <c r="R105" s="5" t="s">
        <v>37</v>
      </c>
      <c r="S105" s="5" t="s">
        <v>37</v>
      </c>
      <c r="T105" s="4" t="s">
        <v>389</v>
      </c>
      <c r="U105" s="4">
        <v>900</v>
      </c>
      <c r="V105" s="4">
        <v>1.34</v>
      </c>
      <c r="X105" s="4" t="s">
        <v>99</v>
      </c>
      <c r="AB105" s="4">
        <v>124</v>
      </c>
      <c r="AD105" s="4">
        <v>50</v>
      </c>
      <c r="AF105" s="4">
        <v>127</v>
      </c>
      <c r="AH105" s="8">
        <f t="shared" si="3"/>
        <v>111.52428590911741</v>
      </c>
      <c r="AI105" s="4">
        <v>0.93696665796586154</v>
      </c>
      <c r="AL105" s="4">
        <v>-131.65597695964829</v>
      </c>
      <c r="AM105" s="4">
        <v>3.1949969623759233E-2</v>
      </c>
      <c r="AN105" s="4" t="s">
        <v>96</v>
      </c>
      <c r="AO105" s="4" t="s">
        <v>97</v>
      </c>
    </row>
    <row r="106" spans="1:41" ht="14.4" x14ac:dyDescent="0.3">
      <c r="A106" s="4" t="s">
        <v>1246</v>
      </c>
      <c r="B106" s="4" t="s">
        <v>71</v>
      </c>
      <c r="C106" s="4">
        <v>2019</v>
      </c>
      <c r="D106" s="4" t="s">
        <v>390</v>
      </c>
      <c r="E106" s="4" t="s">
        <v>179</v>
      </c>
      <c r="F106" s="4" t="s">
        <v>579</v>
      </c>
      <c r="G106" s="4" t="s">
        <v>712</v>
      </c>
      <c r="H106" s="4" t="s">
        <v>15</v>
      </c>
      <c r="I106" s="4" t="s">
        <v>16</v>
      </c>
      <c r="J106" s="4" t="s">
        <v>1264</v>
      </c>
      <c r="K106">
        <v>31.311122999999998</v>
      </c>
      <c r="L106">
        <v>120.6212881</v>
      </c>
      <c r="M106" s="4">
        <v>367</v>
      </c>
      <c r="N106" s="6" t="s">
        <v>20</v>
      </c>
      <c r="O106" s="5" t="s">
        <v>72</v>
      </c>
      <c r="P106" s="5" t="s">
        <v>21</v>
      </c>
      <c r="Q106" s="17" t="s">
        <v>48</v>
      </c>
      <c r="R106" s="5" t="s">
        <v>37</v>
      </c>
      <c r="S106" s="5" t="s">
        <v>37</v>
      </c>
      <c r="T106" s="4" t="s">
        <v>388</v>
      </c>
      <c r="U106" s="4">
        <v>7100</v>
      </c>
      <c r="V106" s="4">
        <v>1.19</v>
      </c>
      <c r="X106" s="4" t="s">
        <v>99</v>
      </c>
      <c r="AB106" s="4">
        <v>165</v>
      </c>
      <c r="AD106" s="4">
        <v>60</v>
      </c>
      <c r="AF106" s="4">
        <v>146</v>
      </c>
      <c r="AH106" s="8">
        <f t="shared" si="3"/>
        <v>146.41018521954402</v>
      </c>
      <c r="AI106" s="4">
        <v>0.94223288268431982</v>
      </c>
      <c r="AL106" s="4">
        <v>-134.07811274254803</v>
      </c>
      <c r="AM106" s="4">
        <v>3.0514516274826382E-2</v>
      </c>
      <c r="AN106" s="4" t="s">
        <v>96</v>
      </c>
      <c r="AO106" s="4" t="s">
        <v>97</v>
      </c>
    </row>
    <row r="107" spans="1:41" ht="14.4" x14ac:dyDescent="0.3">
      <c r="A107" s="4" t="s">
        <v>1246</v>
      </c>
      <c r="B107" s="4" t="s">
        <v>71</v>
      </c>
      <c r="C107" s="4">
        <v>2019</v>
      </c>
      <c r="D107" s="4" t="s">
        <v>390</v>
      </c>
      <c r="E107" s="4" t="s">
        <v>179</v>
      </c>
      <c r="F107" s="4" t="s">
        <v>579</v>
      </c>
      <c r="G107" s="4" t="s">
        <v>712</v>
      </c>
      <c r="H107" s="4" t="s">
        <v>15</v>
      </c>
      <c r="I107" s="4" t="s">
        <v>16</v>
      </c>
      <c r="J107" s="4" t="s">
        <v>1264</v>
      </c>
      <c r="K107">
        <v>31.311122999999998</v>
      </c>
      <c r="L107">
        <v>120.6212881</v>
      </c>
      <c r="M107" s="4">
        <v>367</v>
      </c>
      <c r="N107" s="6" t="s">
        <v>20</v>
      </c>
      <c r="O107" s="5" t="s">
        <v>72</v>
      </c>
      <c r="P107" s="5" t="s">
        <v>21</v>
      </c>
      <c r="Q107" s="17" t="s">
        <v>48</v>
      </c>
      <c r="R107" s="5" t="s">
        <v>37</v>
      </c>
      <c r="S107" s="5" t="s">
        <v>37</v>
      </c>
      <c r="T107" s="4" t="s">
        <v>388</v>
      </c>
      <c r="U107" s="4">
        <v>7100</v>
      </c>
      <c r="V107" s="4">
        <v>1.19</v>
      </c>
      <c r="X107" s="4" t="s">
        <v>99</v>
      </c>
      <c r="AB107" s="4">
        <v>165</v>
      </c>
      <c r="AD107" s="4">
        <v>60</v>
      </c>
      <c r="AF107" s="4">
        <v>146</v>
      </c>
      <c r="AH107" s="8">
        <f t="shared" si="3"/>
        <v>146.41018521954402</v>
      </c>
      <c r="AI107" s="4">
        <v>1.0728044459262684</v>
      </c>
      <c r="AL107" s="4">
        <v>-144.3649724266229</v>
      </c>
      <c r="AM107" s="4">
        <v>3.9074637536069642E-2</v>
      </c>
      <c r="AN107" s="4" t="s">
        <v>96</v>
      </c>
      <c r="AO107" s="4" t="s">
        <v>97</v>
      </c>
    </row>
    <row r="108" spans="1:41" ht="14.4" x14ac:dyDescent="0.3">
      <c r="A108" s="4" t="s">
        <v>1246</v>
      </c>
      <c r="B108" s="4" t="s">
        <v>71</v>
      </c>
      <c r="C108" s="4">
        <v>2019</v>
      </c>
      <c r="D108" s="4" t="s">
        <v>390</v>
      </c>
      <c r="E108" s="4" t="s">
        <v>179</v>
      </c>
      <c r="F108" s="4" t="s">
        <v>579</v>
      </c>
      <c r="G108" s="4" t="s">
        <v>712</v>
      </c>
      <c r="H108" s="4" t="s">
        <v>15</v>
      </c>
      <c r="I108" s="4" t="s">
        <v>16</v>
      </c>
      <c r="J108" s="4" t="s">
        <v>1264</v>
      </c>
      <c r="K108">
        <v>31.311122999999998</v>
      </c>
      <c r="L108">
        <v>120.6212881</v>
      </c>
      <c r="M108" s="4">
        <v>367</v>
      </c>
      <c r="N108" s="6" t="s">
        <v>20</v>
      </c>
      <c r="O108" s="5" t="s">
        <v>72</v>
      </c>
      <c r="P108" s="5" t="s">
        <v>21</v>
      </c>
      <c r="Q108" s="17" t="s">
        <v>48</v>
      </c>
      <c r="R108" s="5" t="s">
        <v>37</v>
      </c>
      <c r="S108" s="5" t="s">
        <v>37</v>
      </c>
      <c r="T108" s="4" t="s">
        <v>389</v>
      </c>
      <c r="U108" s="4">
        <v>900</v>
      </c>
      <c r="V108" s="4">
        <v>1.34</v>
      </c>
      <c r="X108" s="4" t="s">
        <v>99</v>
      </c>
      <c r="AB108" s="4">
        <v>124</v>
      </c>
      <c r="AD108" s="4">
        <v>50</v>
      </c>
      <c r="AF108" s="4">
        <v>127</v>
      </c>
      <c r="AH108" s="8">
        <f t="shared" si="3"/>
        <v>111.52428590911741</v>
      </c>
      <c r="AI108" s="4">
        <v>1.091940422074166</v>
      </c>
      <c r="AL108" s="4">
        <v>-98.887945892504504</v>
      </c>
      <c r="AM108" s="4">
        <v>4.9412216191837478E-2</v>
      </c>
      <c r="AN108" s="4" t="s">
        <v>96</v>
      </c>
      <c r="AO108" s="4" t="s">
        <v>97</v>
      </c>
    </row>
    <row r="109" spans="1:41" ht="14.4" x14ac:dyDescent="0.3">
      <c r="A109" s="4" t="s">
        <v>1246</v>
      </c>
      <c r="B109" s="4" t="s">
        <v>71</v>
      </c>
      <c r="C109" s="4">
        <v>2019</v>
      </c>
      <c r="D109" s="4" t="s">
        <v>390</v>
      </c>
      <c r="E109" s="4" t="s">
        <v>179</v>
      </c>
      <c r="F109" s="4" t="s">
        <v>579</v>
      </c>
      <c r="G109" s="4" t="s">
        <v>712</v>
      </c>
      <c r="H109" s="4" t="s">
        <v>15</v>
      </c>
      <c r="I109" s="4" t="s">
        <v>16</v>
      </c>
      <c r="J109" s="4" t="s">
        <v>1264</v>
      </c>
      <c r="K109">
        <v>31.311122999999998</v>
      </c>
      <c r="L109">
        <v>120.6212881</v>
      </c>
      <c r="M109" s="4">
        <v>367</v>
      </c>
      <c r="N109" s="6" t="s">
        <v>20</v>
      </c>
      <c r="O109" s="5" t="s">
        <v>72</v>
      </c>
      <c r="P109" s="5" t="s">
        <v>21</v>
      </c>
      <c r="Q109" s="17" t="s">
        <v>48</v>
      </c>
      <c r="R109" s="5" t="s">
        <v>37</v>
      </c>
      <c r="S109" s="5" t="s">
        <v>37</v>
      </c>
      <c r="T109" s="4" t="s">
        <v>387</v>
      </c>
      <c r="U109" s="4">
        <v>17.100000000000001</v>
      </c>
      <c r="V109" s="4">
        <v>1.6</v>
      </c>
      <c r="X109" s="4" t="s">
        <v>99</v>
      </c>
      <c r="AB109" s="4">
        <v>123</v>
      </c>
      <c r="AD109" s="4">
        <v>40</v>
      </c>
      <c r="AF109" s="4">
        <v>123</v>
      </c>
      <c r="AH109" s="8">
        <f t="shared" si="3"/>
        <v>107.70268815079726</v>
      </c>
      <c r="AI109" s="4">
        <v>1.1941524802143331</v>
      </c>
      <c r="AL109" s="4">
        <v>49.793038263799751</v>
      </c>
      <c r="AM109" s="4">
        <v>6.101135359313381E-2</v>
      </c>
      <c r="AN109" s="4" t="s">
        <v>96</v>
      </c>
      <c r="AO109" s="4" t="s">
        <v>97</v>
      </c>
    </row>
    <row r="110" spans="1:41" ht="14.4" x14ac:dyDescent="0.3">
      <c r="A110" s="4" t="s">
        <v>1246</v>
      </c>
      <c r="B110" s="4" t="s">
        <v>71</v>
      </c>
      <c r="C110" s="4">
        <v>2019</v>
      </c>
      <c r="D110" s="4" t="s">
        <v>390</v>
      </c>
      <c r="E110" s="4" t="s">
        <v>179</v>
      </c>
      <c r="F110" s="4" t="s">
        <v>579</v>
      </c>
      <c r="G110" s="4" t="s">
        <v>712</v>
      </c>
      <c r="H110" s="4" t="s">
        <v>15</v>
      </c>
      <c r="I110" s="4" t="s">
        <v>16</v>
      </c>
      <c r="J110" s="4" t="s">
        <v>1264</v>
      </c>
      <c r="K110">
        <v>31.311122999999998</v>
      </c>
      <c r="L110">
        <v>120.6212881</v>
      </c>
      <c r="M110" s="4">
        <v>367</v>
      </c>
      <c r="N110" s="6" t="s">
        <v>20</v>
      </c>
      <c r="O110" s="5" t="s">
        <v>72</v>
      </c>
      <c r="P110" s="5" t="s">
        <v>21</v>
      </c>
      <c r="Q110" s="17" t="s">
        <v>48</v>
      </c>
      <c r="R110" s="5" t="s">
        <v>37</v>
      </c>
      <c r="S110" s="5" t="s">
        <v>37</v>
      </c>
      <c r="T110" s="4" t="s">
        <v>388</v>
      </c>
      <c r="U110" s="4">
        <v>7100</v>
      </c>
      <c r="V110" s="4">
        <v>1.19</v>
      </c>
      <c r="X110" s="4" t="s">
        <v>99</v>
      </c>
      <c r="AB110" s="4">
        <v>165</v>
      </c>
      <c r="AD110" s="4">
        <v>60</v>
      </c>
      <c r="AF110" s="4">
        <v>146</v>
      </c>
      <c r="AH110" s="8">
        <f t="shared" si="3"/>
        <v>146.41018521954402</v>
      </c>
      <c r="AI110" s="4">
        <v>1.2427754176919685</v>
      </c>
      <c r="AL110" s="4">
        <v>-148.97331078475719</v>
      </c>
      <c r="AM110" s="4">
        <v>3.7589098253655841E-2</v>
      </c>
      <c r="AN110" s="4" t="s">
        <v>96</v>
      </c>
      <c r="AO110" s="4" t="s">
        <v>97</v>
      </c>
    </row>
    <row r="111" spans="1:41" ht="14.4" x14ac:dyDescent="0.3">
      <c r="A111" s="4" t="s">
        <v>1246</v>
      </c>
      <c r="B111" s="4" t="s">
        <v>71</v>
      </c>
      <c r="C111" s="4">
        <v>2019</v>
      </c>
      <c r="D111" s="4" t="s">
        <v>390</v>
      </c>
      <c r="E111" s="4" t="s">
        <v>179</v>
      </c>
      <c r="F111" s="4" t="s">
        <v>579</v>
      </c>
      <c r="G111" s="4" t="s">
        <v>712</v>
      </c>
      <c r="H111" s="4" t="s">
        <v>15</v>
      </c>
      <c r="I111" s="4" t="s">
        <v>16</v>
      </c>
      <c r="J111" s="4" t="s">
        <v>1264</v>
      </c>
      <c r="K111">
        <v>31.311122999999998</v>
      </c>
      <c r="L111">
        <v>120.6212881</v>
      </c>
      <c r="M111" s="4">
        <v>367</v>
      </c>
      <c r="N111" s="6" t="s">
        <v>20</v>
      </c>
      <c r="O111" s="5" t="s">
        <v>72</v>
      </c>
      <c r="P111" s="5" t="s">
        <v>21</v>
      </c>
      <c r="Q111" s="17" t="s">
        <v>48</v>
      </c>
      <c r="R111" s="5" t="s">
        <v>37</v>
      </c>
      <c r="S111" s="5" t="s">
        <v>37</v>
      </c>
      <c r="T111" s="4" t="s">
        <v>387</v>
      </c>
      <c r="U111" s="4">
        <v>17.100000000000001</v>
      </c>
      <c r="V111" s="4">
        <v>1.6</v>
      </c>
      <c r="X111" s="4" t="s">
        <v>99</v>
      </c>
      <c r="AB111" s="4">
        <v>123</v>
      </c>
      <c r="AD111" s="4">
        <v>40</v>
      </c>
      <c r="AF111" s="4">
        <v>123</v>
      </c>
      <c r="AH111" s="8">
        <f t="shared" si="3"/>
        <v>107.70268815079726</v>
      </c>
      <c r="AI111" s="4">
        <v>1.282036242448402</v>
      </c>
      <c r="AL111" s="4">
        <v>104.31047012576033</v>
      </c>
      <c r="AM111" s="4">
        <v>0.15021127766495379</v>
      </c>
      <c r="AN111" s="4" t="s">
        <v>96</v>
      </c>
      <c r="AO111" s="4" t="s">
        <v>97</v>
      </c>
    </row>
    <row r="112" spans="1:41" ht="14.4" x14ac:dyDescent="0.3">
      <c r="A112" s="4" t="s">
        <v>1246</v>
      </c>
      <c r="B112" s="4" t="s">
        <v>71</v>
      </c>
      <c r="C112" s="4">
        <v>2019</v>
      </c>
      <c r="D112" s="4" t="s">
        <v>390</v>
      </c>
      <c r="E112" s="4" t="s">
        <v>179</v>
      </c>
      <c r="F112" s="4" t="s">
        <v>579</v>
      </c>
      <c r="G112" s="4" t="s">
        <v>712</v>
      </c>
      <c r="H112" s="4" t="s">
        <v>15</v>
      </c>
      <c r="I112" s="4" t="s">
        <v>16</v>
      </c>
      <c r="J112" s="4" t="s">
        <v>1264</v>
      </c>
      <c r="K112">
        <v>31.311122999999998</v>
      </c>
      <c r="L112">
        <v>120.6212881</v>
      </c>
      <c r="M112" s="4">
        <v>367</v>
      </c>
      <c r="N112" s="6" t="s">
        <v>20</v>
      </c>
      <c r="O112" s="5" t="s">
        <v>72</v>
      </c>
      <c r="P112" s="5" t="s">
        <v>21</v>
      </c>
      <c r="Q112" s="17" t="s">
        <v>48</v>
      </c>
      <c r="R112" s="5" t="s">
        <v>37</v>
      </c>
      <c r="S112" s="5" t="s">
        <v>37</v>
      </c>
      <c r="T112" s="4" t="s">
        <v>388</v>
      </c>
      <c r="U112" s="4">
        <v>7100</v>
      </c>
      <c r="V112" s="4">
        <v>1.19</v>
      </c>
      <c r="X112" s="4" t="s">
        <v>99</v>
      </c>
      <c r="AB112" s="4">
        <v>165</v>
      </c>
      <c r="AD112" s="4">
        <v>60</v>
      </c>
      <c r="AF112" s="4">
        <v>146</v>
      </c>
      <c r="AH112" s="8">
        <f t="shared" si="3"/>
        <v>146.41018521954402</v>
      </c>
      <c r="AI112" s="4">
        <v>1.3127542810534956</v>
      </c>
      <c r="AL112" s="4">
        <v>-61.223449230661586</v>
      </c>
      <c r="AM112" s="4">
        <v>2.6496553355947812E-2</v>
      </c>
      <c r="AN112" s="4" t="s">
        <v>96</v>
      </c>
      <c r="AO112" s="4" t="s">
        <v>97</v>
      </c>
    </row>
    <row r="113" spans="1:41" ht="13.8" customHeight="1" x14ac:dyDescent="0.3">
      <c r="A113" s="4" t="s">
        <v>1246</v>
      </c>
      <c r="B113" s="4" t="s">
        <v>71</v>
      </c>
      <c r="C113" s="4">
        <v>2019</v>
      </c>
      <c r="D113" s="4" t="s">
        <v>390</v>
      </c>
      <c r="E113" s="4" t="s">
        <v>179</v>
      </c>
      <c r="F113" s="4" t="s">
        <v>579</v>
      </c>
      <c r="G113" s="4" t="s">
        <v>712</v>
      </c>
      <c r="H113" s="4" t="s">
        <v>15</v>
      </c>
      <c r="I113" s="4" t="s">
        <v>16</v>
      </c>
      <c r="J113" s="4" t="s">
        <v>1264</v>
      </c>
      <c r="K113">
        <v>31.311122999999998</v>
      </c>
      <c r="L113">
        <v>120.6212881</v>
      </c>
      <c r="M113" s="4">
        <v>367</v>
      </c>
      <c r="N113" s="6" t="s">
        <v>20</v>
      </c>
      <c r="O113" s="5" t="s">
        <v>72</v>
      </c>
      <c r="P113" s="5" t="s">
        <v>21</v>
      </c>
      <c r="Q113" s="17" t="s">
        <v>48</v>
      </c>
      <c r="R113" s="5" t="s">
        <v>37</v>
      </c>
      <c r="S113" s="5" t="s">
        <v>37</v>
      </c>
      <c r="T113" s="4" t="s">
        <v>387</v>
      </c>
      <c r="U113" s="4">
        <v>17.100000000000001</v>
      </c>
      <c r="V113" s="4">
        <v>1.6</v>
      </c>
      <c r="X113" s="4" t="s">
        <v>99</v>
      </c>
      <c r="AB113" s="4">
        <v>123</v>
      </c>
      <c r="AD113" s="4">
        <v>40</v>
      </c>
      <c r="AF113" s="4">
        <v>123</v>
      </c>
      <c r="AH113" s="8">
        <f t="shared" si="3"/>
        <v>107.70268815079726</v>
      </c>
      <c r="AI113" s="4">
        <v>1.3477165337729853</v>
      </c>
      <c r="AL113" s="4">
        <v>-376.55289487555245</v>
      </c>
      <c r="AM113" s="4">
        <v>0.15503383488503794</v>
      </c>
      <c r="AN113" s="4" t="s">
        <v>96</v>
      </c>
      <c r="AO113" s="4" t="s">
        <v>97</v>
      </c>
    </row>
    <row r="114" spans="1:41" ht="14.4" customHeight="1" x14ac:dyDescent="0.3">
      <c r="A114" s="4" t="s">
        <v>1246</v>
      </c>
      <c r="B114" s="4" t="s">
        <v>71</v>
      </c>
      <c r="C114" s="4">
        <v>2019</v>
      </c>
      <c r="D114" s="4" t="s">
        <v>390</v>
      </c>
      <c r="E114" s="4" t="s">
        <v>179</v>
      </c>
      <c r="F114" s="4" t="s">
        <v>579</v>
      </c>
      <c r="G114" s="4" t="s">
        <v>712</v>
      </c>
      <c r="H114" s="4" t="s">
        <v>15</v>
      </c>
      <c r="I114" s="4" t="s">
        <v>16</v>
      </c>
      <c r="J114" s="4" t="s">
        <v>1264</v>
      </c>
      <c r="K114">
        <v>31.311122999999998</v>
      </c>
      <c r="L114">
        <v>120.6212881</v>
      </c>
      <c r="M114" s="4">
        <v>367</v>
      </c>
      <c r="N114" s="6" t="s">
        <v>20</v>
      </c>
      <c r="O114" s="5" t="s">
        <v>72</v>
      </c>
      <c r="P114" s="5" t="s">
        <v>21</v>
      </c>
      <c r="Q114" s="17" t="s">
        <v>48</v>
      </c>
      <c r="R114" s="5" t="s">
        <v>37</v>
      </c>
      <c r="S114" s="5" t="s">
        <v>37</v>
      </c>
      <c r="T114" s="4" t="s">
        <v>389</v>
      </c>
      <c r="U114" s="4">
        <v>900</v>
      </c>
      <c r="V114" s="4">
        <v>1.34</v>
      </c>
      <c r="X114" s="4" t="s">
        <v>99</v>
      </c>
      <c r="AB114" s="4">
        <v>124</v>
      </c>
      <c r="AD114" s="4">
        <v>50</v>
      </c>
      <c r="AF114" s="4">
        <v>127</v>
      </c>
      <c r="AH114" s="8">
        <f t="shared" si="3"/>
        <v>111.52428590911741</v>
      </c>
      <c r="AI114" s="4">
        <v>1.3804493981010526</v>
      </c>
      <c r="AL114" s="4">
        <v>-221.2805510141288</v>
      </c>
      <c r="AM114" s="4">
        <v>7.0493438667762254E-2</v>
      </c>
      <c r="AN114" s="4" t="s">
        <v>96</v>
      </c>
      <c r="AO114" s="4" t="s">
        <v>97</v>
      </c>
    </row>
    <row r="115" spans="1:41" ht="14.4" customHeight="1" x14ac:dyDescent="0.3">
      <c r="A115" s="4" t="s">
        <v>1246</v>
      </c>
      <c r="B115" s="4" t="s">
        <v>71</v>
      </c>
      <c r="C115" s="4">
        <v>2019</v>
      </c>
      <c r="D115" s="4" t="s">
        <v>390</v>
      </c>
      <c r="E115" s="4" t="s">
        <v>179</v>
      </c>
      <c r="F115" s="4" t="s">
        <v>579</v>
      </c>
      <c r="G115" s="4" t="s">
        <v>712</v>
      </c>
      <c r="H115" s="4" t="s">
        <v>15</v>
      </c>
      <c r="I115" s="4" t="s">
        <v>16</v>
      </c>
      <c r="J115" s="4" t="s">
        <v>1264</v>
      </c>
      <c r="K115">
        <v>31.311122999999998</v>
      </c>
      <c r="L115">
        <v>120.6212881</v>
      </c>
      <c r="M115" s="4">
        <v>367</v>
      </c>
      <c r="N115" s="6" t="s">
        <v>20</v>
      </c>
      <c r="O115" s="5" t="s">
        <v>72</v>
      </c>
      <c r="P115" s="5" t="s">
        <v>21</v>
      </c>
      <c r="Q115" s="17" t="s">
        <v>48</v>
      </c>
      <c r="R115" s="5" t="s">
        <v>37</v>
      </c>
      <c r="S115" s="5" t="s">
        <v>37</v>
      </c>
      <c r="T115" s="4" t="s">
        <v>387</v>
      </c>
      <c r="U115" s="4">
        <v>17.100000000000001</v>
      </c>
      <c r="V115" s="4">
        <v>1.6</v>
      </c>
      <c r="X115" s="4" t="s">
        <v>99</v>
      </c>
      <c r="AB115" s="4">
        <v>123</v>
      </c>
      <c r="AD115" s="4">
        <v>40</v>
      </c>
      <c r="AF115" s="4">
        <v>123</v>
      </c>
      <c r="AH115" s="8">
        <f t="shared" si="3"/>
        <v>107.70268815079726</v>
      </c>
      <c r="AI115" s="4">
        <v>1.4110586583381588</v>
      </c>
      <c r="AL115" s="4">
        <v>-122.51096227817612</v>
      </c>
      <c r="AM115" s="4">
        <v>4.8880404594153437E-2</v>
      </c>
      <c r="AN115" s="4" t="s">
        <v>96</v>
      </c>
      <c r="AO115" s="4" t="s">
        <v>97</v>
      </c>
    </row>
    <row r="116" spans="1:41" ht="14.4" customHeight="1" x14ac:dyDescent="0.3">
      <c r="A116" s="4" t="s">
        <v>1246</v>
      </c>
      <c r="B116" s="4" t="s">
        <v>71</v>
      </c>
      <c r="C116" s="4">
        <v>2019</v>
      </c>
      <c r="D116" s="4" t="s">
        <v>390</v>
      </c>
      <c r="E116" s="4" t="s">
        <v>179</v>
      </c>
      <c r="F116" s="4" t="s">
        <v>579</v>
      </c>
      <c r="G116" s="4" t="s">
        <v>712</v>
      </c>
      <c r="H116" s="4" t="s">
        <v>15</v>
      </c>
      <c r="I116" s="4" t="s">
        <v>16</v>
      </c>
      <c r="J116" s="4" t="s">
        <v>1264</v>
      </c>
      <c r="K116">
        <v>31.311122999999998</v>
      </c>
      <c r="L116">
        <v>120.6212881</v>
      </c>
      <c r="M116" s="4">
        <v>367</v>
      </c>
      <c r="N116" s="6" t="s">
        <v>20</v>
      </c>
      <c r="O116" s="5" t="s">
        <v>72</v>
      </c>
      <c r="P116" s="5" t="s">
        <v>21</v>
      </c>
      <c r="Q116" s="17" t="s">
        <v>48</v>
      </c>
      <c r="R116" s="5" t="s">
        <v>37</v>
      </c>
      <c r="S116" s="5" t="s">
        <v>37</v>
      </c>
      <c r="T116" s="4" t="s">
        <v>388</v>
      </c>
      <c r="U116" s="4">
        <v>7100</v>
      </c>
      <c r="V116" s="4">
        <v>1.19</v>
      </c>
      <c r="X116" s="4" t="s">
        <v>99</v>
      </c>
      <c r="AB116" s="4">
        <v>165</v>
      </c>
      <c r="AD116" s="4">
        <v>60</v>
      </c>
      <c r="AF116" s="4">
        <v>146</v>
      </c>
      <c r="AH116" s="8">
        <f t="shared" si="3"/>
        <v>146.41018521954402</v>
      </c>
      <c r="AI116" s="4">
        <v>1.5373885751989045</v>
      </c>
      <c r="AL116" s="4">
        <v>-346.24944171671535</v>
      </c>
      <c r="AM116" s="4">
        <v>7.8568268077437081E-2</v>
      </c>
      <c r="AN116" s="4" t="s">
        <v>96</v>
      </c>
      <c r="AO116" s="4" t="s">
        <v>97</v>
      </c>
    </row>
    <row r="117" spans="1:41" ht="14.4" x14ac:dyDescent="0.3">
      <c r="A117" s="4" t="s">
        <v>1246</v>
      </c>
      <c r="B117" s="4" t="s">
        <v>71</v>
      </c>
      <c r="C117" s="4">
        <v>2019</v>
      </c>
      <c r="D117" s="4" t="s">
        <v>390</v>
      </c>
      <c r="E117" s="4" t="s">
        <v>179</v>
      </c>
      <c r="F117" s="4" t="s">
        <v>579</v>
      </c>
      <c r="G117" s="4" t="s">
        <v>712</v>
      </c>
      <c r="H117" s="4" t="s">
        <v>15</v>
      </c>
      <c r="I117" s="4" t="s">
        <v>16</v>
      </c>
      <c r="J117" s="4" t="s">
        <v>1264</v>
      </c>
      <c r="K117">
        <v>31.311122999999998</v>
      </c>
      <c r="L117">
        <v>120.6212881</v>
      </c>
      <c r="M117" s="4">
        <v>367</v>
      </c>
      <c r="N117" s="6" t="s">
        <v>20</v>
      </c>
      <c r="O117" s="5" t="s">
        <v>72</v>
      </c>
      <c r="P117" s="5" t="s">
        <v>21</v>
      </c>
      <c r="Q117" s="17" t="s">
        <v>48</v>
      </c>
      <c r="R117" s="5" t="s">
        <v>37</v>
      </c>
      <c r="S117" s="5" t="s">
        <v>37</v>
      </c>
      <c r="T117" s="4" t="s">
        <v>387</v>
      </c>
      <c r="U117" s="4">
        <v>17.100000000000001</v>
      </c>
      <c r="V117" s="4">
        <v>1.6</v>
      </c>
      <c r="X117" s="4" t="s">
        <v>99</v>
      </c>
      <c r="AB117" s="4">
        <v>123</v>
      </c>
      <c r="AD117" s="4">
        <v>40</v>
      </c>
      <c r="AF117" s="4">
        <v>123</v>
      </c>
      <c r="AH117" s="8">
        <f t="shared" si="3"/>
        <v>107.70268815079726</v>
      </c>
      <c r="AI117" s="4">
        <v>1.6333251323537317</v>
      </c>
      <c r="AL117" s="4">
        <v>-9.8348472804451958</v>
      </c>
      <c r="AM117" s="4">
        <v>7.2737736426451899E-2</v>
      </c>
      <c r="AN117" s="4" t="s">
        <v>96</v>
      </c>
      <c r="AO117" s="4" t="s">
        <v>97</v>
      </c>
    </row>
    <row r="118" spans="1:41" ht="14.4" x14ac:dyDescent="0.3">
      <c r="A118" s="4" t="s">
        <v>1246</v>
      </c>
      <c r="B118" s="4" t="s">
        <v>71</v>
      </c>
      <c r="C118" s="4">
        <v>2019</v>
      </c>
      <c r="D118" s="4" t="s">
        <v>390</v>
      </c>
      <c r="E118" s="4" t="s">
        <v>179</v>
      </c>
      <c r="F118" s="4" t="s">
        <v>579</v>
      </c>
      <c r="G118" s="4" t="s">
        <v>712</v>
      </c>
      <c r="H118" s="4" t="s">
        <v>15</v>
      </c>
      <c r="I118" s="4" t="s">
        <v>16</v>
      </c>
      <c r="J118" s="4" t="s">
        <v>1264</v>
      </c>
      <c r="K118">
        <v>31.311122999999998</v>
      </c>
      <c r="L118">
        <v>120.6212881</v>
      </c>
      <c r="M118" s="4">
        <v>367</v>
      </c>
      <c r="N118" s="6" t="s">
        <v>20</v>
      </c>
      <c r="O118" s="5" t="s">
        <v>72</v>
      </c>
      <c r="P118" s="5" t="s">
        <v>21</v>
      </c>
      <c r="Q118" s="17" t="s">
        <v>48</v>
      </c>
      <c r="R118" s="5" t="s">
        <v>37</v>
      </c>
      <c r="S118" s="5" t="s">
        <v>37</v>
      </c>
      <c r="T118" s="4" t="s">
        <v>389</v>
      </c>
      <c r="U118" s="4">
        <v>900</v>
      </c>
      <c r="V118" s="4">
        <v>1.34</v>
      </c>
      <c r="X118" s="4" t="s">
        <v>99</v>
      </c>
      <c r="AB118" s="4">
        <v>124</v>
      </c>
      <c r="AD118" s="4">
        <v>50</v>
      </c>
      <c r="AF118" s="4">
        <v>127</v>
      </c>
      <c r="AH118" s="8">
        <f t="shared" si="3"/>
        <v>111.52428590911741</v>
      </c>
      <c r="AI118" s="4">
        <v>1.6632059982502605</v>
      </c>
      <c r="AL118" s="4">
        <v>-258.47664505325338</v>
      </c>
      <c r="AM118" s="4">
        <v>6.119485881455166E-2</v>
      </c>
      <c r="AN118" s="4" t="s">
        <v>96</v>
      </c>
      <c r="AO118" s="4" t="s">
        <v>97</v>
      </c>
    </row>
    <row r="119" spans="1:41" ht="14.4" x14ac:dyDescent="0.3">
      <c r="A119" s="4" t="s">
        <v>1246</v>
      </c>
      <c r="B119" s="4" t="s">
        <v>71</v>
      </c>
      <c r="C119" s="4">
        <v>2019</v>
      </c>
      <c r="D119" s="4" t="s">
        <v>390</v>
      </c>
      <c r="E119" s="4" t="s">
        <v>179</v>
      </c>
      <c r="F119" s="4" t="s">
        <v>579</v>
      </c>
      <c r="G119" s="4" t="s">
        <v>712</v>
      </c>
      <c r="H119" s="4" t="s">
        <v>15</v>
      </c>
      <c r="I119" s="4" t="s">
        <v>16</v>
      </c>
      <c r="J119" s="4" t="s">
        <v>1264</v>
      </c>
      <c r="K119">
        <v>31.311122999999998</v>
      </c>
      <c r="L119">
        <v>120.6212881</v>
      </c>
      <c r="M119" s="4">
        <v>367</v>
      </c>
      <c r="N119" s="6" t="s">
        <v>20</v>
      </c>
      <c r="O119" s="5" t="s">
        <v>72</v>
      </c>
      <c r="P119" s="5" t="s">
        <v>21</v>
      </c>
      <c r="Q119" s="17" t="s">
        <v>48</v>
      </c>
      <c r="R119" s="5" t="s">
        <v>37</v>
      </c>
      <c r="S119" s="5" t="s">
        <v>37</v>
      </c>
      <c r="T119" s="4" t="s">
        <v>387</v>
      </c>
      <c r="U119" s="4">
        <v>17.100000000000001</v>
      </c>
      <c r="V119" s="4">
        <v>1.6</v>
      </c>
      <c r="X119" s="4" t="s">
        <v>99</v>
      </c>
      <c r="AB119" s="4">
        <v>123</v>
      </c>
      <c r="AD119" s="4">
        <v>40</v>
      </c>
      <c r="AF119" s="4">
        <v>123</v>
      </c>
      <c r="AH119" s="8">
        <f t="shared" si="3"/>
        <v>107.70268815079726</v>
      </c>
      <c r="AI119" s="4">
        <v>1.7163645151163274</v>
      </c>
      <c r="AL119" s="4">
        <v>-244.90093788800698</v>
      </c>
      <c r="AM119" s="4">
        <v>0.17552993567308051</v>
      </c>
      <c r="AN119" s="4" t="s">
        <v>96</v>
      </c>
      <c r="AO119" s="4" t="s">
        <v>97</v>
      </c>
    </row>
    <row r="120" spans="1:41" ht="13.8" customHeight="1" x14ac:dyDescent="0.3">
      <c r="A120" s="4" t="s">
        <v>1246</v>
      </c>
      <c r="B120" s="4" t="s">
        <v>71</v>
      </c>
      <c r="C120" s="4">
        <v>2019</v>
      </c>
      <c r="D120" s="4" t="s">
        <v>390</v>
      </c>
      <c r="E120" s="4" t="s">
        <v>179</v>
      </c>
      <c r="F120" s="4" t="s">
        <v>579</v>
      </c>
      <c r="G120" s="4" t="s">
        <v>712</v>
      </c>
      <c r="H120" s="4" t="s">
        <v>15</v>
      </c>
      <c r="I120" s="4" t="s">
        <v>16</v>
      </c>
      <c r="J120" s="4" t="s">
        <v>1264</v>
      </c>
      <c r="K120">
        <v>31.311122999999998</v>
      </c>
      <c r="L120">
        <v>120.6212881</v>
      </c>
      <c r="M120" s="4">
        <v>367</v>
      </c>
      <c r="N120" s="6" t="s">
        <v>20</v>
      </c>
      <c r="O120" s="5" t="s">
        <v>72</v>
      </c>
      <c r="P120" s="5" t="s">
        <v>21</v>
      </c>
      <c r="Q120" s="17" t="s">
        <v>48</v>
      </c>
      <c r="R120" s="5" t="s">
        <v>37</v>
      </c>
      <c r="S120" s="5" t="s">
        <v>37</v>
      </c>
      <c r="T120" s="4" t="s">
        <v>389</v>
      </c>
      <c r="U120" s="4">
        <f>0.09*10000</f>
        <v>900</v>
      </c>
      <c r="V120" s="4">
        <v>1.34</v>
      </c>
      <c r="X120" s="4" t="s">
        <v>99</v>
      </c>
      <c r="AB120" s="4">
        <v>124</v>
      </c>
      <c r="AD120" s="4">
        <v>50</v>
      </c>
      <c r="AF120" s="4">
        <v>127</v>
      </c>
      <c r="AH120" s="8">
        <f t="shared" si="3"/>
        <v>111.52428590911741</v>
      </c>
      <c r="AI120" s="4">
        <v>1.9157201274251912</v>
      </c>
      <c r="AL120" s="4">
        <v>102.77448592788946</v>
      </c>
      <c r="AM120" s="4">
        <v>0.1484619974671017</v>
      </c>
      <c r="AN120" s="4" t="s">
        <v>96</v>
      </c>
      <c r="AO120" s="4" t="s">
        <v>97</v>
      </c>
    </row>
    <row r="121" spans="1:41" ht="13.8" customHeight="1" x14ac:dyDescent="0.3">
      <c r="A121" s="4" t="s">
        <v>1246</v>
      </c>
      <c r="B121" s="4" t="s">
        <v>71</v>
      </c>
      <c r="C121" s="4">
        <v>2019</v>
      </c>
      <c r="D121" s="4" t="s">
        <v>390</v>
      </c>
      <c r="E121" s="4" t="s">
        <v>179</v>
      </c>
      <c r="F121" s="4" t="s">
        <v>579</v>
      </c>
      <c r="G121" s="4" t="s">
        <v>712</v>
      </c>
      <c r="H121" s="4" t="s">
        <v>15</v>
      </c>
      <c r="I121" s="4" t="s">
        <v>16</v>
      </c>
      <c r="J121" s="4" t="s">
        <v>1264</v>
      </c>
      <c r="K121">
        <v>31.311122999999998</v>
      </c>
      <c r="L121">
        <v>120.6212881</v>
      </c>
      <c r="M121" s="4">
        <v>367</v>
      </c>
      <c r="N121" s="6" t="s">
        <v>20</v>
      </c>
      <c r="O121" s="5" t="s">
        <v>72</v>
      </c>
      <c r="P121" s="5" t="s">
        <v>21</v>
      </c>
      <c r="Q121" s="17" t="s">
        <v>48</v>
      </c>
      <c r="R121" s="5" t="s">
        <v>37</v>
      </c>
      <c r="S121" s="5" t="s">
        <v>37</v>
      </c>
      <c r="T121" s="4" t="s">
        <v>387</v>
      </c>
      <c r="U121" s="4">
        <v>17.100000000000001</v>
      </c>
      <c r="V121" s="4">
        <v>1.6</v>
      </c>
      <c r="X121" s="4" t="s">
        <v>99</v>
      </c>
      <c r="AB121" s="4">
        <v>123</v>
      </c>
      <c r="AD121" s="4">
        <v>40</v>
      </c>
      <c r="AF121" s="4">
        <v>123</v>
      </c>
      <c r="AH121" s="8">
        <f t="shared" si="3"/>
        <v>107.70268815079726</v>
      </c>
      <c r="AI121" s="4">
        <v>1.9529103117394113</v>
      </c>
      <c r="AL121" s="4">
        <v>-140.31829667503365</v>
      </c>
      <c r="AM121" s="4">
        <v>3.4697507389457011E-2</v>
      </c>
      <c r="AN121" s="4" t="s">
        <v>96</v>
      </c>
      <c r="AO121" s="4" t="s">
        <v>97</v>
      </c>
    </row>
    <row r="122" spans="1:41" ht="13.8" customHeight="1" x14ac:dyDescent="0.3">
      <c r="A122" s="4" t="s">
        <v>1246</v>
      </c>
      <c r="B122" s="4" t="s">
        <v>71</v>
      </c>
      <c r="C122" s="4">
        <v>2019</v>
      </c>
      <c r="D122" s="4" t="s">
        <v>390</v>
      </c>
      <c r="E122" s="4" t="s">
        <v>179</v>
      </c>
      <c r="F122" s="4" t="s">
        <v>579</v>
      </c>
      <c r="G122" s="4" t="s">
        <v>712</v>
      </c>
      <c r="H122" s="4" t="s">
        <v>15</v>
      </c>
      <c r="I122" s="4" t="s">
        <v>16</v>
      </c>
      <c r="J122" s="4" t="s">
        <v>1264</v>
      </c>
      <c r="K122">
        <v>31.311122999999998</v>
      </c>
      <c r="L122">
        <v>120.6212881</v>
      </c>
      <c r="M122" s="4">
        <v>367</v>
      </c>
      <c r="N122" s="6" t="s">
        <v>20</v>
      </c>
      <c r="O122" s="5" t="s">
        <v>72</v>
      </c>
      <c r="P122" s="5" t="s">
        <v>21</v>
      </c>
      <c r="Q122" s="17" t="s">
        <v>48</v>
      </c>
      <c r="R122" s="5" t="s">
        <v>37</v>
      </c>
      <c r="S122" s="5" t="s">
        <v>37</v>
      </c>
      <c r="T122" s="4" t="s">
        <v>388</v>
      </c>
      <c r="U122" s="4">
        <v>7100</v>
      </c>
      <c r="V122" s="4">
        <v>1.19</v>
      </c>
      <c r="X122" s="4" t="s">
        <v>99</v>
      </c>
      <c r="AB122" s="4">
        <v>165</v>
      </c>
      <c r="AD122" s="4">
        <v>60</v>
      </c>
      <c r="AF122" s="4">
        <v>146</v>
      </c>
      <c r="AH122" s="8">
        <f t="shared" si="3"/>
        <v>146.41018521954402</v>
      </c>
      <c r="AI122" s="4">
        <v>1.9652905981188211</v>
      </c>
      <c r="AL122" s="4">
        <v>-324.92217448640713</v>
      </c>
      <c r="AM122" s="4">
        <v>0.1212290096161696</v>
      </c>
      <c r="AN122" s="4" t="s">
        <v>96</v>
      </c>
      <c r="AO122" s="4" t="s">
        <v>97</v>
      </c>
    </row>
    <row r="123" spans="1:41" ht="13.8" customHeight="1" x14ac:dyDescent="0.3">
      <c r="A123" s="4" t="s">
        <v>1246</v>
      </c>
      <c r="B123" s="4" t="s">
        <v>71</v>
      </c>
      <c r="C123" s="4">
        <v>2019</v>
      </c>
      <c r="D123" s="4" t="s">
        <v>390</v>
      </c>
      <c r="E123" s="4" t="s">
        <v>179</v>
      </c>
      <c r="F123" s="4" t="s">
        <v>579</v>
      </c>
      <c r="G123" s="4" t="s">
        <v>712</v>
      </c>
      <c r="H123" s="4" t="s">
        <v>15</v>
      </c>
      <c r="I123" s="4" t="s">
        <v>16</v>
      </c>
      <c r="J123" s="4" t="s">
        <v>1264</v>
      </c>
      <c r="K123">
        <v>31.311122999999998</v>
      </c>
      <c r="L123">
        <v>120.6212881</v>
      </c>
      <c r="M123" s="4">
        <v>367</v>
      </c>
      <c r="N123" s="6" t="s">
        <v>20</v>
      </c>
      <c r="O123" s="5" t="s">
        <v>72</v>
      </c>
      <c r="P123" s="5" t="s">
        <v>21</v>
      </c>
      <c r="Q123" s="17" t="s">
        <v>48</v>
      </c>
      <c r="R123" s="5" t="s">
        <v>37</v>
      </c>
      <c r="S123" s="5" t="s">
        <v>37</v>
      </c>
      <c r="T123" s="4" t="s">
        <v>389</v>
      </c>
      <c r="U123" s="4">
        <v>900</v>
      </c>
      <c r="V123" s="4">
        <v>1.34</v>
      </c>
      <c r="X123" s="4" t="s">
        <v>99</v>
      </c>
      <c r="AB123" s="4">
        <v>124</v>
      </c>
      <c r="AD123" s="4">
        <v>50</v>
      </c>
      <c r="AF123" s="4">
        <v>127</v>
      </c>
      <c r="AH123" s="8">
        <f t="shared" si="3"/>
        <v>111.52428590911741</v>
      </c>
      <c r="AI123" s="4">
        <v>2.0259699883143987</v>
      </c>
      <c r="AL123" s="4">
        <v>85.68968508227502</v>
      </c>
      <c r="AM123" s="4">
        <v>0</v>
      </c>
      <c r="AN123" s="4" t="s">
        <v>96</v>
      </c>
      <c r="AO123" s="4" t="s">
        <v>97</v>
      </c>
    </row>
    <row r="124" spans="1:41" ht="13.8" customHeight="1" x14ac:dyDescent="0.3">
      <c r="A124" s="4" t="s">
        <v>1246</v>
      </c>
      <c r="B124" s="4" t="s">
        <v>71</v>
      </c>
      <c r="C124" s="4">
        <v>2019</v>
      </c>
      <c r="D124" s="4" t="s">
        <v>390</v>
      </c>
      <c r="E124" s="4" t="s">
        <v>179</v>
      </c>
      <c r="F124" s="4" t="s">
        <v>579</v>
      </c>
      <c r="G124" s="4" t="s">
        <v>712</v>
      </c>
      <c r="H124" s="4" t="s">
        <v>15</v>
      </c>
      <c r="I124" s="4" t="s">
        <v>16</v>
      </c>
      <c r="J124" s="4" t="s">
        <v>1264</v>
      </c>
      <c r="K124">
        <v>31.311122999999998</v>
      </c>
      <c r="L124">
        <v>120.6212881</v>
      </c>
      <c r="M124" s="4">
        <v>367</v>
      </c>
      <c r="N124" s="6" t="s">
        <v>20</v>
      </c>
      <c r="O124" s="5" t="s">
        <v>72</v>
      </c>
      <c r="P124" s="5" t="s">
        <v>21</v>
      </c>
      <c r="Q124" s="17" t="s">
        <v>48</v>
      </c>
      <c r="R124" s="5" t="s">
        <v>37</v>
      </c>
      <c r="S124" s="5" t="s">
        <v>37</v>
      </c>
      <c r="T124" s="4" t="s">
        <v>387</v>
      </c>
      <c r="U124" s="4">
        <v>17.100000000000001</v>
      </c>
      <c r="V124" s="4">
        <v>1.6</v>
      </c>
      <c r="X124" s="4" t="s">
        <v>99</v>
      </c>
      <c r="AB124" s="4">
        <v>123</v>
      </c>
      <c r="AD124" s="4">
        <v>40</v>
      </c>
      <c r="AF124" s="4">
        <v>123</v>
      </c>
      <c r="AH124" s="8">
        <f t="shared" si="3"/>
        <v>107.70268815079726</v>
      </c>
      <c r="AI124" s="4">
        <v>2.1654265297837281</v>
      </c>
      <c r="AL124" s="4">
        <v>-707.33121630099311</v>
      </c>
      <c r="AM124" s="4">
        <v>4.5350939688626177E-2</v>
      </c>
      <c r="AN124" s="4" t="s">
        <v>96</v>
      </c>
      <c r="AO124" s="4" t="s">
        <v>97</v>
      </c>
    </row>
    <row r="125" spans="1:41" ht="13.8" customHeight="1" x14ac:dyDescent="0.3">
      <c r="A125" s="4" t="s">
        <v>1246</v>
      </c>
      <c r="B125" s="4" t="s">
        <v>71</v>
      </c>
      <c r="C125" s="4">
        <v>2019</v>
      </c>
      <c r="D125" s="4" t="s">
        <v>390</v>
      </c>
      <c r="E125" s="4" t="s">
        <v>179</v>
      </c>
      <c r="F125" s="4" t="s">
        <v>579</v>
      </c>
      <c r="G125" s="4" t="s">
        <v>712</v>
      </c>
      <c r="H125" s="4" t="s">
        <v>15</v>
      </c>
      <c r="I125" s="4" t="s">
        <v>16</v>
      </c>
      <c r="J125" s="4" t="s">
        <v>1264</v>
      </c>
      <c r="K125">
        <v>31.311122999999998</v>
      </c>
      <c r="L125">
        <v>120.6212881</v>
      </c>
      <c r="M125" s="4">
        <v>367</v>
      </c>
      <c r="N125" s="6" t="s">
        <v>20</v>
      </c>
      <c r="O125" s="5" t="s">
        <v>72</v>
      </c>
      <c r="P125" s="5" t="s">
        <v>21</v>
      </c>
      <c r="Q125" s="17" t="s">
        <v>48</v>
      </c>
      <c r="R125" s="5" t="s">
        <v>37</v>
      </c>
      <c r="S125" s="5" t="s">
        <v>37</v>
      </c>
      <c r="T125" s="4" t="s">
        <v>388</v>
      </c>
      <c r="U125" s="4">
        <v>7100</v>
      </c>
      <c r="V125" s="4">
        <v>1.19</v>
      </c>
      <c r="X125" s="4" t="s">
        <v>99</v>
      </c>
      <c r="AB125" s="4">
        <v>165</v>
      </c>
      <c r="AD125" s="4">
        <v>60</v>
      </c>
      <c r="AF125" s="4">
        <v>146</v>
      </c>
      <c r="AH125" s="8">
        <f t="shared" si="3"/>
        <v>146.41018521954402</v>
      </c>
      <c r="AI125" s="4">
        <v>2.3880493789026049</v>
      </c>
      <c r="AL125" s="4">
        <v>-612.79988376106394</v>
      </c>
      <c r="AM125" s="4">
        <v>8.2405719380793468E-2</v>
      </c>
      <c r="AN125" s="4" t="s">
        <v>96</v>
      </c>
      <c r="AO125" s="4" t="s">
        <v>97</v>
      </c>
    </row>
    <row r="126" spans="1:41" ht="13.8" customHeight="1" x14ac:dyDescent="0.3">
      <c r="A126" s="4" t="s">
        <v>1246</v>
      </c>
      <c r="B126" s="4" t="s">
        <v>71</v>
      </c>
      <c r="C126" s="4">
        <v>2019</v>
      </c>
      <c r="D126" s="4" t="s">
        <v>390</v>
      </c>
      <c r="E126" s="4" t="s">
        <v>179</v>
      </c>
      <c r="F126" s="4" t="s">
        <v>579</v>
      </c>
      <c r="G126" s="4" t="s">
        <v>712</v>
      </c>
      <c r="H126" s="4" t="s">
        <v>15</v>
      </c>
      <c r="I126" s="4" t="s">
        <v>16</v>
      </c>
      <c r="J126" s="4" t="s">
        <v>1264</v>
      </c>
      <c r="K126">
        <v>31.311122999999998</v>
      </c>
      <c r="L126">
        <v>120.6212881</v>
      </c>
      <c r="M126" s="4">
        <v>367</v>
      </c>
      <c r="N126" s="6" t="s">
        <v>20</v>
      </c>
      <c r="O126" s="5" t="s">
        <v>72</v>
      </c>
      <c r="P126" s="5" t="s">
        <v>21</v>
      </c>
      <c r="Q126" s="17" t="s">
        <v>48</v>
      </c>
      <c r="R126" s="5" t="s">
        <v>37</v>
      </c>
      <c r="S126" s="5" t="s">
        <v>37</v>
      </c>
      <c r="T126" s="4" t="s">
        <v>388</v>
      </c>
      <c r="U126" s="4">
        <v>7100</v>
      </c>
      <c r="V126" s="4">
        <v>1.19</v>
      </c>
      <c r="X126" s="4" t="s">
        <v>99</v>
      </c>
      <c r="AB126" s="4">
        <v>165</v>
      </c>
      <c r="AD126" s="4">
        <v>60</v>
      </c>
      <c r="AF126" s="4">
        <v>146</v>
      </c>
      <c r="AH126" s="8">
        <f t="shared" si="3"/>
        <v>146.41018521954402</v>
      </c>
      <c r="AI126" s="4">
        <v>2.4191293470681905</v>
      </c>
      <c r="AL126" s="4">
        <v>106.03915499410866</v>
      </c>
      <c r="AM126" s="4">
        <v>4.8008809706237096E-2</v>
      </c>
      <c r="AN126" s="4" t="s">
        <v>96</v>
      </c>
      <c r="AO126" s="4" t="s">
        <v>97</v>
      </c>
    </row>
    <row r="127" spans="1:41" ht="13.8" customHeight="1" x14ac:dyDescent="0.3">
      <c r="A127" s="4" t="s">
        <v>1246</v>
      </c>
      <c r="B127" s="4" t="s">
        <v>71</v>
      </c>
      <c r="C127" s="4">
        <v>2019</v>
      </c>
      <c r="D127" s="4" t="s">
        <v>390</v>
      </c>
      <c r="E127" s="4" t="s">
        <v>179</v>
      </c>
      <c r="F127" s="4" t="s">
        <v>579</v>
      </c>
      <c r="G127" s="4" t="s">
        <v>712</v>
      </c>
      <c r="H127" s="4" t="s">
        <v>15</v>
      </c>
      <c r="I127" s="4" t="s">
        <v>16</v>
      </c>
      <c r="J127" s="4" t="s">
        <v>1264</v>
      </c>
      <c r="K127">
        <v>31.311122999999998</v>
      </c>
      <c r="L127">
        <v>120.6212881</v>
      </c>
      <c r="M127" s="4">
        <v>367</v>
      </c>
      <c r="N127" s="6" t="s">
        <v>20</v>
      </c>
      <c r="O127" s="5" t="s">
        <v>72</v>
      </c>
      <c r="P127" s="5" t="s">
        <v>21</v>
      </c>
      <c r="Q127" s="17" t="s">
        <v>48</v>
      </c>
      <c r="R127" s="5" t="s">
        <v>37</v>
      </c>
      <c r="S127" s="5" t="s">
        <v>37</v>
      </c>
      <c r="T127" s="4" t="s">
        <v>388</v>
      </c>
      <c r="U127" s="4">
        <f>0.71*10000</f>
        <v>7100</v>
      </c>
      <c r="V127" s="4">
        <v>1.19</v>
      </c>
      <c r="X127" s="4" t="s">
        <v>99</v>
      </c>
      <c r="AB127" s="4">
        <v>165</v>
      </c>
      <c r="AD127" s="4">
        <v>60</v>
      </c>
      <c r="AF127" s="4">
        <v>146</v>
      </c>
      <c r="AH127" s="8">
        <f t="shared" si="3"/>
        <v>146.41018521954402</v>
      </c>
      <c r="AI127" s="4">
        <v>2.4569496137685634</v>
      </c>
      <c r="AL127" s="4">
        <v>88.969663078701871</v>
      </c>
      <c r="AM127" s="4">
        <v>0.17966229295068564</v>
      </c>
      <c r="AN127" s="4" t="s">
        <v>96</v>
      </c>
      <c r="AO127" s="4" t="s">
        <v>97</v>
      </c>
    </row>
    <row r="128" spans="1:41" ht="13.8" customHeight="1" x14ac:dyDescent="0.3">
      <c r="A128" s="4" t="s">
        <v>1246</v>
      </c>
      <c r="B128" s="4" t="s">
        <v>71</v>
      </c>
      <c r="C128" s="4">
        <v>2019</v>
      </c>
      <c r="D128" s="4" t="s">
        <v>390</v>
      </c>
      <c r="E128" s="4" t="s">
        <v>179</v>
      </c>
      <c r="F128" s="4" t="s">
        <v>579</v>
      </c>
      <c r="G128" s="4" t="s">
        <v>712</v>
      </c>
      <c r="H128" s="4" t="s">
        <v>15</v>
      </c>
      <c r="I128" s="4" t="s">
        <v>16</v>
      </c>
      <c r="J128" s="4" t="s">
        <v>1264</v>
      </c>
      <c r="K128">
        <v>31.311122999999998</v>
      </c>
      <c r="L128">
        <v>120.6212881</v>
      </c>
      <c r="M128" s="4">
        <v>367</v>
      </c>
      <c r="N128" s="6" t="s">
        <v>20</v>
      </c>
      <c r="O128" s="5" t="s">
        <v>72</v>
      </c>
      <c r="P128" s="5" t="s">
        <v>21</v>
      </c>
      <c r="Q128" s="17" t="s">
        <v>48</v>
      </c>
      <c r="R128" s="5" t="s">
        <v>37</v>
      </c>
      <c r="S128" s="5" t="s">
        <v>37</v>
      </c>
      <c r="T128" s="4" t="s">
        <v>388</v>
      </c>
      <c r="U128" s="4">
        <v>7100</v>
      </c>
      <c r="V128" s="4">
        <v>1.19</v>
      </c>
      <c r="X128" s="4" t="s">
        <v>99</v>
      </c>
      <c r="AB128" s="4">
        <v>165</v>
      </c>
      <c r="AD128" s="4">
        <v>60</v>
      </c>
      <c r="AF128" s="4">
        <v>146</v>
      </c>
      <c r="AH128" s="8">
        <f t="shared" si="3"/>
        <v>146.41018521954402</v>
      </c>
      <c r="AI128" s="4">
        <v>2.5065426550375629</v>
      </c>
      <c r="AL128" s="4">
        <v>-275.79001746401883</v>
      </c>
      <c r="AM128" s="4">
        <v>0.27206562837306886</v>
      </c>
      <c r="AN128" s="4" t="s">
        <v>96</v>
      </c>
      <c r="AO128" s="4" t="s">
        <v>97</v>
      </c>
    </row>
    <row r="129" spans="1:41" ht="13.8" customHeight="1" x14ac:dyDescent="0.3">
      <c r="A129" s="4" t="s">
        <v>1246</v>
      </c>
      <c r="B129" s="4" t="s">
        <v>71</v>
      </c>
      <c r="C129" s="4">
        <v>2019</v>
      </c>
      <c r="D129" s="4" t="s">
        <v>390</v>
      </c>
      <c r="E129" s="4" t="s">
        <v>179</v>
      </c>
      <c r="F129" s="4" t="s">
        <v>579</v>
      </c>
      <c r="G129" s="4" t="s">
        <v>712</v>
      </c>
      <c r="H129" s="4" t="s">
        <v>15</v>
      </c>
      <c r="I129" s="4" t="s">
        <v>16</v>
      </c>
      <c r="J129" s="4" t="s">
        <v>1264</v>
      </c>
      <c r="K129">
        <v>31.311122999999998</v>
      </c>
      <c r="L129">
        <v>120.6212881</v>
      </c>
      <c r="M129" s="4">
        <v>367</v>
      </c>
      <c r="N129" s="6" t="s">
        <v>20</v>
      </c>
      <c r="O129" s="5" t="s">
        <v>72</v>
      </c>
      <c r="P129" s="5" t="s">
        <v>21</v>
      </c>
      <c r="Q129" s="17" t="s">
        <v>48</v>
      </c>
      <c r="R129" s="5" t="s">
        <v>37</v>
      </c>
      <c r="S129" s="5" t="s">
        <v>37</v>
      </c>
      <c r="T129" s="4" t="s">
        <v>387</v>
      </c>
      <c r="U129" s="4">
        <v>17.100000000000001</v>
      </c>
      <c r="V129" s="4">
        <v>1.6</v>
      </c>
      <c r="X129" s="4" t="s">
        <v>99</v>
      </c>
      <c r="AB129" s="4">
        <v>123</v>
      </c>
      <c r="AD129" s="4">
        <v>40</v>
      </c>
      <c r="AF129" s="4">
        <v>123</v>
      </c>
      <c r="AH129" s="8">
        <f t="shared" si="3"/>
        <v>107.70268815079726</v>
      </c>
      <c r="AI129" s="4">
        <v>2.5839275551418193</v>
      </c>
      <c r="AL129" s="4">
        <v>124.45148717199997</v>
      </c>
      <c r="AM129" s="4">
        <v>0.17003125920682471</v>
      </c>
      <c r="AN129" s="4" t="s">
        <v>96</v>
      </c>
      <c r="AO129" s="4" t="s">
        <v>97</v>
      </c>
    </row>
    <row r="130" spans="1:41" ht="13.8" customHeight="1" x14ac:dyDescent="0.3">
      <c r="A130" s="4" t="s">
        <v>1246</v>
      </c>
      <c r="B130" s="4" t="s">
        <v>71</v>
      </c>
      <c r="C130" s="4">
        <v>2019</v>
      </c>
      <c r="D130" s="4" t="s">
        <v>390</v>
      </c>
      <c r="E130" s="4" t="s">
        <v>179</v>
      </c>
      <c r="F130" s="4" t="s">
        <v>579</v>
      </c>
      <c r="G130" s="4" t="s">
        <v>712</v>
      </c>
      <c r="H130" s="4" t="s">
        <v>15</v>
      </c>
      <c r="I130" s="4" t="s">
        <v>16</v>
      </c>
      <c r="J130" s="4" t="s">
        <v>1264</v>
      </c>
      <c r="K130">
        <v>31.311122999999998</v>
      </c>
      <c r="L130">
        <v>120.6212881</v>
      </c>
      <c r="M130" s="4">
        <v>367</v>
      </c>
      <c r="N130" s="6" t="s">
        <v>20</v>
      </c>
      <c r="O130" s="5" t="s">
        <v>72</v>
      </c>
      <c r="P130" s="5" t="s">
        <v>21</v>
      </c>
      <c r="Q130" s="17" t="s">
        <v>48</v>
      </c>
      <c r="R130" s="5" t="s">
        <v>37</v>
      </c>
      <c r="S130" s="5" t="s">
        <v>37</v>
      </c>
      <c r="T130" s="4" t="s">
        <v>389</v>
      </c>
      <c r="U130" s="4">
        <v>900</v>
      </c>
      <c r="V130" s="4">
        <v>1.34</v>
      </c>
      <c r="X130" s="4" t="s">
        <v>99</v>
      </c>
      <c r="AB130" s="4">
        <v>124</v>
      </c>
      <c r="AD130" s="4">
        <v>50</v>
      </c>
      <c r="AF130" s="4">
        <v>127</v>
      </c>
      <c r="AH130" s="8">
        <f t="shared" si="3"/>
        <v>111.52428590911741</v>
      </c>
      <c r="AI130" s="4">
        <v>2.636209853633309</v>
      </c>
      <c r="AL130" s="4">
        <v>-154.80705660530174</v>
      </c>
      <c r="AM130" s="4">
        <v>2.0955781124779718E-2</v>
      </c>
      <c r="AN130" s="4" t="s">
        <v>96</v>
      </c>
      <c r="AO130" s="4" t="s">
        <v>97</v>
      </c>
    </row>
    <row r="131" spans="1:41" ht="13.8" customHeight="1" x14ac:dyDescent="0.3">
      <c r="A131" s="4" t="s">
        <v>1246</v>
      </c>
      <c r="B131" s="4" t="s">
        <v>71</v>
      </c>
      <c r="C131" s="4">
        <v>2019</v>
      </c>
      <c r="D131" s="4" t="s">
        <v>390</v>
      </c>
      <c r="E131" s="4" t="s">
        <v>179</v>
      </c>
      <c r="F131" s="4" t="s">
        <v>579</v>
      </c>
      <c r="G131" s="4" t="s">
        <v>712</v>
      </c>
      <c r="H131" s="4" t="s">
        <v>15</v>
      </c>
      <c r="I131" s="4" t="s">
        <v>16</v>
      </c>
      <c r="J131" s="4" t="s">
        <v>1264</v>
      </c>
      <c r="K131">
        <v>31.311122999999998</v>
      </c>
      <c r="L131">
        <v>120.6212881</v>
      </c>
      <c r="M131" s="4">
        <v>367</v>
      </c>
      <c r="N131" s="6" t="s">
        <v>20</v>
      </c>
      <c r="O131" s="5" t="s">
        <v>72</v>
      </c>
      <c r="P131" s="5" t="s">
        <v>21</v>
      </c>
      <c r="Q131" s="17" t="s">
        <v>48</v>
      </c>
      <c r="R131" s="5" t="s">
        <v>37</v>
      </c>
      <c r="S131" s="5" t="s">
        <v>37</v>
      </c>
      <c r="T131" s="4" t="s">
        <v>389</v>
      </c>
      <c r="U131" s="4">
        <v>900</v>
      </c>
      <c r="V131" s="4">
        <v>1.34</v>
      </c>
      <c r="X131" s="4" t="s">
        <v>99</v>
      </c>
      <c r="AB131" s="4">
        <v>124</v>
      </c>
      <c r="AD131" s="4">
        <v>50</v>
      </c>
      <c r="AF131" s="4">
        <v>127</v>
      </c>
      <c r="AH131" s="8">
        <f t="shared" si="3"/>
        <v>111.52428590911741</v>
      </c>
      <c r="AI131" s="4">
        <v>2.6713900725462345</v>
      </c>
      <c r="AL131" s="4">
        <v>125.97184367260377</v>
      </c>
      <c r="AM131" s="4">
        <v>3.5407136120055228E-2</v>
      </c>
      <c r="AN131" s="4" t="s">
        <v>96</v>
      </c>
      <c r="AO131" s="4" t="s">
        <v>97</v>
      </c>
    </row>
    <row r="132" spans="1:41" ht="13.8" customHeight="1" x14ac:dyDescent="0.3">
      <c r="A132" s="4" t="s">
        <v>1246</v>
      </c>
      <c r="B132" s="4" t="s">
        <v>71</v>
      </c>
      <c r="C132" s="4">
        <v>2019</v>
      </c>
      <c r="D132" s="4" t="s">
        <v>390</v>
      </c>
      <c r="E132" s="4" t="s">
        <v>179</v>
      </c>
      <c r="F132" s="4" t="s">
        <v>579</v>
      </c>
      <c r="G132" s="4" t="s">
        <v>712</v>
      </c>
      <c r="H132" s="4" t="s">
        <v>15</v>
      </c>
      <c r="I132" s="4" t="s">
        <v>16</v>
      </c>
      <c r="J132" s="4" t="s">
        <v>1264</v>
      </c>
      <c r="K132">
        <v>31.311122999999998</v>
      </c>
      <c r="L132">
        <v>120.6212881</v>
      </c>
      <c r="M132" s="4">
        <v>367</v>
      </c>
      <c r="N132" s="6" t="s">
        <v>20</v>
      </c>
      <c r="O132" s="5" t="s">
        <v>72</v>
      </c>
      <c r="P132" s="5" t="s">
        <v>21</v>
      </c>
      <c r="Q132" s="17" t="s">
        <v>48</v>
      </c>
      <c r="R132" s="5" t="s">
        <v>37</v>
      </c>
      <c r="S132" s="5" t="s">
        <v>37</v>
      </c>
      <c r="T132" s="4" t="s">
        <v>389</v>
      </c>
      <c r="U132" s="4">
        <v>900</v>
      </c>
      <c r="V132" s="4">
        <v>1.34</v>
      </c>
      <c r="X132" s="4" t="s">
        <v>99</v>
      </c>
      <c r="AB132" s="4">
        <v>124</v>
      </c>
      <c r="AD132" s="4">
        <v>50</v>
      </c>
      <c r="AF132" s="4">
        <v>127</v>
      </c>
      <c r="AH132" s="8">
        <f t="shared" si="3"/>
        <v>111.52428590911741</v>
      </c>
      <c r="AI132" s="4">
        <v>2.6833606879974985</v>
      </c>
      <c r="AL132" s="4">
        <v>-532.90998712828355</v>
      </c>
      <c r="AM132" s="4">
        <v>4.5740647611804373E-2</v>
      </c>
      <c r="AN132" s="4" t="s">
        <v>96</v>
      </c>
      <c r="AO132" s="4" t="s">
        <v>97</v>
      </c>
    </row>
    <row r="133" spans="1:41" ht="14.4" x14ac:dyDescent="0.3">
      <c r="A133" s="4" t="s">
        <v>1246</v>
      </c>
      <c r="B133" s="4" t="s">
        <v>71</v>
      </c>
      <c r="C133" s="4">
        <v>2019</v>
      </c>
      <c r="D133" s="4" t="s">
        <v>390</v>
      </c>
      <c r="E133" s="4" t="s">
        <v>179</v>
      </c>
      <c r="F133" s="4" t="s">
        <v>579</v>
      </c>
      <c r="G133" s="4" t="s">
        <v>712</v>
      </c>
      <c r="H133" s="4" t="s">
        <v>15</v>
      </c>
      <c r="I133" s="4" t="s">
        <v>16</v>
      </c>
      <c r="J133" s="4" t="s">
        <v>1264</v>
      </c>
      <c r="K133">
        <v>31.311122999999998</v>
      </c>
      <c r="L133">
        <v>120.6212881</v>
      </c>
      <c r="M133" s="4">
        <v>367</v>
      </c>
      <c r="N133" s="6" t="s">
        <v>20</v>
      </c>
      <c r="O133" s="5" t="s">
        <v>72</v>
      </c>
      <c r="P133" s="5" t="s">
        <v>21</v>
      </c>
      <c r="Q133" s="17" t="s">
        <v>48</v>
      </c>
      <c r="R133" s="5" t="s">
        <v>37</v>
      </c>
      <c r="S133" s="5" t="s">
        <v>37</v>
      </c>
      <c r="T133" s="4" t="s">
        <v>388</v>
      </c>
      <c r="U133" s="4">
        <v>7100</v>
      </c>
      <c r="V133" s="4">
        <v>1.19</v>
      </c>
      <c r="X133" s="4" t="s">
        <v>99</v>
      </c>
      <c r="AB133" s="4">
        <v>165</v>
      </c>
      <c r="AD133" s="4">
        <v>60</v>
      </c>
      <c r="AF133" s="4">
        <v>146</v>
      </c>
      <c r="AH133" s="8">
        <f t="shared" si="3"/>
        <v>146.41018521954402</v>
      </c>
      <c r="AI133" s="4">
        <v>3.2783296710469418</v>
      </c>
      <c r="AL133" s="4">
        <v>311.80594660589298</v>
      </c>
      <c r="AM133" s="4">
        <v>0.17226446588925001</v>
      </c>
      <c r="AN133" s="4" t="s">
        <v>96</v>
      </c>
      <c r="AO133" s="4" t="s">
        <v>97</v>
      </c>
    </row>
    <row r="134" spans="1:41" ht="14.4" x14ac:dyDescent="0.3">
      <c r="A134" s="4" t="s">
        <v>1246</v>
      </c>
      <c r="B134" s="4" t="s">
        <v>71</v>
      </c>
      <c r="C134" s="4">
        <v>2019</v>
      </c>
      <c r="D134" s="4" t="s">
        <v>390</v>
      </c>
      <c r="E134" s="4" t="s">
        <v>179</v>
      </c>
      <c r="F134" s="4" t="s">
        <v>579</v>
      </c>
      <c r="G134" s="4" t="s">
        <v>712</v>
      </c>
      <c r="H134" s="4" t="s">
        <v>15</v>
      </c>
      <c r="I134" s="4" t="s">
        <v>16</v>
      </c>
      <c r="J134" s="4" t="s">
        <v>1264</v>
      </c>
      <c r="K134">
        <v>31.311122999999998</v>
      </c>
      <c r="L134">
        <v>120.6212881</v>
      </c>
      <c r="M134" s="4">
        <v>367</v>
      </c>
      <c r="N134" s="6" t="s">
        <v>20</v>
      </c>
      <c r="O134" s="5" t="s">
        <v>72</v>
      </c>
      <c r="P134" s="5" t="s">
        <v>21</v>
      </c>
      <c r="Q134" s="17" t="s">
        <v>48</v>
      </c>
      <c r="R134" s="5" t="s">
        <v>37</v>
      </c>
      <c r="S134" s="5" t="s">
        <v>37</v>
      </c>
      <c r="T134" s="4" t="s">
        <v>388</v>
      </c>
      <c r="U134" s="4">
        <v>7100</v>
      </c>
      <c r="V134" s="4">
        <v>1.19</v>
      </c>
      <c r="X134" s="4" t="s">
        <v>99</v>
      </c>
      <c r="AB134" s="4">
        <v>165</v>
      </c>
      <c r="AD134" s="4">
        <v>60</v>
      </c>
      <c r="AF134" s="4">
        <v>146</v>
      </c>
      <c r="AH134" s="8">
        <f t="shared" si="3"/>
        <v>146.41018521954402</v>
      </c>
      <c r="AI134" s="4">
        <v>3.3279558530365456</v>
      </c>
      <c r="AL134" s="4">
        <v>195.89698009971539</v>
      </c>
      <c r="AM134" s="4">
        <v>6.7560590579216845E-2</v>
      </c>
      <c r="AN134" s="4" t="s">
        <v>96</v>
      </c>
      <c r="AO134" s="4" t="s">
        <v>97</v>
      </c>
    </row>
    <row r="135" spans="1:41" ht="14.4" x14ac:dyDescent="0.3">
      <c r="A135" s="4" t="s">
        <v>1246</v>
      </c>
      <c r="B135" s="4" t="s">
        <v>71</v>
      </c>
      <c r="C135" s="4">
        <v>2019</v>
      </c>
      <c r="D135" s="4" t="s">
        <v>390</v>
      </c>
      <c r="E135" s="4" t="s">
        <v>179</v>
      </c>
      <c r="F135" s="4" t="s">
        <v>579</v>
      </c>
      <c r="G135" s="4" t="s">
        <v>712</v>
      </c>
      <c r="H135" s="4" t="s">
        <v>15</v>
      </c>
      <c r="I135" s="4" t="s">
        <v>16</v>
      </c>
      <c r="J135" s="4" t="s">
        <v>1264</v>
      </c>
      <c r="K135">
        <v>31.311122999999998</v>
      </c>
      <c r="L135">
        <v>120.6212881</v>
      </c>
      <c r="M135" s="4">
        <v>367</v>
      </c>
      <c r="N135" s="6" t="s">
        <v>20</v>
      </c>
      <c r="O135" s="5" t="s">
        <v>72</v>
      </c>
      <c r="P135" s="5" t="s">
        <v>21</v>
      </c>
      <c r="Q135" s="17" t="s">
        <v>48</v>
      </c>
      <c r="R135" s="5" t="s">
        <v>37</v>
      </c>
      <c r="S135" s="5" t="s">
        <v>37</v>
      </c>
      <c r="T135" s="4" t="s">
        <v>387</v>
      </c>
      <c r="U135" s="4">
        <v>17.100000000000001</v>
      </c>
      <c r="V135" s="4">
        <v>1.6</v>
      </c>
      <c r="X135" s="4" t="s">
        <v>99</v>
      </c>
      <c r="AB135" s="4">
        <v>123</v>
      </c>
      <c r="AD135" s="4">
        <v>40</v>
      </c>
      <c r="AF135" s="4">
        <v>123</v>
      </c>
      <c r="AH135" s="8">
        <f t="shared" si="3"/>
        <v>107.70268815079726</v>
      </c>
      <c r="AI135" s="4">
        <v>3.3585713409931008</v>
      </c>
      <c r="AL135" s="4">
        <v>208.55848308473662</v>
      </c>
      <c r="AM135" s="4">
        <v>0.17824800540310362</v>
      </c>
      <c r="AN135" s="4" t="s">
        <v>96</v>
      </c>
      <c r="AO135" s="4" t="s">
        <v>97</v>
      </c>
    </row>
    <row r="136" spans="1:41" ht="14.4" x14ac:dyDescent="0.3">
      <c r="A136" s="4" t="s">
        <v>1246</v>
      </c>
      <c r="B136" s="4" t="s">
        <v>71</v>
      </c>
      <c r="C136" s="4">
        <v>2019</v>
      </c>
      <c r="D136" s="4" t="s">
        <v>390</v>
      </c>
      <c r="E136" s="4" t="s">
        <v>179</v>
      </c>
      <c r="F136" s="4" t="s">
        <v>579</v>
      </c>
      <c r="G136" s="4" t="s">
        <v>712</v>
      </c>
      <c r="H136" s="4" t="s">
        <v>15</v>
      </c>
      <c r="I136" s="4" t="s">
        <v>16</v>
      </c>
      <c r="J136" s="4" t="s">
        <v>1264</v>
      </c>
      <c r="K136">
        <v>31.311122999999998</v>
      </c>
      <c r="L136">
        <v>120.6212881</v>
      </c>
      <c r="M136" s="4">
        <v>367</v>
      </c>
      <c r="N136" s="6" t="s">
        <v>20</v>
      </c>
      <c r="O136" s="5" t="s">
        <v>72</v>
      </c>
      <c r="P136" s="5" t="s">
        <v>21</v>
      </c>
      <c r="Q136" s="17" t="s">
        <v>48</v>
      </c>
      <c r="R136" s="5" t="s">
        <v>37</v>
      </c>
      <c r="S136" s="5" t="s">
        <v>37</v>
      </c>
      <c r="T136" s="4" t="s">
        <v>389</v>
      </c>
      <c r="U136" s="4">
        <v>900</v>
      </c>
      <c r="V136" s="4">
        <v>1.34</v>
      </c>
      <c r="X136" s="4" t="s">
        <v>99</v>
      </c>
      <c r="AB136" s="4">
        <v>124</v>
      </c>
      <c r="AD136" s="4">
        <v>50</v>
      </c>
      <c r="AF136" s="4">
        <v>127</v>
      </c>
      <c r="AH136" s="8">
        <f t="shared" ref="AH136:AH199" si="4">(AB136*(14.01/18.04))+(AC136*(14.01/62))+(AD136*(14.01/46.01))</f>
        <v>111.52428590911741</v>
      </c>
      <c r="AI136" s="4">
        <v>3.4704452459278139</v>
      </c>
      <c r="AL136" s="4">
        <v>183.82129008486589</v>
      </c>
      <c r="AM136" s="4">
        <v>0.13874912122217042</v>
      </c>
      <c r="AN136" s="4" t="s">
        <v>96</v>
      </c>
      <c r="AO136" s="4" t="s">
        <v>97</v>
      </c>
    </row>
    <row r="137" spans="1:41" ht="14.4" x14ac:dyDescent="0.3">
      <c r="A137" s="4" t="s">
        <v>1246</v>
      </c>
      <c r="B137" s="4" t="s">
        <v>71</v>
      </c>
      <c r="C137" s="4">
        <v>2019</v>
      </c>
      <c r="D137" s="4" t="s">
        <v>390</v>
      </c>
      <c r="E137" s="4" t="s">
        <v>179</v>
      </c>
      <c r="F137" s="4" t="s">
        <v>579</v>
      </c>
      <c r="G137" s="4" t="s">
        <v>712</v>
      </c>
      <c r="H137" s="4" t="s">
        <v>15</v>
      </c>
      <c r="I137" s="4" t="s">
        <v>16</v>
      </c>
      <c r="J137" s="4" t="s">
        <v>1264</v>
      </c>
      <c r="K137">
        <v>31.311122999999998</v>
      </c>
      <c r="L137">
        <v>120.6212881</v>
      </c>
      <c r="M137" s="4">
        <v>367</v>
      </c>
      <c r="N137" s="6" t="s">
        <v>20</v>
      </c>
      <c r="O137" s="5" t="s">
        <v>72</v>
      </c>
      <c r="P137" s="5" t="s">
        <v>21</v>
      </c>
      <c r="Q137" s="17" t="s">
        <v>48</v>
      </c>
      <c r="R137" s="5" t="s">
        <v>37</v>
      </c>
      <c r="S137" s="5" t="s">
        <v>37</v>
      </c>
      <c r="T137" s="4" t="s">
        <v>387</v>
      </c>
      <c r="U137" s="4">
        <v>17.100000000000001</v>
      </c>
      <c r="V137" s="4">
        <v>1.6</v>
      </c>
      <c r="X137" s="4" t="s">
        <v>99</v>
      </c>
      <c r="AB137" s="4">
        <v>123</v>
      </c>
      <c r="AD137" s="4">
        <v>40</v>
      </c>
      <c r="AF137" s="4">
        <v>123</v>
      </c>
      <c r="AH137" s="8">
        <f t="shared" si="4"/>
        <v>107.70268815079726</v>
      </c>
      <c r="AI137" s="4">
        <v>4.0717809583498177</v>
      </c>
      <c r="AL137" s="4">
        <v>213.95941135720693</v>
      </c>
      <c r="AM137" s="4">
        <v>0.24028402106356642</v>
      </c>
      <c r="AN137" s="4" t="s">
        <v>96</v>
      </c>
      <c r="AO137" s="4" t="s">
        <v>97</v>
      </c>
    </row>
    <row r="138" spans="1:41" ht="14.4" x14ac:dyDescent="0.3">
      <c r="A138" s="4" t="s">
        <v>1246</v>
      </c>
      <c r="B138" s="4" t="s">
        <v>71</v>
      </c>
      <c r="C138" s="4">
        <v>2019</v>
      </c>
      <c r="D138" s="4" t="s">
        <v>390</v>
      </c>
      <c r="E138" s="4" t="s">
        <v>179</v>
      </c>
      <c r="F138" s="4" t="s">
        <v>579</v>
      </c>
      <c r="G138" s="4" t="s">
        <v>712</v>
      </c>
      <c r="H138" s="4" t="s">
        <v>15</v>
      </c>
      <c r="I138" s="4" t="s">
        <v>16</v>
      </c>
      <c r="J138" s="4" t="s">
        <v>1264</v>
      </c>
      <c r="K138">
        <v>31.311122999999998</v>
      </c>
      <c r="L138">
        <v>120.6212881</v>
      </c>
      <c r="M138" s="4">
        <v>367</v>
      </c>
      <c r="N138" s="6" t="s">
        <v>20</v>
      </c>
      <c r="O138" s="5" t="s">
        <v>72</v>
      </c>
      <c r="P138" s="5" t="s">
        <v>21</v>
      </c>
      <c r="Q138" s="17" t="s">
        <v>48</v>
      </c>
      <c r="R138" s="5" t="s">
        <v>37</v>
      </c>
      <c r="S138" s="5" t="s">
        <v>37</v>
      </c>
      <c r="T138" s="4" t="s">
        <v>387</v>
      </c>
      <c r="U138" s="4">
        <v>17.100000000000001</v>
      </c>
      <c r="V138" s="4">
        <v>1.6</v>
      </c>
      <c r="X138" s="4" t="s">
        <v>99</v>
      </c>
      <c r="AB138" s="4">
        <v>123</v>
      </c>
      <c r="AD138" s="4">
        <v>40</v>
      </c>
      <c r="AF138" s="4">
        <v>123</v>
      </c>
      <c r="AH138" s="8">
        <f t="shared" si="4"/>
        <v>107.70268815079726</v>
      </c>
      <c r="AI138" s="4">
        <v>4.3355875880336869</v>
      </c>
      <c r="AL138" s="4">
        <v>206.24912448287847</v>
      </c>
      <c r="AM138" s="4">
        <v>0.19741694495240997</v>
      </c>
      <c r="AN138" s="4" t="s">
        <v>96</v>
      </c>
      <c r="AO138" s="4" t="s">
        <v>97</v>
      </c>
    </row>
    <row r="139" spans="1:41" ht="13.8" customHeight="1" x14ac:dyDescent="0.3">
      <c r="A139" s="4" t="s">
        <v>1246</v>
      </c>
      <c r="B139" s="4" t="s">
        <v>71</v>
      </c>
      <c r="C139" s="4">
        <v>2019</v>
      </c>
      <c r="D139" s="4" t="s">
        <v>390</v>
      </c>
      <c r="E139" s="4" t="s">
        <v>179</v>
      </c>
      <c r="F139" s="4" t="s">
        <v>579</v>
      </c>
      <c r="G139" s="4" t="s">
        <v>712</v>
      </c>
      <c r="H139" s="4" t="s">
        <v>15</v>
      </c>
      <c r="I139" s="4" t="s">
        <v>16</v>
      </c>
      <c r="J139" s="4" t="s">
        <v>1264</v>
      </c>
      <c r="K139">
        <v>31.311122999999998</v>
      </c>
      <c r="L139">
        <v>120.6212881</v>
      </c>
      <c r="M139" s="4">
        <v>367</v>
      </c>
      <c r="N139" s="6" t="s">
        <v>20</v>
      </c>
      <c r="O139" s="5" t="s">
        <v>72</v>
      </c>
      <c r="P139" s="5" t="s">
        <v>21</v>
      </c>
      <c r="Q139" s="17" t="s">
        <v>48</v>
      </c>
      <c r="R139" s="5" t="s">
        <v>37</v>
      </c>
      <c r="S139" s="5" t="s">
        <v>37</v>
      </c>
      <c r="T139" s="4" t="s">
        <v>387</v>
      </c>
      <c r="U139" s="4">
        <v>17.100000000000001</v>
      </c>
      <c r="V139" s="4">
        <v>1.6</v>
      </c>
      <c r="X139" s="4" t="s">
        <v>99</v>
      </c>
      <c r="AB139" s="4">
        <v>123</v>
      </c>
      <c r="AD139" s="4">
        <v>40</v>
      </c>
      <c r="AF139" s="4">
        <v>123</v>
      </c>
      <c r="AH139" s="8">
        <f t="shared" si="4"/>
        <v>107.70268815079726</v>
      </c>
      <c r="AI139" s="4">
        <v>4.482524812325523</v>
      </c>
      <c r="AL139" s="4">
        <v>-220.72104678713009</v>
      </c>
      <c r="AM139" s="4">
        <v>5.796729027913957E-2</v>
      </c>
      <c r="AN139" s="4" t="s">
        <v>96</v>
      </c>
      <c r="AO139" s="4" t="s">
        <v>97</v>
      </c>
    </row>
    <row r="140" spans="1:41" ht="13.8" customHeight="1" x14ac:dyDescent="0.3">
      <c r="A140" s="4" t="s">
        <v>1246</v>
      </c>
      <c r="B140" s="4" t="s">
        <v>71</v>
      </c>
      <c r="C140" s="4">
        <v>2019</v>
      </c>
      <c r="D140" s="4" t="s">
        <v>390</v>
      </c>
      <c r="E140" s="4" t="s">
        <v>179</v>
      </c>
      <c r="F140" s="4" t="s">
        <v>579</v>
      </c>
      <c r="G140" s="4" t="s">
        <v>712</v>
      </c>
      <c r="H140" s="4" t="s">
        <v>15</v>
      </c>
      <c r="I140" s="4" t="s">
        <v>16</v>
      </c>
      <c r="J140" s="4" t="s">
        <v>1264</v>
      </c>
      <c r="K140">
        <v>31.311122999999998</v>
      </c>
      <c r="L140">
        <v>120.6212881</v>
      </c>
      <c r="M140" s="4">
        <v>367</v>
      </c>
      <c r="N140" s="6" t="s">
        <v>20</v>
      </c>
      <c r="O140" s="5" t="s">
        <v>72</v>
      </c>
      <c r="P140" s="5" t="s">
        <v>21</v>
      </c>
      <c r="Q140" s="17" t="s">
        <v>48</v>
      </c>
      <c r="R140" s="5" t="s">
        <v>37</v>
      </c>
      <c r="S140" s="5" t="s">
        <v>37</v>
      </c>
      <c r="T140" s="4" t="s">
        <v>389</v>
      </c>
      <c r="U140" s="4">
        <v>900</v>
      </c>
      <c r="V140" s="4">
        <v>1.34</v>
      </c>
      <c r="X140" s="4" t="s">
        <v>99</v>
      </c>
      <c r="AB140" s="4">
        <v>124</v>
      </c>
      <c r="AD140" s="4">
        <v>50</v>
      </c>
      <c r="AF140" s="4">
        <v>127</v>
      </c>
      <c r="AH140" s="8">
        <f t="shared" si="4"/>
        <v>111.52428590911741</v>
      </c>
      <c r="AI140" s="4">
        <v>4.5090416113935188</v>
      </c>
      <c r="AL140" s="4">
        <v>-80.50661016154838</v>
      </c>
      <c r="AM140" s="4">
        <v>7.1591338463113607E-2</v>
      </c>
      <c r="AN140" s="4" t="s">
        <v>96</v>
      </c>
      <c r="AO140" s="4" t="s">
        <v>97</v>
      </c>
    </row>
    <row r="141" spans="1:41" ht="14.4" x14ac:dyDescent="0.3">
      <c r="A141" s="4" t="s">
        <v>1246</v>
      </c>
      <c r="B141" s="4" t="s">
        <v>71</v>
      </c>
      <c r="C141" s="4">
        <v>2019</v>
      </c>
      <c r="D141" s="4" t="s">
        <v>390</v>
      </c>
      <c r="E141" s="4" t="s">
        <v>179</v>
      </c>
      <c r="F141" s="4" t="s">
        <v>579</v>
      </c>
      <c r="G141" s="4" t="s">
        <v>712</v>
      </c>
      <c r="H141" s="4" t="s">
        <v>15</v>
      </c>
      <c r="I141" s="4" t="s">
        <v>16</v>
      </c>
      <c r="J141" s="4" t="s">
        <v>1264</v>
      </c>
      <c r="K141">
        <v>31.311122999999998</v>
      </c>
      <c r="L141">
        <v>120.6212881</v>
      </c>
      <c r="M141" s="4">
        <v>367</v>
      </c>
      <c r="N141" s="6" t="s">
        <v>20</v>
      </c>
      <c r="O141" s="5" t="s">
        <v>72</v>
      </c>
      <c r="P141" s="5" t="s">
        <v>21</v>
      </c>
      <c r="Q141" s="17" t="s">
        <v>48</v>
      </c>
      <c r="R141" s="5" t="s">
        <v>37</v>
      </c>
      <c r="S141" s="5" t="s">
        <v>37</v>
      </c>
      <c r="T141" s="4" t="s">
        <v>388</v>
      </c>
      <c r="U141" s="4">
        <v>7100</v>
      </c>
      <c r="V141" s="4">
        <v>1.19</v>
      </c>
      <c r="X141" s="4" t="s">
        <v>99</v>
      </c>
      <c r="AB141" s="4">
        <v>165</v>
      </c>
      <c r="AD141" s="4">
        <v>60</v>
      </c>
      <c r="AF141" s="4">
        <v>146</v>
      </c>
      <c r="AH141" s="8">
        <f t="shared" si="4"/>
        <v>146.41018521954402</v>
      </c>
      <c r="AI141" s="4">
        <v>5.4512269984795587</v>
      </c>
      <c r="AL141" s="4">
        <v>-143.15228653477934</v>
      </c>
      <c r="AM141" s="4">
        <v>3.4562991788922859E-2</v>
      </c>
      <c r="AN141" s="4" t="s">
        <v>96</v>
      </c>
      <c r="AO141" s="4" t="s">
        <v>97</v>
      </c>
    </row>
    <row r="142" spans="1:41" ht="14.4" x14ac:dyDescent="0.3">
      <c r="A142" s="4" t="s">
        <v>1246</v>
      </c>
      <c r="B142" s="4" t="s">
        <v>71</v>
      </c>
      <c r="C142" s="4">
        <v>2019</v>
      </c>
      <c r="D142" s="4" t="s">
        <v>390</v>
      </c>
      <c r="E142" s="4" t="s">
        <v>179</v>
      </c>
      <c r="F142" s="4" t="s">
        <v>579</v>
      </c>
      <c r="G142" s="4" t="s">
        <v>712</v>
      </c>
      <c r="H142" s="4" t="s">
        <v>15</v>
      </c>
      <c r="I142" s="4" t="s">
        <v>16</v>
      </c>
      <c r="J142" s="4" t="s">
        <v>1264</v>
      </c>
      <c r="K142">
        <v>31.311122999999998</v>
      </c>
      <c r="L142">
        <v>120.6212881</v>
      </c>
      <c r="M142" s="4">
        <v>367</v>
      </c>
      <c r="N142" s="6" t="s">
        <v>20</v>
      </c>
      <c r="O142" s="5" t="s">
        <v>72</v>
      </c>
      <c r="P142" s="5" t="s">
        <v>21</v>
      </c>
      <c r="Q142" s="17" t="s">
        <v>48</v>
      </c>
      <c r="R142" s="5" t="s">
        <v>37</v>
      </c>
      <c r="S142" s="5" t="s">
        <v>37</v>
      </c>
      <c r="T142" s="4" t="s">
        <v>387</v>
      </c>
      <c r="U142" s="4">
        <v>17.100000000000001</v>
      </c>
      <c r="V142" s="4">
        <v>1.6</v>
      </c>
      <c r="X142" s="4" t="s">
        <v>99</v>
      </c>
      <c r="AB142" s="4">
        <v>123</v>
      </c>
      <c r="AD142" s="4">
        <v>40</v>
      </c>
      <c r="AF142" s="4">
        <v>123</v>
      </c>
      <c r="AH142" s="8">
        <f t="shared" si="4"/>
        <v>107.70268815079726</v>
      </c>
      <c r="AI142" s="4">
        <v>6.6010129085648792</v>
      </c>
      <c r="AL142" s="4">
        <v>-398.26230056477834</v>
      </c>
      <c r="AM142" s="4">
        <v>7.1448655879050013E-2</v>
      </c>
      <c r="AN142" s="4" t="s">
        <v>96</v>
      </c>
      <c r="AO142" s="4" t="s">
        <v>97</v>
      </c>
    </row>
    <row r="143" spans="1:41" ht="14.4" x14ac:dyDescent="0.3">
      <c r="A143" s="4" t="s">
        <v>1246</v>
      </c>
      <c r="B143" s="4" t="s">
        <v>71</v>
      </c>
      <c r="C143" s="4">
        <v>2019</v>
      </c>
      <c r="D143" s="4" t="s">
        <v>390</v>
      </c>
      <c r="E143" s="4" t="s">
        <v>179</v>
      </c>
      <c r="F143" s="4" t="s">
        <v>579</v>
      </c>
      <c r="G143" s="4" t="s">
        <v>712</v>
      </c>
      <c r="H143" s="4" t="s">
        <v>15</v>
      </c>
      <c r="I143" s="4" t="s">
        <v>16</v>
      </c>
      <c r="J143" s="4" t="s">
        <v>1264</v>
      </c>
      <c r="K143">
        <v>31.311122999999998</v>
      </c>
      <c r="L143">
        <v>120.6212881</v>
      </c>
      <c r="M143" s="4">
        <v>367</v>
      </c>
      <c r="N143" s="6" t="s">
        <v>20</v>
      </c>
      <c r="O143" s="5" t="s">
        <v>72</v>
      </c>
      <c r="P143" s="5" t="s">
        <v>21</v>
      </c>
      <c r="Q143" s="17" t="s">
        <v>48</v>
      </c>
      <c r="R143" s="5" t="s">
        <v>37</v>
      </c>
      <c r="S143" s="5" t="s">
        <v>37</v>
      </c>
      <c r="T143" s="4" t="s">
        <v>389</v>
      </c>
      <c r="U143" s="4">
        <v>900</v>
      </c>
      <c r="V143" s="4">
        <v>1.34</v>
      </c>
      <c r="X143" s="4" t="s">
        <v>99</v>
      </c>
      <c r="AB143" s="4">
        <v>124</v>
      </c>
      <c r="AD143" s="4">
        <v>50</v>
      </c>
      <c r="AF143" s="4">
        <v>127</v>
      </c>
      <c r="AH143" s="8">
        <f t="shared" si="4"/>
        <v>111.52428590911741</v>
      </c>
      <c r="AI143" s="4">
        <v>7.4842885343784848</v>
      </c>
      <c r="AL143" s="4">
        <v>-149.28200332182743</v>
      </c>
      <c r="AM143" s="4">
        <v>0.17354670851891563</v>
      </c>
      <c r="AN143" s="4" t="s">
        <v>96</v>
      </c>
      <c r="AO143" s="4" t="s">
        <v>97</v>
      </c>
    </row>
    <row r="144" spans="1:41" ht="14.4" x14ac:dyDescent="0.3">
      <c r="A144" s="4" t="s">
        <v>1246</v>
      </c>
      <c r="B144" s="4" t="s">
        <v>71</v>
      </c>
      <c r="C144" s="4">
        <v>2019</v>
      </c>
      <c r="D144" s="4" t="s">
        <v>390</v>
      </c>
      <c r="E144" s="4" t="s">
        <v>179</v>
      </c>
      <c r="F144" s="4" t="s">
        <v>579</v>
      </c>
      <c r="G144" s="4" t="s">
        <v>712</v>
      </c>
      <c r="H144" s="4" t="s">
        <v>15</v>
      </c>
      <c r="I144" s="4" t="s">
        <v>16</v>
      </c>
      <c r="J144" s="4" t="s">
        <v>1264</v>
      </c>
      <c r="K144">
        <v>31.311122999999998</v>
      </c>
      <c r="L144">
        <v>120.6212881</v>
      </c>
      <c r="M144" s="4">
        <v>367</v>
      </c>
      <c r="N144" s="6" t="s">
        <v>20</v>
      </c>
      <c r="O144" s="5" t="s">
        <v>72</v>
      </c>
      <c r="P144" s="5" t="s">
        <v>21</v>
      </c>
      <c r="Q144" s="17" t="s">
        <v>48</v>
      </c>
      <c r="R144" s="5" t="s">
        <v>37</v>
      </c>
      <c r="S144" s="5" t="s">
        <v>37</v>
      </c>
      <c r="T144" s="4" t="s">
        <v>387</v>
      </c>
      <c r="U144" s="4">
        <v>17.100000000000001</v>
      </c>
      <c r="V144" s="4">
        <v>1.6</v>
      </c>
      <c r="X144" s="4" t="s">
        <v>99</v>
      </c>
      <c r="AB144" s="4">
        <v>123</v>
      </c>
      <c r="AD144" s="4">
        <v>40</v>
      </c>
      <c r="AF144" s="4">
        <v>123</v>
      </c>
      <c r="AH144" s="8">
        <f t="shared" si="4"/>
        <v>107.70268815079726</v>
      </c>
      <c r="AI144" s="4">
        <v>13.779676828174003</v>
      </c>
      <c r="AL144" s="4">
        <v>0</v>
      </c>
      <c r="AM144" s="4">
        <v>6.3228407994890962E-2</v>
      </c>
      <c r="AN144" s="4" t="s">
        <v>96</v>
      </c>
      <c r="AO144" s="4" t="s">
        <v>97</v>
      </c>
    </row>
    <row r="145" spans="1:41" ht="14.4" x14ac:dyDescent="0.3">
      <c r="A145" s="4" t="s">
        <v>1246</v>
      </c>
      <c r="B145" s="4" t="s">
        <v>71</v>
      </c>
      <c r="C145" s="4">
        <v>2019</v>
      </c>
      <c r="D145" s="4" t="s">
        <v>390</v>
      </c>
      <c r="E145" s="4" t="s">
        <v>179</v>
      </c>
      <c r="F145" s="4" t="s">
        <v>579</v>
      </c>
      <c r="G145" s="4" t="s">
        <v>712</v>
      </c>
      <c r="H145" s="4" t="s">
        <v>15</v>
      </c>
      <c r="I145" s="4" t="s">
        <v>16</v>
      </c>
      <c r="J145" s="4" t="s">
        <v>1264</v>
      </c>
      <c r="K145">
        <v>31.311122999999998</v>
      </c>
      <c r="L145">
        <v>120.6212881</v>
      </c>
      <c r="M145" s="4">
        <v>367</v>
      </c>
      <c r="N145" s="6" t="s">
        <v>20</v>
      </c>
      <c r="O145" s="5" t="s">
        <v>72</v>
      </c>
      <c r="P145" s="5" t="s">
        <v>21</v>
      </c>
      <c r="Q145" s="17" t="s">
        <v>48</v>
      </c>
      <c r="R145" s="5" t="s">
        <v>37</v>
      </c>
      <c r="S145" s="5" t="s">
        <v>37</v>
      </c>
      <c r="T145" s="4" t="s">
        <v>388</v>
      </c>
      <c r="U145" s="4">
        <v>7100</v>
      </c>
      <c r="V145" s="4">
        <v>1.19</v>
      </c>
      <c r="X145" s="4" t="s">
        <v>99</v>
      </c>
      <c r="AB145" s="4">
        <v>165</v>
      </c>
      <c r="AD145" s="4">
        <v>60</v>
      </c>
      <c r="AF145" s="4">
        <v>146</v>
      </c>
      <c r="AH145" s="8">
        <f t="shared" si="4"/>
        <v>146.41018521954402</v>
      </c>
      <c r="AI145" s="4">
        <v>13.964705295539552</v>
      </c>
      <c r="AL145" s="4">
        <v>101.78800199162995</v>
      </c>
      <c r="AM145" s="4">
        <v>7.1998220014355213E-2</v>
      </c>
      <c r="AN145" s="4" t="s">
        <v>96</v>
      </c>
      <c r="AO145" s="4" t="s">
        <v>97</v>
      </c>
    </row>
    <row r="146" spans="1:41" ht="14.4" x14ac:dyDescent="0.3">
      <c r="A146" s="4" t="s">
        <v>1246</v>
      </c>
      <c r="B146" s="4" t="s">
        <v>71</v>
      </c>
      <c r="C146" s="4">
        <v>2019</v>
      </c>
      <c r="D146" s="4" t="s">
        <v>390</v>
      </c>
      <c r="E146" s="4" t="s">
        <v>179</v>
      </c>
      <c r="F146" s="4" t="s">
        <v>579</v>
      </c>
      <c r="G146" s="4" t="s">
        <v>712</v>
      </c>
      <c r="H146" s="4" t="s">
        <v>15</v>
      </c>
      <c r="I146" s="4" t="s">
        <v>16</v>
      </c>
      <c r="J146" s="4" t="s">
        <v>1264</v>
      </c>
      <c r="K146">
        <v>31.311122999999998</v>
      </c>
      <c r="L146">
        <v>120.6212881</v>
      </c>
      <c r="M146" s="4">
        <v>367</v>
      </c>
      <c r="N146" s="6" t="s">
        <v>20</v>
      </c>
      <c r="O146" s="5" t="s">
        <v>72</v>
      </c>
      <c r="P146" s="5" t="s">
        <v>21</v>
      </c>
      <c r="Q146" s="17" t="s">
        <v>48</v>
      </c>
      <c r="R146" s="5" t="s">
        <v>37</v>
      </c>
      <c r="S146" s="5" t="s">
        <v>37</v>
      </c>
      <c r="T146" s="4" t="s">
        <v>388</v>
      </c>
      <c r="U146" s="4">
        <v>7100</v>
      </c>
      <c r="V146" s="4">
        <v>1.19</v>
      </c>
      <c r="X146" s="4" t="s">
        <v>99</v>
      </c>
      <c r="AB146" s="4">
        <v>165</v>
      </c>
      <c r="AD146" s="4">
        <v>60</v>
      </c>
      <c r="AF146" s="4">
        <v>146</v>
      </c>
      <c r="AH146" s="8">
        <f t="shared" si="4"/>
        <v>146.41018521954402</v>
      </c>
      <c r="AI146" s="4">
        <v>17.668492305445078</v>
      </c>
      <c r="AL146" s="4">
        <v>-146.08858262441751</v>
      </c>
      <c r="AM146" s="4">
        <v>4.6299769327125324E-2</v>
      </c>
      <c r="AN146" s="4" t="s">
        <v>96</v>
      </c>
      <c r="AO146" s="4" t="s">
        <v>97</v>
      </c>
    </row>
    <row r="147" spans="1:41" ht="14.4" x14ac:dyDescent="0.3">
      <c r="A147" s="4" t="s">
        <v>1246</v>
      </c>
      <c r="B147" s="4" t="s">
        <v>71</v>
      </c>
      <c r="C147" s="4">
        <v>2019</v>
      </c>
      <c r="D147" s="4" t="s">
        <v>390</v>
      </c>
      <c r="E147" s="4" t="s">
        <v>179</v>
      </c>
      <c r="F147" s="4" t="s">
        <v>579</v>
      </c>
      <c r="G147" s="4" t="s">
        <v>712</v>
      </c>
      <c r="H147" s="4" t="s">
        <v>15</v>
      </c>
      <c r="I147" s="4" t="s">
        <v>16</v>
      </c>
      <c r="J147" s="4" t="s">
        <v>1264</v>
      </c>
      <c r="K147">
        <v>31.311122999999998</v>
      </c>
      <c r="L147">
        <v>120.6212881</v>
      </c>
      <c r="M147" s="4">
        <v>367</v>
      </c>
      <c r="N147" s="6" t="s">
        <v>20</v>
      </c>
      <c r="O147" s="5" t="s">
        <v>72</v>
      </c>
      <c r="P147" s="5" t="s">
        <v>21</v>
      </c>
      <c r="Q147" s="17" t="s">
        <v>48</v>
      </c>
      <c r="R147" s="5" t="s">
        <v>37</v>
      </c>
      <c r="S147" s="5" t="s">
        <v>37</v>
      </c>
      <c r="T147" s="4" t="s">
        <v>388</v>
      </c>
      <c r="U147" s="4">
        <v>7100</v>
      </c>
      <c r="V147" s="4">
        <v>1.19</v>
      </c>
      <c r="X147" s="4" t="s">
        <v>99</v>
      </c>
      <c r="AB147" s="4">
        <v>165</v>
      </c>
      <c r="AD147" s="4">
        <v>60</v>
      </c>
      <c r="AF147" s="4">
        <v>146</v>
      </c>
      <c r="AH147" s="8">
        <f t="shared" si="4"/>
        <v>146.41018521954402</v>
      </c>
      <c r="AI147" s="4">
        <v>19.408466752488359</v>
      </c>
      <c r="AL147" s="4">
        <v>-68.228735694472761</v>
      </c>
      <c r="AM147" s="4">
        <v>0.12551758406166733</v>
      </c>
      <c r="AN147" s="4" t="s">
        <v>96</v>
      </c>
      <c r="AO147" s="4" t="s">
        <v>97</v>
      </c>
    </row>
    <row r="148" spans="1:41" ht="14.4" x14ac:dyDescent="0.3">
      <c r="A148" s="4" t="s">
        <v>1246</v>
      </c>
      <c r="B148" s="4" t="s">
        <v>71</v>
      </c>
      <c r="C148" s="4">
        <v>2019</v>
      </c>
      <c r="D148" s="4" t="s">
        <v>390</v>
      </c>
      <c r="E148" s="4" t="s">
        <v>179</v>
      </c>
      <c r="F148" s="4" t="s">
        <v>579</v>
      </c>
      <c r="G148" s="4" t="s">
        <v>712</v>
      </c>
      <c r="H148" s="4" t="s">
        <v>15</v>
      </c>
      <c r="I148" s="4" t="s">
        <v>16</v>
      </c>
      <c r="J148" s="4" t="s">
        <v>1264</v>
      </c>
      <c r="K148">
        <v>31.311122999999998</v>
      </c>
      <c r="L148">
        <v>120.6212881</v>
      </c>
      <c r="M148" s="4">
        <v>367</v>
      </c>
      <c r="N148" s="6" t="s">
        <v>20</v>
      </c>
      <c r="O148" s="5" t="s">
        <v>72</v>
      </c>
      <c r="P148" s="5" t="s">
        <v>21</v>
      </c>
      <c r="Q148" s="17" t="s">
        <v>48</v>
      </c>
      <c r="R148" s="5" t="s">
        <v>37</v>
      </c>
      <c r="S148" s="5" t="s">
        <v>37</v>
      </c>
      <c r="T148" s="4" t="s">
        <v>389</v>
      </c>
      <c r="U148" s="4">
        <v>900</v>
      </c>
      <c r="V148" s="4">
        <v>1.34</v>
      </c>
      <c r="X148" s="4" t="s">
        <v>99</v>
      </c>
      <c r="AB148" s="4">
        <v>124</v>
      </c>
      <c r="AD148" s="4">
        <v>50</v>
      </c>
      <c r="AF148" s="4">
        <v>127</v>
      </c>
      <c r="AH148" s="8">
        <f t="shared" si="4"/>
        <v>111.52428590911741</v>
      </c>
      <c r="AI148" s="4">
        <v>21.204047941930341</v>
      </c>
      <c r="AL148" s="4">
        <v>-126.37422041014045</v>
      </c>
      <c r="AM148" s="4">
        <v>0.12279899877221462</v>
      </c>
      <c r="AN148" s="4" t="s">
        <v>96</v>
      </c>
      <c r="AO148" s="4" t="s">
        <v>97</v>
      </c>
    </row>
    <row r="149" spans="1:41" ht="14.4" x14ac:dyDescent="0.3">
      <c r="A149" s="4" t="s">
        <v>1246</v>
      </c>
      <c r="B149" s="4" t="s">
        <v>71</v>
      </c>
      <c r="C149" s="4">
        <v>2019</v>
      </c>
      <c r="D149" s="4" t="s">
        <v>390</v>
      </c>
      <c r="E149" s="4" t="s">
        <v>179</v>
      </c>
      <c r="F149" s="4" t="s">
        <v>579</v>
      </c>
      <c r="G149" s="4" t="s">
        <v>712</v>
      </c>
      <c r="H149" s="4" t="s">
        <v>15</v>
      </c>
      <c r="I149" s="4" t="s">
        <v>16</v>
      </c>
      <c r="J149" s="4" t="s">
        <v>1264</v>
      </c>
      <c r="K149">
        <v>31.311122999999998</v>
      </c>
      <c r="L149">
        <v>120.6212881</v>
      </c>
      <c r="M149" s="4">
        <v>367</v>
      </c>
      <c r="N149" s="6" t="s">
        <v>20</v>
      </c>
      <c r="O149" s="5" t="s">
        <v>72</v>
      </c>
      <c r="P149" s="5" t="s">
        <v>21</v>
      </c>
      <c r="Q149" s="17" t="s">
        <v>48</v>
      </c>
      <c r="R149" s="5" t="s">
        <v>37</v>
      </c>
      <c r="S149" s="5" t="s">
        <v>37</v>
      </c>
      <c r="T149" s="4" t="s">
        <v>387</v>
      </c>
      <c r="U149" s="4">
        <v>17.100000000000001</v>
      </c>
      <c r="V149" s="4">
        <v>1.6</v>
      </c>
      <c r="X149" s="4" t="s">
        <v>99</v>
      </c>
      <c r="AB149" s="4">
        <v>123</v>
      </c>
      <c r="AD149" s="4">
        <v>40</v>
      </c>
      <c r="AF149" s="4">
        <v>123</v>
      </c>
      <c r="AH149" s="8">
        <f t="shared" si="4"/>
        <v>107.70268815079726</v>
      </c>
      <c r="AI149" s="4">
        <v>22.872060997268925</v>
      </c>
      <c r="AL149" s="4">
        <v>-176.36801421837566</v>
      </c>
      <c r="AM149" s="4">
        <v>2.7591921765386544E-2</v>
      </c>
      <c r="AN149" s="4" t="s">
        <v>96</v>
      </c>
      <c r="AO149" s="4" t="s">
        <v>97</v>
      </c>
    </row>
    <row r="150" spans="1:41" ht="14.4" x14ac:dyDescent="0.3">
      <c r="A150" s="4" t="s">
        <v>1246</v>
      </c>
      <c r="B150" s="4" t="s">
        <v>71</v>
      </c>
      <c r="C150" s="4">
        <v>2019</v>
      </c>
      <c r="D150" s="4" t="s">
        <v>390</v>
      </c>
      <c r="E150" s="4" t="s">
        <v>179</v>
      </c>
      <c r="F150" s="4" t="s">
        <v>579</v>
      </c>
      <c r="G150" s="4" t="s">
        <v>712</v>
      </c>
      <c r="H150" s="4" t="s">
        <v>15</v>
      </c>
      <c r="I150" s="4" t="s">
        <v>16</v>
      </c>
      <c r="J150" s="4" t="s">
        <v>1264</v>
      </c>
      <c r="K150">
        <v>31.311122999999998</v>
      </c>
      <c r="L150">
        <v>120.6212881</v>
      </c>
      <c r="M150" s="4">
        <v>367</v>
      </c>
      <c r="N150" s="6" t="s">
        <v>20</v>
      </c>
      <c r="O150" s="5" t="s">
        <v>72</v>
      </c>
      <c r="P150" s="5" t="s">
        <v>21</v>
      </c>
      <c r="Q150" s="17" t="s">
        <v>48</v>
      </c>
      <c r="R150" s="5" t="s">
        <v>37</v>
      </c>
      <c r="S150" s="5" t="s">
        <v>37</v>
      </c>
      <c r="T150" s="4" t="s">
        <v>389</v>
      </c>
      <c r="U150" s="4">
        <v>900</v>
      </c>
      <c r="V150" s="4">
        <v>1.34</v>
      </c>
      <c r="X150" s="4" t="s">
        <v>99</v>
      </c>
      <c r="AB150" s="4">
        <v>124</v>
      </c>
      <c r="AD150" s="4">
        <v>50</v>
      </c>
      <c r="AF150" s="4">
        <v>127</v>
      </c>
      <c r="AH150" s="8">
        <f t="shared" si="4"/>
        <v>111.52428590911741</v>
      </c>
      <c r="AI150" s="4">
        <v>29.110883086052784</v>
      </c>
      <c r="AL150" s="4">
        <v>103.36911653834915</v>
      </c>
      <c r="AM150" s="4">
        <v>6.9946614154570305E-2</v>
      </c>
      <c r="AN150" s="4" t="s">
        <v>96</v>
      </c>
      <c r="AO150" s="4" t="s">
        <v>97</v>
      </c>
    </row>
    <row r="151" spans="1:41" ht="14.4" x14ac:dyDescent="0.3">
      <c r="A151" s="4" t="s">
        <v>1246</v>
      </c>
      <c r="B151" s="4" t="s">
        <v>71</v>
      </c>
      <c r="C151" s="4">
        <v>2019</v>
      </c>
      <c r="D151" s="4" t="s">
        <v>390</v>
      </c>
      <c r="E151" s="4" t="s">
        <v>179</v>
      </c>
      <c r="F151" s="4" t="s">
        <v>579</v>
      </c>
      <c r="G151" s="4" t="s">
        <v>712</v>
      </c>
      <c r="H151" s="4" t="s">
        <v>15</v>
      </c>
      <c r="I151" s="4" t="s">
        <v>16</v>
      </c>
      <c r="J151" s="4" t="s">
        <v>1264</v>
      </c>
      <c r="K151">
        <v>31.311122999999998</v>
      </c>
      <c r="L151">
        <v>120.6212881</v>
      </c>
      <c r="M151" s="4">
        <v>367</v>
      </c>
      <c r="N151" s="6" t="s">
        <v>20</v>
      </c>
      <c r="O151" s="5" t="s">
        <v>72</v>
      </c>
      <c r="P151" s="5" t="s">
        <v>21</v>
      </c>
      <c r="Q151" s="17" t="s">
        <v>48</v>
      </c>
      <c r="R151" s="5" t="s">
        <v>37</v>
      </c>
      <c r="S151" s="5" t="s">
        <v>37</v>
      </c>
      <c r="T151" s="4" t="s">
        <v>389</v>
      </c>
      <c r="U151" s="4">
        <v>900</v>
      </c>
      <c r="V151" s="4">
        <v>1.34</v>
      </c>
      <c r="X151" s="4" t="s">
        <v>99</v>
      </c>
      <c r="AB151" s="4">
        <v>124</v>
      </c>
      <c r="AD151" s="4">
        <v>50</v>
      </c>
      <c r="AF151" s="4">
        <v>127</v>
      </c>
      <c r="AH151" s="8">
        <f t="shared" si="4"/>
        <v>111.52428590911741</v>
      </c>
      <c r="AI151" s="4">
        <v>34.700730132697387</v>
      </c>
      <c r="AL151" s="4">
        <v>-82.516062423839116</v>
      </c>
      <c r="AM151" s="4">
        <v>1.6926187137533646E-2</v>
      </c>
      <c r="AN151" s="4" t="s">
        <v>96</v>
      </c>
      <c r="AO151" s="4" t="s">
        <v>97</v>
      </c>
    </row>
    <row r="152" spans="1:41" ht="14.4" x14ac:dyDescent="0.3">
      <c r="A152" s="4" t="s">
        <v>1246</v>
      </c>
      <c r="B152" s="4" t="s">
        <v>71</v>
      </c>
      <c r="C152" s="4">
        <v>2019</v>
      </c>
      <c r="D152" s="4" t="s">
        <v>390</v>
      </c>
      <c r="E152" s="4" t="s">
        <v>179</v>
      </c>
      <c r="F152" s="4" t="s">
        <v>579</v>
      </c>
      <c r="G152" s="4" t="s">
        <v>712</v>
      </c>
      <c r="H152" s="4" t="s">
        <v>15</v>
      </c>
      <c r="I152" s="4" t="s">
        <v>16</v>
      </c>
      <c r="J152" s="4" t="s">
        <v>1264</v>
      </c>
      <c r="K152">
        <v>31.311122999999998</v>
      </c>
      <c r="L152">
        <v>120.6212881</v>
      </c>
      <c r="M152" s="4">
        <v>367</v>
      </c>
      <c r="N152" s="6" t="s">
        <v>20</v>
      </c>
      <c r="O152" s="5" t="s">
        <v>72</v>
      </c>
      <c r="P152" s="5" t="s">
        <v>21</v>
      </c>
      <c r="Q152" s="17" t="s">
        <v>48</v>
      </c>
      <c r="R152" s="5" t="s">
        <v>37</v>
      </c>
      <c r="S152" s="5" t="s">
        <v>37</v>
      </c>
      <c r="T152" s="4" t="s">
        <v>389</v>
      </c>
      <c r="U152" s="4">
        <v>900</v>
      </c>
      <c r="V152" s="4">
        <v>1.34</v>
      </c>
      <c r="X152" s="4" t="s">
        <v>99</v>
      </c>
      <c r="AB152" s="4">
        <v>124</v>
      </c>
      <c r="AD152" s="4">
        <v>50</v>
      </c>
      <c r="AF152" s="4">
        <v>127</v>
      </c>
      <c r="AH152" s="8">
        <f t="shared" si="4"/>
        <v>111.52428590911741</v>
      </c>
      <c r="AI152" s="4">
        <v>43.372365851532699</v>
      </c>
      <c r="AL152" s="4">
        <v>205.46973208915472</v>
      </c>
      <c r="AM152" s="4">
        <v>0.15052486172675625</v>
      </c>
      <c r="AN152" s="4" t="s">
        <v>96</v>
      </c>
      <c r="AO152" s="4" t="s">
        <v>97</v>
      </c>
    </row>
    <row r="153" spans="1:41" ht="14.4" customHeight="1" x14ac:dyDescent="0.3">
      <c r="A153" s="4" t="s">
        <v>1246</v>
      </c>
      <c r="B153" s="4" t="s">
        <v>71</v>
      </c>
      <c r="C153" s="4">
        <v>2019</v>
      </c>
      <c r="D153" s="4" t="s">
        <v>390</v>
      </c>
      <c r="E153" s="4" t="s">
        <v>179</v>
      </c>
      <c r="F153" s="4" t="s">
        <v>579</v>
      </c>
      <c r="G153" s="4" t="s">
        <v>712</v>
      </c>
      <c r="H153" s="4" t="s">
        <v>15</v>
      </c>
      <c r="I153" s="4" t="s">
        <v>16</v>
      </c>
      <c r="J153" s="4" t="s">
        <v>1264</v>
      </c>
      <c r="K153">
        <v>31.311122999999998</v>
      </c>
      <c r="L153">
        <v>120.6212881</v>
      </c>
      <c r="M153" s="4">
        <v>367</v>
      </c>
      <c r="N153" s="6" t="s">
        <v>20</v>
      </c>
      <c r="O153" s="5" t="s">
        <v>72</v>
      </c>
      <c r="P153" s="5" t="s">
        <v>21</v>
      </c>
      <c r="Q153" s="17" t="s">
        <v>48</v>
      </c>
      <c r="R153" s="5" t="s">
        <v>37</v>
      </c>
      <c r="S153" s="5" t="s">
        <v>37</v>
      </c>
      <c r="T153" s="4" t="s">
        <v>388</v>
      </c>
      <c r="U153" s="4">
        <v>7100</v>
      </c>
      <c r="V153" s="4">
        <v>1.19</v>
      </c>
      <c r="X153" s="4" t="s">
        <v>99</v>
      </c>
      <c r="AB153" s="4">
        <v>165</v>
      </c>
      <c r="AD153" s="4">
        <v>60</v>
      </c>
      <c r="AF153" s="4">
        <v>146</v>
      </c>
      <c r="AH153" s="8">
        <f t="shared" si="4"/>
        <v>146.41018521954402</v>
      </c>
      <c r="AI153" s="4">
        <v>47.989083343370652</v>
      </c>
      <c r="AL153" s="4">
        <v>287.88135137523614</v>
      </c>
      <c r="AM153" s="4">
        <v>-5.4832153155779897E-2</v>
      </c>
      <c r="AN153" s="4" t="s">
        <v>96</v>
      </c>
      <c r="AO153" s="4" t="s">
        <v>97</v>
      </c>
    </row>
    <row r="154" spans="1:41" ht="14.4" x14ac:dyDescent="0.3">
      <c r="A154" s="4" t="s">
        <v>1246</v>
      </c>
      <c r="B154" s="4" t="s">
        <v>71</v>
      </c>
      <c r="C154" s="4">
        <v>2019</v>
      </c>
      <c r="D154" s="4" t="s">
        <v>390</v>
      </c>
      <c r="E154" s="4" t="s">
        <v>179</v>
      </c>
      <c r="F154" s="4" t="s">
        <v>579</v>
      </c>
      <c r="G154" s="4" t="s">
        <v>712</v>
      </c>
      <c r="H154" s="4" t="s">
        <v>15</v>
      </c>
      <c r="I154" s="4" t="s">
        <v>16</v>
      </c>
      <c r="J154" s="4" t="s">
        <v>1264</v>
      </c>
      <c r="K154">
        <v>31.311122999999998</v>
      </c>
      <c r="L154">
        <v>120.6212881</v>
      </c>
      <c r="M154" s="4">
        <v>367</v>
      </c>
      <c r="N154" s="6" t="s">
        <v>20</v>
      </c>
      <c r="O154" s="5" t="s">
        <v>72</v>
      </c>
      <c r="P154" s="5" t="s">
        <v>21</v>
      </c>
      <c r="Q154" s="17" t="s">
        <v>48</v>
      </c>
      <c r="R154" s="5" t="s">
        <v>37</v>
      </c>
      <c r="S154" s="5" t="s">
        <v>37</v>
      </c>
      <c r="T154" s="4" t="s">
        <v>387</v>
      </c>
      <c r="U154" s="4">
        <v>17.100000000000001</v>
      </c>
      <c r="V154" s="4">
        <v>1.6</v>
      </c>
      <c r="X154" s="4" t="s">
        <v>99</v>
      </c>
      <c r="AB154" s="4">
        <v>123</v>
      </c>
      <c r="AD154" s="4">
        <v>40</v>
      </c>
      <c r="AF154" s="4">
        <v>123</v>
      </c>
      <c r="AH154" s="8">
        <f t="shared" si="4"/>
        <v>107.70268815079726</v>
      </c>
      <c r="AI154" s="4">
        <v>52.679326330707468</v>
      </c>
      <c r="AL154" s="4">
        <v>67.669530391868634</v>
      </c>
      <c r="AM154" s="4">
        <v>0.1180825308408838</v>
      </c>
      <c r="AN154" s="4" t="s">
        <v>96</v>
      </c>
      <c r="AO154" s="4" t="s">
        <v>97</v>
      </c>
    </row>
    <row r="155" spans="1:41" ht="14.4" x14ac:dyDescent="0.3">
      <c r="A155" s="4" t="s">
        <v>1246</v>
      </c>
      <c r="B155" s="4" t="s">
        <v>71</v>
      </c>
      <c r="C155" s="4">
        <v>2019</v>
      </c>
      <c r="D155" s="4" t="s">
        <v>390</v>
      </c>
      <c r="E155" s="4" t="s">
        <v>179</v>
      </c>
      <c r="F155" s="4" t="s">
        <v>579</v>
      </c>
      <c r="G155" s="4" t="s">
        <v>712</v>
      </c>
      <c r="H155" s="4" t="s">
        <v>15</v>
      </c>
      <c r="I155" s="4" t="s">
        <v>16</v>
      </c>
      <c r="J155" s="4" t="s">
        <v>1264</v>
      </c>
      <c r="K155">
        <v>31.311122999999998</v>
      </c>
      <c r="L155">
        <v>120.6212881</v>
      </c>
      <c r="M155" s="4">
        <v>367</v>
      </c>
      <c r="N155" s="6" t="s">
        <v>20</v>
      </c>
      <c r="O155" s="5" t="s">
        <v>72</v>
      </c>
      <c r="P155" s="5" t="s">
        <v>21</v>
      </c>
      <c r="Q155" s="17" t="s">
        <v>48</v>
      </c>
      <c r="R155" s="5" t="s">
        <v>37</v>
      </c>
      <c r="S155" s="5" t="s">
        <v>37</v>
      </c>
      <c r="T155" s="4" t="s">
        <v>389</v>
      </c>
      <c r="U155" s="4">
        <v>900</v>
      </c>
      <c r="V155" s="4">
        <v>1.34</v>
      </c>
      <c r="X155" s="4" t="s">
        <v>99</v>
      </c>
      <c r="AB155" s="4">
        <v>124</v>
      </c>
      <c r="AD155" s="4">
        <v>50</v>
      </c>
      <c r="AF155" s="4">
        <v>127</v>
      </c>
      <c r="AH155" s="8">
        <f t="shared" si="4"/>
        <v>111.52428590911741</v>
      </c>
      <c r="AI155" s="4">
        <v>53.387107174530243</v>
      </c>
      <c r="AL155" s="4">
        <v>-614.96916439689448</v>
      </c>
      <c r="AM155" s="4">
        <v>7.9939251298546163E-2</v>
      </c>
      <c r="AN155" s="4" t="s">
        <v>96</v>
      </c>
      <c r="AO155" s="4" t="s">
        <v>97</v>
      </c>
    </row>
    <row r="156" spans="1:41" ht="14.4" x14ac:dyDescent="0.3">
      <c r="A156" s="4" t="s">
        <v>1246</v>
      </c>
      <c r="B156" s="4" t="s">
        <v>71</v>
      </c>
      <c r="C156" s="4">
        <v>2019</v>
      </c>
      <c r="D156" s="4" t="s">
        <v>390</v>
      </c>
      <c r="E156" s="4" t="s">
        <v>179</v>
      </c>
      <c r="F156" s="4" t="s">
        <v>579</v>
      </c>
      <c r="G156" s="4" t="s">
        <v>712</v>
      </c>
      <c r="H156" s="4" t="s">
        <v>15</v>
      </c>
      <c r="I156" s="4" t="s">
        <v>16</v>
      </c>
      <c r="J156" s="4" t="s">
        <v>1264</v>
      </c>
      <c r="K156">
        <v>31.311122999999998</v>
      </c>
      <c r="L156">
        <v>120.6212881</v>
      </c>
      <c r="M156" s="4">
        <v>367</v>
      </c>
      <c r="N156" s="6" t="s">
        <v>20</v>
      </c>
      <c r="O156" s="5" t="s">
        <v>72</v>
      </c>
      <c r="P156" s="5" t="s">
        <v>21</v>
      </c>
      <c r="Q156" s="17" t="s">
        <v>48</v>
      </c>
      <c r="R156" s="5" t="s">
        <v>37</v>
      </c>
      <c r="S156" s="5" t="s">
        <v>37</v>
      </c>
      <c r="T156" s="4" t="s">
        <v>387</v>
      </c>
      <c r="U156" s="4">
        <v>17.100000000000001</v>
      </c>
      <c r="V156" s="4">
        <v>1.6</v>
      </c>
      <c r="X156" s="4" t="s">
        <v>99</v>
      </c>
      <c r="AB156" s="4">
        <v>123</v>
      </c>
      <c r="AD156" s="4">
        <v>40</v>
      </c>
      <c r="AF156" s="4">
        <v>123</v>
      </c>
      <c r="AH156" s="8">
        <f t="shared" si="4"/>
        <v>107.70268815079726</v>
      </c>
      <c r="AI156" s="4">
        <v>56.729471213501647</v>
      </c>
      <c r="AL156" s="4">
        <v>-448.02861701539166</v>
      </c>
      <c r="AM156" s="4">
        <v>6.2513427793704085E-2</v>
      </c>
      <c r="AN156" s="4" t="s">
        <v>96</v>
      </c>
      <c r="AO156" s="4" t="s">
        <v>97</v>
      </c>
    </row>
    <row r="157" spans="1:41" ht="14.4" x14ac:dyDescent="0.3">
      <c r="A157" s="4" t="s">
        <v>1246</v>
      </c>
      <c r="B157" s="4" t="s">
        <v>71</v>
      </c>
      <c r="C157" s="4">
        <v>2019</v>
      </c>
      <c r="D157" s="4" t="s">
        <v>390</v>
      </c>
      <c r="E157" s="4" t="s">
        <v>179</v>
      </c>
      <c r="F157" s="4" t="s">
        <v>579</v>
      </c>
      <c r="G157" s="4" t="s">
        <v>712</v>
      </c>
      <c r="H157" s="4" t="s">
        <v>15</v>
      </c>
      <c r="I157" s="4" t="s">
        <v>16</v>
      </c>
      <c r="J157" s="4" t="s">
        <v>1264</v>
      </c>
      <c r="K157">
        <v>31.311122999999998</v>
      </c>
      <c r="L157">
        <v>120.6212881</v>
      </c>
      <c r="M157" s="4">
        <v>367</v>
      </c>
      <c r="N157" s="6" t="s">
        <v>20</v>
      </c>
      <c r="O157" s="5" t="s">
        <v>72</v>
      </c>
      <c r="P157" s="5" t="s">
        <v>21</v>
      </c>
      <c r="Q157" s="17" t="s">
        <v>48</v>
      </c>
      <c r="R157" s="5" t="s">
        <v>37</v>
      </c>
      <c r="S157" s="5" t="s">
        <v>37</v>
      </c>
      <c r="T157" s="4" t="s">
        <v>388</v>
      </c>
      <c r="U157" s="4">
        <v>7100</v>
      </c>
      <c r="V157" s="4">
        <v>1.19</v>
      </c>
      <c r="X157" s="4" t="s">
        <v>99</v>
      </c>
      <c r="AB157" s="4">
        <v>165</v>
      </c>
      <c r="AD157" s="4">
        <v>60</v>
      </c>
      <c r="AF157" s="4">
        <v>146</v>
      </c>
      <c r="AH157" s="8">
        <f t="shared" si="4"/>
        <v>146.41018521954402</v>
      </c>
      <c r="AI157" s="4">
        <v>81.365322114530102</v>
      </c>
      <c r="AL157" s="4">
        <v>71.749317175895669</v>
      </c>
      <c r="AM157" s="4">
        <v>-7.7365850863462024E-2</v>
      </c>
      <c r="AN157" s="4" t="s">
        <v>96</v>
      </c>
      <c r="AO157" s="4" t="s">
        <v>97</v>
      </c>
    </row>
    <row r="158" spans="1:41" ht="14.4" x14ac:dyDescent="0.3">
      <c r="A158" s="4" t="s">
        <v>1246</v>
      </c>
      <c r="B158" s="4" t="s">
        <v>71</v>
      </c>
      <c r="C158" s="4">
        <v>2019</v>
      </c>
      <c r="D158" s="4" t="s">
        <v>390</v>
      </c>
      <c r="E158" s="4" t="s">
        <v>179</v>
      </c>
      <c r="F158" s="4" t="s">
        <v>579</v>
      </c>
      <c r="G158" s="4" t="s">
        <v>712</v>
      </c>
      <c r="H158" s="4" t="s">
        <v>15</v>
      </c>
      <c r="I158" s="4" t="s">
        <v>16</v>
      </c>
      <c r="J158" s="4" t="s">
        <v>1264</v>
      </c>
      <c r="K158">
        <v>31.311122999999998</v>
      </c>
      <c r="L158">
        <v>120.6212881</v>
      </c>
      <c r="M158" s="4">
        <v>367</v>
      </c>
      <c r="N158" s="6" t="s">
        <v>20</v>
      </c>
      <c r="O158" s="5" t="s">
        <v>72</v>
      </c>
      <c r="P158" s="5" t="s">
        <v>21</v>
      </c>
      <c r="Q158" s="17" t="s">
        <v>48</v>
      </c>
      <c r="R158" s="5" t="s">
        <v>37</v>
      </c>
      <c r="S158" s="5" t="s">
        <v>37</v>
      </c>
      <c r="T158" s="4" t="s">
        <v>388</v>
      </c>
      <c r="U158" s="4">
        <v>7100</v>
      </c>
      <c r="V158" s="4">
        <v>1.19</v>
      </c>
      <c r="X158" s="4" t="s">
        <v>99</v>
      </c>
      <c r="AB158" s="4">
        <v>165</v>
      </c>
      <c r="AD158" s="4">
        <v>60</v>
      </c>
      <c r="AF158" s="4">
        <v>146</v>
      </c>
      <c r="AH158" s="8">
        <f t="shared" si="4"/>
        <v>146.41018521954402</v>
      </c>
      <c r="AI158" s="4">
        <v>82.04760493888017</v>
      </c>
      <c r="AL158" s="4">
        <v>-394.81160462467255</v>
      </c>
      <c r="AM158" s="4">
        <v>2.2449797775878293E-2</v>
      </c>
      <c r="AN158" s="4" t="s">
        <v>96</v>
      </c>
      <c r="AO158" s="4" t="s">
        <v>97</v>
      </c>
    </row>
    <row r="159" spans="1:41" ht="14.4" x14ac:dyDescent="0.3">
      <c r="A159" s="4" t="s">
        <v>1246</v>
      </c>
      <c r="B159" s="4" t="s">
        <v>71</v>
      </c>
      <c r="C159" s="4">
        <v>2019</v>
      </c>
      <c r="D159" s="4" t="s">
        <v>390</v>
      </c>
      <c r="E159" s="4" t="s">
        <v>179</v>
      </c>
      <c r="F159" s="4" t="s">
        <v>579</v>
      </c>
      <c r="G159" s="4" t="s">
        <v>712</v>
      </c>
      <c r="H159" s="4" t="s">
        <v>15</v>
      </c>
      <c r="I159" s="4" t="s">
        <v>16</v>
      </c>
      <c r="J159" s="4" t="s">
        <v>1264</v>
      </c>
      <c r="K159">
        <v>31.311122999999998</v>
      </c>
      <c r="L159">
        <v>120.6212881</v>
      </c>
      <c r="M159" s="4">
        <v>367</v>
      </c>
      <c r="N159" s="6" t="s">
        <v>20</v>
      </c>
      <c r="O159" s="5" t="s">
        <v>72</v>
      </c>
      <c r="P159" s="5" t="s">
        <v>21</v>
      </c>
      <c r="Q159" s="17" t="s">
        <v>48</v>
      </c>
      <c r="R159" s="5" t="s">
        <v>37</v>
      </c>
      <c r="S159" s="5" t="s">
        <v>37</v>
      </c>
      <c r="T159" s="4" t="s">
        <v>387</v>
      </c>
      <c r="U159" s="4">
        <v>17.100000000000001</v>
      </c>
      <c r="V159" s="4">
        <v>1.6</v>
      </c>
      <c r="X159" s="4" t="s">
        <v>99</v>
      </c>
      <c r="AB159" s="4">
        <v>123</v>
      </c>
      <c r="AD159" s="4">
        <v>40</v>
      </c>
      <c r="AF159" s="4">
        <v>123</v>
      </c>
      <c r="AH159" s="8">
        <f t="shared" si="4"/>
        <v>107.70268815079726</v>
      </c>
      <c r="AI159" s="4">
        <v>82.326578625078355</v>
      </c>
      <c r="AL159" s="4">
        <v>-324.04548018321299</v>
      </c>
      <c r="AM159" s="4">
        <v>5.6335862527365763E-2</v>
      </c>
      <c r="AN159" s="4" t="s">
        <v>96</v>
      </c>
      <c r="AO159" s="4" t="s">
        <v>97</v>
      </c>
    </row>
    <row r="160" spans="1:41" ht="14.4" x14ac:dyDescent="0.3">
      <c r="A160" s="4" t="s">
        <v>1246</v>
      </c>
      <c r="B160" s="4" t="s">
        <v>71</v>
      </c>
      <c r="C160" s="4">
        <v>2019</v>
      </c>
      <c r="D160" s="4" t="s">
        <v>390</v>
      </c>
      <c r="E160" s="4" t="s">
        <v>179</v>
      </c>
      <c r="F160" s="4" t="s">
        <v>579</v>
      </c>
      <c r="G160" s="4" t="s">
        <v>712</v>
      </c>
      <c r="H160" s="4" t="s">
        <v>15</v>
      </c>
      <c r="I160" s="4" t="s">
        <v>16</v>
      </c>
      <c r="J160" s="4" t="s">
        <v>1264</v>
      </c>
      <c r="K160">
        <v>31.311122999999998</v>
      </c>
      <c r="L160">
        <v>120.6212881</v>
      </c>
      <c r="M160" s="4">
        <v>367</v>
      </c>
      <c r="N160" s="6" t="s">
        <v>20</v>
      </c>
      <c r="O160" s="5" t="s">
        <v>72</v>
      </c>
      <c r="P160" s="5" t="s">
        <v>21</v>
      </c>
      <c r="Q160" s="17" t="s">
        <v>48</v>
      </c>
      <c r="R160" s="5" t="s">
        <v>37</v>
      </c>
      <c r="S160" s="5" t="s">
        <v>37</v>
      </c>
      <c r="T160" s="4" t="s">
        <v>388</v>
      </c>
      <c r="U160" s="4">
        <v>7100</v>
      </c>
      <c r="V160" s="4">
        <v>1.19</v>
      </c>
      <c r="X160" s="4" t="s">
        <v>99</v>
      </c>
      <c r="AB160" s="4">
        <v>165</v>
      </c>
      <c r="AD160" s="4">
        <v>60</v>
      </c>
      <c r="AF160" s="4">
        <v>146</v>
      </c>
      <c r="AH160" s="8">
        <f t="shared" si="4"/>
        <v>146.41018521954402</v>
      </c>
      <c r="AI160" s="4">
        <v>112.13193123238506</v>
      </c>
      <c r="AL160" s="4">
        <v>0</v>
      </c>
      <c r="AM160" s="4">
        <v>9.8543335551707772E-2</v>
      </c>
      <c r="AN160" s="4" t="s">
        <v>96</v>
      </c>
      <c r="AO160" s="4" t="s">
        <v>97</v>
      </c>
    </row>
    <row r="161" spans="1:41" ht="14.4" x14ac:dyDescent="0.3">
      <c r="A161" s="4" t="s">
        <v>1246</v>
      </c>
      <c r="B161" s="4" t="s">
        <v>71</v>
      </c>
      <c r="C161" s="4">
        <v>2019</v>
      </c>
      <c r="D161" s="4" t="s">
        <v>390</v>
      </c>
      <c r="E161" s="4" t="s">
        <v>179</v>
      </c>
      <c r="F161" s="4" t="s">
        <v>579</v>
      </c>
      <c r="G161" s="4" t="s">
        <v>712</v>
      </c>
      <c r="H161" s="4" t="s">
        <v>15</v>
      </c>
      <c r="I161" s="4" t="s">
        <v>16</v>
      </c>
      <c r="J161" s="4" t="s">
        <v>1264</v>
      </c>
      <c r="K161">
        <v>31.311122999999998</v>
      </c>
      <c r="L161">
        <v>120.6212881</v>
      </c>
      <c r="M161" s="4">
        <v>367</v>
      </c>
      <c r="N161" s="6" t="s">
        <v>20</v>
      </c>
      <c r="O161" s="5" t="s">
        <v>72</v>
      </c>
      <c r="P161" s="5" t="s">
        <v>21</v>
      </c>
      <c r="Q161" s="17" t="s">
        <v>48</v>
      </c>
      <c r="R161" s="5" t="s">
        <v>37</v>
      </c>
      <c r="S161" s="5" t="s">
        <v>37</v>
      </c>
      <c r="T161" s="4" t="s">
        <v>387</v>
      </c>
      <c r="U161" s="4">
        <v>17.100000000000001</v>
      </c>
      <c r="V161" s="4">
        <v>1.6</v>
      </c>
      <c r="X161" s="4" t="s">
        <v>99</v>
      </c>
      <c r="AB161" s="4">
        <v>123</v>
      </c>
      <c r="AD161" s="4">
        <v>40</v>
      </c>
      <c r="AF161" s="4">
        <v>123</v>
      </c>
      <c r="AH161" s="8">
        <f t="shared" si="4"/>
        <v>107.70268815079726</v>
      </c>
      <c r="AI161" s="4">
        <v>114.55539248452386</v>
      </c>
      <c r="AL161" s="4">
        <v>266.74067046162008</v>
      </c>
      <c r="AM161" s="4">
        <v>-3.703731783263986E-2</v>
      </c>
      <c r="AN161" s="4" t="s">
        <v>96</v>
      </c>
      <c r="AO161" s="4" t="s">
        <v>97</v>
      </c>
    </row>
    <row r="162" spans="1:41" ht="14.4" x14ac:dyDescent="0.3">
      <c r="A162" s="4" t="s">
        <v>1246</v>
      </c>
      <c r="B162" s="4" t="s">
        <v>71</v>
      </c>
      <c r="C162" s="4">
        <v>2019</v>
      </c>
      <c r="D162" s="4" t="s">
        <v>390</v>
      </c>
      <c r="E162" s="4" t="s">
        <v>179</v>
      </c>
      <c r="F162" s="4" t="s">
        <v>579</v>
      </c>
      <c r="G162" s="4" t="s">
        <v>712</v>
      </c>
      <c r="H162" s="4" t="s">
        <v>15</v>
      </c>
      <c r="I162" s="4" t="s">
        <v>16</v>
      </c>
      <c r="J162" s="4" t="s">
        <v>1264</v>
      </c>
      <c r="K162">
        <v>31.311122999999998</v>
      </c>
      <c r="L162">
        <v>120.6212881</v>
      </c>
      <c r="M162" s="4">
        <v>367</v>
      </c>
      <c r="N162" s="6" t="s">
        <v>20</v>
      </c>
      <c r="O162" s="5" t="s">
        <v>72</v>
      </c>
      <c r="P162" s="5" t="s">
        <v>21</v>
      </c>
      <c r="Q162" s="17" t="s">
        <v>48</v>
      </c>
      <c r="R162" s="5" t="s">
        <v>37</v>
      </c>
      <c r="S162" s="5" t="s">
        <v>37</v>
      </c>
      <c r="T162" s="4" t="s">
        <v>389</v>
      </c>
      <c r="U162" s="4">
        <v>900</v>
      </c>
      <c r="V162" s="4">
        <v>1.34</v>
      </c>
      <c r="X162" s="4" t="s">
        <v>99</v>
      </c>
      <c r="AB162" s="4">
        <v>124</v>
      </c>
      <c r="AD162" s="4">
        <v>50</v>
      </c>
      <c r="AF162" s="4">
        <v>127</v>
      </c>
      <c r="AH162" s="8">
        <f t="shared" si="4"/>
        <v>111.52428590911741</v>
      </c>
      <c r="AI162" s="4">
        <v>116.72842154698279</v>
      </c>
      <c r="AL162" s="4">
        <v>204.50240391660702</v>
      </c>
      <c r="AM162" s="4">
        <v>7.3260656915296041E-2</v>
      </c>
      <c r="AN162" s="4" t="s">
        <v>96</v>
      </c>
      <c r="AO162" s="4" t="s">
        <v>97</v>
      </c>
    </row>
    <row r="163" spans="1:41" ht="14.4" x14ac:dyDescent="0.3">
      <c r="A163" s="4" t="s">
        <v>1246</v>
      </c>
      <c r="B163" s="4" t="s">
        <v>71</v>
      </c>
      <c r="C163" s="4">
        <v>2019</v>
      </c>
      <c r="D163" s="4" t="s">
        <v>390</v>
      </c>
      <c r="E163" s="4" t="s">
        <v>179</v>
      </c>
      <c r="F163" s="4" t="s">
        <v>579</v>
      </c>
      <c r="G163" s="4" t="s">
        <v>712</v>
      </c>
      <c r="H163" s="4" t="s">
        <v>15</v>
      </c>
      <c r="I163" s="4" t="s">
        <v>16</v>
      </c>
      <c r="J163" s="4" t="s">
        <v>1264</v>
      </c>
      <c r="K163">
        <v>31.311122999999998</v>
      </c>
      <c r="L163">
        <v>120.6212881</v>
      </c>
      <c r="M163" s="4">
        <v>367</v>
      </c>
      <c r="N163" s="6" t="s">
        <v>20</v>
      </c>
      <c r="O163" s="5" t="s">
        <v>72</v>
      </c>
      <c r="P163" s="5" t="s">
        <v>21</v>
      </c>
      <c r="Q163" s="17" t="s">
        <v>48</v>
      </c>
      <c r="R163" s="5" t="s">
        <v>37</v>
      </c>
      <c r="S163" s="5" t="s">
        <v>37</v>
      </c>
      <c r="T163" s="4" t="s">
        <v>389</v>
      </c>
      <c r="U163" s="4">
        <v>900</v>
      </c>
      <c r="V163" s="4">
        <v>1.34</v>
      </c>
      <c r="X163" s="4" t="s">
        <v>99</v>
      </c>
      <c r="AB163" s="4">
        <v>124</v>
      </c>
      <c r="AD163" s="4">
        <v>50</v>
      </c>
      <c r="AF163" s="4">
        <v>127</v>
      </c>
      <c r="AH163" s="8">
        <f t="shared" si="4"/>
        <v>111.52428590911741</v>
      </c>
      <c r="AI163" s="4">
        <v>119.94951802322535</v>
      </c>
      <c r="AL163" s="4">
        <v>0</v>
      </c>
      <c r="AM163" s="4">
        <v>9.8740618844181421E-2</v>
      </c>
      <c r="AN163" s="4" t="s">
        <v>96</v>
      </c>
      <c r="AO163" s="4" t="s">
        <v>97</v>
      </c>
    </row>
    <row r="164" spans="1:41" ht="14.4" customHeight="1" x14ac:dyDescent="0.3">
      <c r="A164" s="4" t="s">
        <v>1246</v>
      </c>
      <c r="B164" s="4" t="s">
        <v>71</v>
      </c>
      <c r="C164" s="4">
        <v>2019</v>
      </c>
      <c r="D164" s="4" t="s">
        <v>390</v>
      </c>
      <c r="E164" s="4" t="s">
        <v>179</v>
      </c>
      <c r="F164" s="4" t="s">
        <v>579</v>
      </c>
      <c r="G164" s="4" t="s">
        <v>712</v>
      </c>
      <c r="H164" s="4" t="s">
        <v>15</v>
      </c>
      <c r="I164" s="4" t="s">
        <v>16</v>
      </c>
      <c r="J164" s="4" t="s">
        <v>1264</v>
      </c>
      <c r="K164">
        <v>31.311122999999998</v>
      </c>
      <c r="L164">
        <v>120.6212881</v>
      </c>
      <c r="M164" s="4">
        <v>367</v>
      </c>
      <c r="N164" s="6" t="s">
        <v>20</v>
      </c>
      <c r="O164" s="5" t="s">
        <v>72</v>
      </c>
      <c r="P164" s="5" t="s">
        <v>21</v>
      </c>
      <c r="Q164" s="17" t="s">
        <v>48</v>
      </c>
      <c r="R164" s="5" t="s">
        <v>37</v>
      </c>
      <c r="S164" s="5" t="s">
        <v>37</v>
      </c>
      <c r="T164" s="4" t="s">
        <v>389</v>
      </c>
      <c r="U164" s="4">
        <v>900</v>
      </c>
      <c r="V164" s="4">
        <v>1.34</v>
      </c>
      <c r="X164" s="4" t="s">
        <v>99</v>
      </c>
      <c r="AB164" s="4">
        <v>124</v>
      </c>
      <c r="AD164" s="4">
        <v>50</v>
      </c>
      <c r="AF164" s="4">
        <v>127</v>
      </c>
      <c r="AH164" s="8">
        <f t="shared" si="4"/>
        <v>111.52428590911741</v>
      </c>
      <c r="AI164" s="4">
        <v>128.94602949580417</v>
      </c>
      <c r="AL164" s="4">
        <v>-317.41603320676529</v>
      </c>
      <c r="AM164" s="4">
        <v>7.1138850962487149E-2</v>
      </c>
      <c r="AN164" s="4" t="s">
        <v>96</v>
      </c>
      <c r="AO164" s="4" t="s">
        <v>97</v>
      </c>
    </row>
    <row r="165" spans="1:41" ht="14.4" customHeight="1" x14ac:dyDescent="0.3">
      <c r="A165" s="4" t="s">
        <v>1246</v>
      </c>
      <c r="B165" s="4" t="s">
        <v>71</v>
      </c>
      <c r="C165" s="4">
        <v>2019</v>
      </c>
      <c r="D165" s="4" t="s">
        <v>390</v>
      </c>
      <c r="E165" s="4" t="s">
        <v>179</v>
      </c>
      <c r="F165" s="4" t="s">
        <v>579</v>
      </c>
      <c r="G165" s="4" t="s">
        <v>712</v>
      </c>
      <c r="H165" s="4" t="s">
        <v>15</v>
      </c>
      <c r="I165" s="4" t="s">
        <v>16</v>
      </c>
      <c r="J165" s="4" t="s">
        <v>1264</v>
      </c>
      <c r="K165">
        <v>31.311122999999998</v>
      </c>
      <c r="L165">
        <v>120.6212881</v>
      </c>
      <c r="M165" s="4">
        <v>367</v>
      </c>
      <c r="N165" s="6" t="s">
        <v>20</v>
      </c>
      <c r="O165" s="5" t="s">
        <v>72</v>
      </c>
      <c r="P165" s="5" t="s">
        <v>21</v>
      </c>
      <c r="Q165" s="17" t="s">
        <v>48</v>
      </c>
      <c r="R165" s="5" t="s">
        <v>37</v>
      </c>
      <c r="S165" s="5" t="s">
        <v>37</v>
      </c>
      <c r="T165" s="4" t="s">
        <v>388</v>
      </c>
      <c r="U165" s="4">
        <v>7100</v>
      </c>
      <c r="V165" s="4">
        <v>1.19</v>
      </c>
      <c r="X165" s="4" t="s">
        <v>99</v>
      </c>
      <c r="AB165" s="4">
        <v>165</v>
      </c>
      <c r="AD165" s="4">
        <v>60</v>
      </c>
      <c r="AF165" s="4">
        <v>146</v>
      </c>
      <c r="AH165" s="8">
        <f t="shared" si="4"/>
        <v>146.41018521954402</v>
      </c>
      <c r="AI165" s="4">
        <v>136.80838904116752</v>
      </c>
      <c r="AL165" s="4">
        <v>-409.19506365700528</v>
      </c>
      <c r="AM165" s="4">
        <v>0</v>
      </c>
      <c r="AN165" s="4" t="s">
        <v>96</v>
      </c>
      <c r="AO165" s="4" t="s">
        <v>97</v>
      </c>
    </row>
    <row r="166" spans="1:41" ht="14.4" customHeight="1" x14ac:dyDescent="0.3">
      <c r="A166" s="4" t="s">
        <v>1246</v>
      </c>
      <c r="B166" s="4" t="s">
        <v>71</v>
      </c>
      <c r="C166" s="4">
        <v>2019</v>
      </c>
      <c r="D166" s="4" t="s">
        <v>390</v>
      </c>
      <c r="E166" s="4" t="s">
        <v>179</v>
      </c>
      <c r="F166" s="4" t="s">
        <v>579</v>
      </c>
      <c r="G166" s="4" t="s">
        <v>712</v>
      </c>
      <c r="H166" s="4" t="s">
        <v>15</v>
      </c>
      <c r="I166" s="4" t="s">
        <v>16</v>
      </c>
      <c r="J166" s="4" t="s">
        <v>1264</v>
      </c>
      <c r="K166">
        <v>31.311122999999998</v>
      </c>
      <c r="L166">
        <v>120.6212881</v>
      </c>
      <c r="M166" s="4">
        <v>367</v>
      </c>
      <c r="N166" s="6" t="s">
        <v>20</v>
      </c>
      <c r="O166" s="5" t="s">
        <v>72</v>
      </c>
      <c r="P166" s="5" t="s">
        <v>21</v>
      </c>
      <c r="Q166" s="17" t="s">
        <v>48</v>
      </c>
      <c r="R166" s="5" t="s">
        <v>37</v>
      </c>
      <c r="S166" s="5" t="s">
        <v>37</v>
      </c>
      <c r="T166" s="4" t="s">
        <v>387</v>
      </c>
      <c r="U166" s="4">
        <v>17.100000000000001</v>
      </c>
      <c r="V166" s="4">
        <v>1.6</v>
      </c>
      <c r="X166" s="4" t="s">
        <v>99</v>
      </c>
      <c r="AB166" s="4">
        <v>123</v>
      </c>
      <c r="AD166" s="4">
        <v>40</v>
      </c>
      <c r="AF166" s="4">
        <v>123</v>
      </c>
      <c r="AH166" s="8">
        <f t="shared" si="4"/>
        <v>107.70268815079726</v>
      </c>
      <c r="AI166" s="4">
        <v>158.83240854249044</v>
      </c>
      <c r="AL166" s="4">
        <v>-259.20851356015368</v>
      </c>
      <c r="AM166" s="4">
        <v>0</v>
      </c>
      <c r="AN166" s="4" t="s">
        <v>96</v>
      </c>
      <c r="AO166" s="4" t="s">
        <v>97</v>
      </c>
    </row>
    <row r="167" spans="1:41" ht="14.4" x14ac:dyDescent="0.3">
      <c r="A167" s="4" t="s">
        <v>1246</v>
      </c>
      <c r="B167" s="4" t="s">
        <v>71</v>
      </c>
      <c r="C167" s="4">
        <v>2019</v>
      </c>
      <c r="D167" s="4" t="s">
        <v>390</v>
      </c>
      <c r="E167" s="4" t="s">
        <v>179</v>
      </c>
      <c r="F167" s="4" t="s">
        <v>579</v>
      </c>
      <c r="G167" s="4" t="s">
        <v>712</v>
      </c>
      <c r="H167" s="4" t="s">
        <v>15</v>
      </c>
      <c r="I167" s="4" t="s">
        <v>16</v>
      </c>
      <c r="J167" s="4" t="s">
        <v>1264</v>
      </c>
      <c r="K167">
        <v>31.311122999999998</v>
      </c>
      <c r="L167">
        <v>120.6212881</v>
      </c>
      <c r="M167" s="4">
        <v>367</v>
      </c>
      <c r="N167" s="6" t="s">
        <v>20</v>
      </c>
      <c r="O167" s="5" t="s">
        <v>72</v>
      </c>
      <c r="P167" s="5" t="s">
        <v>21</v>
      </c>
      <c r="Q167" s="17" t="s">
        <v>48</v>
      </c>
      <c r="R167" s="5" t="s">
        <v>37</v>
      </c>
      <c r="S167" s="5" t="s">
        <v>37</v>
      </c>
      <c r="T167" s="4" t="s">
        <v>388</v>
      </c>
      <c r="U167" s="4">
        <v>7100</v>
      </c>
      <c r="V167" s="4">
        <v>1.19</v>
      </c>
      <c r="X167" s="4" t="s">
        <v>99</v>
      </c>
      <c r="AB167" s="4">
        <v>165</v>
      </c>
      <c r="AD167" s="4">
        <v>60</v>
      </c>
      <c r="AF167" s="4">
        <v>146</v>
      </c>
      <c r="AH167" s="8">
        <f t="shared" si="4"/>
        <v>146.41018521954402</v>
      </c>
      <c r="AI167" s="4">
        <v>170.72988103518233</v>
      </c>
      <c r="AL167" s="4">
        <v>154.38854787865816</v>
      </c>
      <c r="AM167" s="4">
        <v>0.15022233517874184</v>
      </c>
      <c r="AN167" s="4" t="s">
        <v>96</v>
      </c>
      <c r="AO167" s="4" t="s">
        <v>97</v>
      </c>
    </row>
    <row r="168" spans="1:41" ht="14.4" customHeight="1" x14ac:dyDescent="0.3">
      <c r="A168" s="4" t="s">
        <v>1246</v>
      </c>
      <c r="B168" s="4" t="s">
        <v>71</v>
      </c>
      <c r="C168" s="4">
        <v>2019</v>
      </c>
      <c r="D168" s="4" t="s">
        <v>390</v>
      </c>
      <c r="E168" s="4" t="s">
        <v>179</v>
      </c>
      <c r="F168" s="4" t="s">
        <v>579</v>
      </c>
      <c r="G168" s="4" t="s">
        <v>712</v>
      </c>
      <c r="H168" s="4" t="s">
        <v>15</v>
      </c>
      <c r="I168" s="4" t="s">
        <v>16</v>
      </c>
      <c r="J168" s="4" t="s">
        <v>1264</v>
      </c>
      <c r="K168">
        <v>31.311122999999998</v>
      </c>
      <c r="L168">
        <v>120.6212881</v>
      </c>
      <c r="M168" s="4">
        <v>367</v>
      </c>
      <c r="N168" s="6" t="s">
        <v>20</v>
      </c>
      <c r="O168" s="5" t="s">
        <v>72</v>
      </c>
      <c r="P168" s="5" t="s">
        <v>21</v>
      </c>
      <c r="Q168" s="17" t="s">
        <v>48</v>
      </c>
      <c r="R168" s="5" t="s">
        <v>37</v>
      </c>
      <c r="S168" s="5" t="s">
        <v>37</v>
      </c>
      <c r="T168" s="4" t="s">
        <v>388</v>
      </c>
      <c r="U168" s="4">
        <v>7100</v>
      </c>
      <c r="V168" s="4">
        <v>1.19</v>
      </c>
      <c r="X168" s="4" t="s">
        <v>99</v>
      </c>
      <c r="AB168" s="4">
        <v>165</v>
      </c>
      <c r="AD168" s="4">
        <v>60</v>
      </c>
      <c r="AF168" s="4">
        <v>146</v>
      </c>
      <c r="AH168" s="8">
        <f t="shared" si="4"/>
        <v>146.41018521954402</v>
      </c>
      <c r="AI168" s="4">
        <v>181.15927207357487</v>
      </c>
      <c r="AL168" s="4">
        <v>-366.12770813891171</v>
      </c>
      <c r="AM168" s="4">
        <v>1.9945937585567404E-2</v>
      </c>
      <c r="AN168" s="4" t="s">
        <v>96</v>
      </c>
      <c r="AO168" s="4" t="s">
        <v>97</v>
      </c>
    </row>
    <row r="169" spans="1:41" ht="14.4" x14ac:dyDescent="0.3">
      <c r="A169" s="4" t="s">
        <v>1246</v>
      </c>
      <c r="B169" s="4" t="s">
        <v>71</v>
      </c>
      <c r="C169" s="4">
        <v>2019</v>
      </c>
      <c r="D169" s="4" t="s">
        <v>390</v>
      </c>
      <c r="E169" s="4" t="s">
        <v>179</v>
      </c>
      <c r="F169" s="4" t="s">
        <v>579</v>
      </c>
      <c r="G169" s="4" t="s">
        <v>712</v>
      </c>
      <c r="H169" s="4" t="s">
        <v>15</v>
      </c>
      <c r="I169" s="4" t="s">
        <v>16</v>
      </c>
      <c r="J169" s="4" t="s">
        <v>1264</v>
      </c>
      <c r="K169">
        <v>31.311122999999998</v>
      </c>
      <c r="L169">
        <v>120.6212881</v>
      </c>
      <c r="M169" s="4">
        <v>367</v>
      </c>
      <c r="N169" s="6" t="s">
        <v>20</v>
      </c>
      <c r="O169" s="5" t="s">
        <v>72</v>
      </c>
      <c r="P169" s="5" t="s">
        <v>21</v>
      </c>
      <c r="Q169" s="17" t="s">
        <v>48</v>
      </c>
      <c r="R169" s="5" t="s">
        <v>37</v>
      </c>
      <c r="S169" s="5" t="s">
        <v>37</v>
      </c>
      <c r="T169" s="4" t="s">
        <v>387</v>
      </c>
      <c r="U169" s="4">
        <v>17.100000000000001</v>
      </c>
      <c r="V169" s="4">
        <v>1.6</v>
      </c>
      <c r="X169" s="4" t="s">
        <v>99</v>
      </c>
      <c r="AB169" s="4">
        <v>123</v>
      </c>
      <c r="AD169" s="4">
        <v>40</v>
      </c>
      <c r="AF169" s="4">
        <v>123</v>
      </c>
      <c r="AH169" s="8">
        <f t="shared" si="4"/>
        <v>107.70268815079726</v>
      </c>
      <c r="AI169" s="4">
        <v>200.1325336107065</v>
      </c>
      <c r="AL169" s="4">
        <v>-127.06585401866221</v>
      </c>
      <c r="AM169" s="4">
        <v>3.5973187560007433E-2</v>
      </c>
      <c r="AN169" s="4" t="s">
        <v>96</v>
      </c>
      <c r="AO169" s="4" t="s">
        <v>97</v>
      </c>
    </row>
    <row r="170" spans="1:41" ht="14.4" x14ac:dyDescent="0.3">
      <c r="A170" s="4" t="s">
        <v>1246</v>
      </c>
      <c r="B170" s="4" t="s">
        <v>71</v>
      </c>
      <c r="C170" s="4">
        <v>2019</v>
      </c>
      <c r="D170" s="4" t="s">
        <v>390</v>
      </c>
      <c r="E170" s="4" t="s">
        <v>179</v>
      </c>
      <c r="F170" s="4" t="s">
        <v>579</v>
      </c>
      <c r="G170" s="4" t="s">
        <v>712</v>
      </c>
      <c r="H170" s="4" t="s">
        <v>15</v>
      </c>
      <c r="I170" s="4" t="s">
        <v>16</v>
      </c>
      <c r="J170" s="4" t="s">
        <v>1264</v>
      </c>
      <c r="K170">
        <v>31.311122999999998</v>
      </c>
      <c r="L170">
        <v>120.6212881</v>
      </c>
      <c r="M170" s="4">
        <v>367</v>
      </c>
      <c r="N170" s="6" t="s">
        <v>20</v>
      </c>
      <c r="O170" s="5" t="s">
        <v>72</v>
      </c>
      <c r="P170" s="5" t="s">
        <v>21</v>
      </c>
      <c r="Q170" s="17" t="s">
        <v>48</v>
      </c>
      <c r="R170" s="5" t="s">
        <v>37</v>
      </c>
      <c r="S170" s="5" t="s">
        <v>37</v>
      </c>
      <c r="T170" s="4" t="s">
        <v>387</v>
      </c>
      <c r="U170" s="4">
        <v>17.100000000000001</v>
      </c>
      <c r="V170" s="4">
        <v>1.6</v>
      </c>
      <c r="X170" s="4" t="s">
        <v>99</v>
      </c>
      <c r="AB170" s="4">
        <v>123</v>
      </c>
      <c r="AD170" s="4">
        <v>40</v>
      </c>
      <c r="AF170" s="4">
        <v>123</v>
      </c>
      <c r="AH170" s="8">
        <f t="shared" si="4"/>
        <v>107.70268815079726</v>
      </c>
      <c r="AI170" s="4">
        <v>204.98101788841484</v>
      </c>
      <c r="AL170" s="4">
        <v>-148.17292231179906</v>
      </c>
      <c r="AM170" s="4">
        <v>9.3804372247658863E-2</v>
      </c>
      <c r="AN170" s="4" t="s">
        <v>96</v>
      </c>
      <c r="AO170" s="4" t="s">
        <v>97</v>
      </c>
    </row>
    <row r="171" spans="1:41" ht="14.4" x14ac:dyDescent="0.3">
      <c r="A171" s="4" t="s">
        <v>1246</v>
      </c>
      <c r="B171" s="4" t="s">
        <v>71</v>
      </c>
      <c r="C171" s="4">
        <v>2019</v>
      </c>
      <c r="D171" s="4" t="s">
        <v>390</v>
      </c>
      <c r="E171" s="4" t="s">
        <v>179</v>
      </c>
      <c r="F171" s="4" t="s">
        <v>579</v>
      </c>
      <c r="G171" s="4" t="s">
        <v>712</v>
      </c>
      <c r="H171" s="4" t="s">
        <v>15</v>
      </c>
      <c r="I171" s="4" t="s">
        <v>16</v>
      </c>
      <c r="J171" s="4" t="s">
        <v>1264</v>
      </c>
      <c r="K171">
        <v>31.311122999999998</v>
      </c>
      <c r="L171">
        <v>120.6212881</v>
      </c>
      <c r="M171" s="4">
        <v>367</v>
      </c>
      <c r="N171" s="6" t="s">
        <v>20</v>
      </c>
      <c r="O171" s="5" t="s">
        <v>72</v>
      </c>
      <c r="P171" s="5" t="s">
        <v>21</v>
      </c>
      <c r="Q171" s="17" t="s">
        <v>48</v>
      </c>
      <c r="R171" s="5" t="s">
        <v>37</v>
      </c>
      <c r="S171" s="5" t="s">
        <v>37</v>
      </c>
      <c r="T171" s="4" t="s">
        <v>387</v>
      </c>
      <c r="U171" s="4">
        <v>17.100000000000001</v>
      </c>
      <c r="V171" s="4">
        <v>1.6</v>
      </c>
      <c r="X171" s="4" t="s">
        <v>99</v>
      </c>
      <c r="AB171" s="4">
        <v>123</v>
      </c>
      <c r="AD171" s="4">
        <v>40</v>
      </c>
      <c r="AF171" s="4">
        <v>123</v>
      </c>
      <c r="AH171" s="8">
        <f t="shared" si="4"/>
        <v>107.70268815079726</v>
      </c>
      <c r="AI171" s="4">
        <v>220.42475103390979</v>
      </c>
      <c r="AL171" s="4">
        <v>0</v>
      </c>
      <c r="AM171" s="4">
        <v>7.4280919186597766E-2</v>
      </c>
      <c r="AN171" s="4" t="s">
        <v>96</v>
      </c>
      <c r="AO171" s="4" t="s">
        <v>97</v>
      </c>
    </row>
    <row r="172" spans="1:41" ht="14.4" x14ac:dyDescent="0.3">
      <c r="A172" s="4" t="s">
        <v>1246</v>
      </c>
      <c r="B172" s="4" t="s">
        <v>71</v>
      </c>
      <c r="C172" s="4">
        <v>2019</v>
      </c>
      <c r="D172" s="4" t="s">
        <v>390</v>
      </c>
      <c r="E172" s="4" t="s">
        <v>179</v>
      </c>
      <c r="F172" s="4" t="s">
        <v>579</v>
      </c>
      <c r="G172" s="4" t="s">
        <v>712</v>
      </c>
      <c r="H172" s="4" t="s">
        <v>15</v>
      </c>
      <c r="I172" s="4" t="s">
        <v>16</v>
      </c>
      <c r="J172" s="4" t="s">
        <v>1264</v>
      </c>
      <c r="K172">
        <v>31.311122999999998</v>
      </c>
      <c r="L172">
        <v>120.6212881</v>
      </c>
      <c r="M172" s="4">
        <v>367</v>
      </c>
      <c r="N172" s="6" t="s">
        <v>20</v>
      </c>
      <c r="O172" s="5" t="s">
        <v>72</v>
      </c>
      <c r="P172" s="5" t="s">
        <v>21</v>
      </c>
      <c r="Q172" s="17" t="s">
        <v>48</v>
      </c>
      <c r="R172" s="5" t="s">
        <v>37</v>
      </c>
      <c r="S172" s="5" t="s">
        <v>37</v>
      </c>
      <c r="T172" s="4" t="s">
        <v>387</v>
      </c>
      <c r="U172" s="4">
        <v>17.100000000000001</v>
      </c>
      <c r="V172" s="4">
        <v>1.6</v>
      </c>
      <c r="X172" s="4" t="s">
        <v>99</v>
      </c>
      <c r="AB172" s="4">
        <v>123</v>
      </c>
      <c r="AD172" s="4">
        <v>40</v>
      </c>
      <c r="AF172" s="4">
        <v>123</v>
      </c>
      <c r="AH172" s="8">
        <f t="shared" si="4"/>
        <v>107.70268815079726</v>
      </c>
      <c r="AI172" s="4">
        <v>230.77157751856822</v>
      </c>
      <c r="AL172" s="4">
        <v>-257.59124839980836</v>
      </c>
      <c r="AM172" s="4">
        <v>5.6037268111248331E-2</v>
      </c>
      <c r="AN172" s="4" t="s">
        <v>96</v>
      </c>
      <c r="AO172" s="4" t="s">
        <v>97</v>
      </c>
    </row>
    <row r="173" spans="1:41" ht="14.4" customHeight="1" x14ac:dyDescent="0.3">
      <c r="A173" s="4" t="s">
        <v>1246</v>
      </c>
      <c r="B173" s="4" t="s">
        <v>71</v>
      </c>
      <c r="C173" s="4">
        <v>2019</v>
      </c>
      <c r="D173" s="4" t="s">
        <v>390</v>
      </c>
      <c r="E173" s="4" t="s">
        <v>179</v>
      </c>
      <c r="F173" s="4" t="s">
        <v>579</v>
      </c>
      <c r="G173" s="4" t="s">
        <v>712</v>
      </c>
      <c r="H173" s="4" t="s">
        <v>15</v>
      </c>
      <c r="I173" s="4" t="s">
        <v>16</v>
      </c>
      <c r="J173" s="4" t="s">
        <v>1264</v>
      </c>
      <c r="K173">
        <v>31.311122999999998</v>
      </c>
      <c r="L173">
        <v>120.6212881</v>
      </c>
      <c r="M173" s="4">
        <v>367</v>
      </c>
      <c r="N173" s="6" t="s">
        <v>20</v>
      </c>
      <c r="O173" s="5" t="s">
        <v>72</v>
      </c>
      <c r="P173" s="5" t="s">
        <v>21</v>
      </c>
      <c r="Q173" s="17" t="s">
        <v>48</v>
      </c>
      <c r="R173" s="5" t="s">
        <v>37</v>
      </c>
      <c r="S173" s="5" t="s">
        <v>37</v>
      </c>
      <c r="T173" s="4" t="s">
        <v>389</v>
      </c>
      <c r="U173" s="4">
        <v>900</v>
      </c>
      <c r="V173" s="4">
        <v>1.34</v>
      </c>
      <c r="X173" s="4" t="s">
        <v>99</v>
      </c>
      <c r="AB173" s="4">
        <v>124</v>
      </c>
      <c r="AD173" s="4">
        <v>50</v>
      </c>
      <c r="AF173" s="4">
        <v>127</v>
      </c>
      <c r="AH173" s="8">
        <f t="shared" si="4"/>
        <v>111.52428590911741</v>
      </c>
      <c r="AI173" s="4">
        <v>235.53213857724234</v>
      </c>
      <c r="AL173" s="4">
        <v>52.463635223685486</v>
      </c>
      <c r="AM173" s="4">
        <v>-6.4987974588825673E-2</v>
      </c>
      <c r="AN173" s="4" t="s">
        <v>96</v>
      </c>
      <c r="AO173" s="4" t="s">
        <v>97</v>
      </c>
    </row>
    <row r="174" spans="1:41" ht="14.4" customHeight="1" x14ac:dyDescent="0.3">
      <c r="A174" s="4" t="s">
        <v>1246</v>
      </c>
      <c r="B174" s="4" t="s">
        <v>71</v>
      </c>
      <c r="C174" s="4">
        <v>2019</v>
      </c>
      <c r="D174" s="4" t="s">
        <v>390</v>
      </c>
      <c r="E174" s="4" t="s">
        <v>179</v>
      </c>
      <c r="F174" s="4" t="s">
        <v>579</v>
      </c>
      <c r="G174" s="4" t="s">
        <v>712</v>
      </c>
      <c r="H174" s="4" t="s">
        <v>15</v>
      </c>
      <c r="I174" s="4" t="s">
        <v>16</v>
      </c>
      <c r="J174" s="4" t="s">
        <v>1264</v>
      </c>
      <c r="K174">
        <v>31.311122999999998</v>
      </c>
      <c r="L174">
        <v>120.6212881</v>
      </c>
      <c r="M174" s="4">
        <v>367</v>
      </c>
      <c r="N174" s="6" t="s">
        <v>20</v>
      </c>
      <c r="O174" s="5" t="s">
        <v>72</v>
      </c>
      <c r="P174" s="5" t="s">
        <v>21</v>
      </c>
      <c r="Q174" s="17" t="s">
        <v>48</v>
      </c>
      <c r="R174" s="5" t="s">
        <v>37</v>
      </c>
      <c r="S174" s="5" t="s">
        <v>37</v>
      </c>
      <c r="T174" s="4" t="s">
        <v>389</v>
      </c>
      <c r="U174" s="4">
        <v>900</v>
      </c>
      <c r="V174" s="4">
        <v>1.34</v>
      </c>
      <c r="X174" s="4" t="s">
        <v>99</v>
      </c>
      <c r="AB174" s="4">
        <v>124</v>
      </c>
      <c r="AD174" s="4">
        <v>50</v>
      </c>
      <c r="AF174" s="4">
        <v>127</v>
      </c>
      <c r="AH174" s="8">
        <f t="shared" si="4"/>
        <v>111.52428590911741</v>
      </c>
      <c r="AI174" s="4">
        <v>258.05148512743699</v>
      </c>
      <c r="AL174" s="4">
        <v>128.4169184133174</v>
      </c>
      <c r="AM174" s="4">
        <v>6.7469629709589404E-2</v>
      </c>
      <c r="AN174" s="4" t="s">
        <v>96</v>
      </c>
      <c r="AO174" s="4" t="s">
        <v>97</v>
      </c>
    </row>
    <row r="175" spans="1:41" ht="14.4" customHeight="1" x14ac:dyDescent="0.3">
      <c r="A175" s="4" t="s">
        <v>1246</v>
      </c>
      <c r="B175" s="4" t="s">
        <v>71</v>
      </c>
      <c r="C175" s="4">
        <v>2019</v>
      </c>
      <c r="D175" s="4" t="s">
        <v>390</v>
      </c>
      <c r="E175" s="4" t="s">
        <v>179</v>
      </c>
      <c r="F175" s="4" t="s">
        <v>579</v>
      </c>
      <c r="G175" s="4" t="s">
        <v>712</v>
      </c>
      <c r="H175" s="4" t="s">
        <v>15</v>
      </c>
      <c r="I175" s="4" t="s">
        <v>16</v>
      </c>
      <c r="J175" s="4" t="s">
        <v>1264</v>
      </c>
      <c r="K175">
        <v>31.311122999999998</v>
      </c>
      <c r="L175">
        <v>120.6212881</v>
      </c>
      <c r="M175" s="4">
        <v>367</v>
      </c>
      <c r="N175" s="6" t="s">
        <v>20</v>
      </c>
      <c r="O175" s="5" t="s">
        <v>72</v>
      </c>
      <c r="P175" s="5" t="s">
        <v>21</v>
      </c>
      <c r="Q175" s="17" t="s">
        <v>48</v>
      </c>
      <c r="R175" s="5" t="s">
        <v>37</v>
      </c>
      <c r="S175" s="5" t="s">
        <v>37</v>
      </c>
      <c r="T175" s="4" t="s">
        <v>389</v>
      </c>
      <c r="U175" s="4">
        <v>900</v>
      </c>
      <c r="V175" s="4">
        <v>1.34</v>
      </c>
      <c r="X175" s="4" t="s">
        <v>99</v>
      </c>
      <c r="AB175" s="4">
        <v>124</v>
      </c>
      <c r="AD175" s="4">
        <v>50</v>
      </c>
      <c r="AF175" s="4">
        <v>127</v>
      </c>
      <c r="AH175" s="8">
        <f t="shared" si="4"/>
        <v>111.52428590911741</v>
      </c>
      <c r="AI175" s="4">
        <v>265.82760272233162</v>
      </c>
      <c r="AL175" s="4">
        <v>-20.69715902186072</v>
      </c>
      <c r="AM175" s="4">
        <v>5.1819709229853524E-2</v>
      </c>
      <c r="AN175" s="4" t="s">
        <v>96</v>
      </c>
      <c r="AO175" s="4" t="s">
        <v>97</v>
      </c>
    </row>
    <row r="176" spans="1:41" ht="14.4" customHeight="1" x14ac:dyDescent="0.3">
      <c r="A176" s="4" t="s">
        <v>1246</v>
      </c>
      <c r="B176" s="4" t="s">
        <v>71</v>
      </c>
      <c r="C176" s="4">
        <v>2019</v>
      </c>
      <c r="D176" s="4" t="s">
        <v>390</v>
      </c>
      <c r="E176" s="4" t="s">
        <v>179</v>
      </c>
      <c r="F176" s="4" t="s">
        <v>579</v>
      </c>
      <c r="G176" s="4" t="s">
        <v>712</v>
      </c>
      <c r="H176" s="4" t="s">
        <v>15</v>
      </c>
      <c r="I176" s="4" t="s">
        <v>16</v>
      </c>
      <c r="J176" s="4" t="s">
        <v>1264</v>
      </c>
      <c r="K176">
        <v>31.311122999999998</v>
      </c>
      <c r="L176">
        <v>120.6212881</v>
      </c>
      <c r="M176" s="4">
        <v>367</v>
      </c>
      <c r="N176" s="6" t="s">
        <v>20</v>
      </c>
      <c r="O176" s="5" t="s">
        <v>72</v>
      </c>
      <c r="P176" s="5" t="s">
        <v>21</v>
      </c>
      <c r="Q176" s="17" t="s">
        <v>48</v>
      </c>
      <c r="R176" s="5" t="s">
        <v>37</v>
      </c>
      <c r="S176" s="5" t="s">
        <v>37</v>
      </c>
      <c r="T176" s="4" t="s">
        <v>387</v>
      </c>
      <c r="U176" s="4">
        <v>17.100000000000001</v>
      </c>
      <c r="V176" s="4">
        <v>1.6</v>
      </c>
      <c r="X176" s="4" t="s">
        <v>99</v>
      </c>
      <c r="AB176" s="4">
        <v>123</v>
      </c>
      <c r="AD176" s="4">
        <v>40</v>
      </c>
      <c r="AF176" s="4">
        <v>123</v>
      </c>
      <c r="AH176" s="8">
        <f t="shared" si="4"/>
        <v>107.70268815079726</v>
      </c>
      <c r="AI176" s="4">
        <v>267.17873848238082</v>
      </c>
      <c r="AL176" s="4">
        <v>0</v>
      </c>
      <c r="AM176" s="4">
        <v>-3.3660622418981073E-2</v>
      </c>
      <c r="AN176" s="4" t="s">
        <v>96</v>
      </c>
      <c r="AO176" s="4" t="s">
        <v>97</v>
      </c>
    </row>
    <row r="177" spans="1:41" ht="13.8" customHeight="1" x14ac:dyDescent="0.3">
      <c r="A177" s="4" t="s">
        <v>1246</v>
      </c>
      <c r="B177" s="4" t="s">
        <v>71</v>
      </c>
      <c r="C177" s="4">
        <v>2019</v>
      </c>
      <c r="D177" s="4" t="s">
        <v>390</v>
      </c>
      <c r="E177" s="4" t="s">
        <v>179</v>
      </c>
      <c r="F177" s="4" t="s">
        <v>579</v>
      </c>
      <c r="G177" s="4" t="s">
        <v>712</v>
      </c>
      <c r="H177" s="4" t="s">
        <v>15</v>
      </c>
      <c r="I177" s="4" t="s">
        <v>16</v>
      </c>
      <c r="J177" s="4" t="s">
        <v>1264</v>
      </c>
      <c r="K177">
        <v>31.311122999999998</v>
      </c>
      <c r="L177">
        <v>120.6212881</v>
      </c>
      <c r="M177" s="4">
        <v>367</v>
      </c>
      <c r="N177" s="6" t="s">
        <v>20</v>
      </c>
      <c r="O177" s="5" t="s">
        <v>72</v>
      </c>
      <c r="P177" s="5" t="s">
        <v>21</v>
      </c>
      <c r="Q177" s="17" t="s">
        <v>48</v>
      </c>
      <c r="R177" s="5" t="s">
        <v>37</v>
      </c>
      <c r="S177" s="5" t="s">
        <v>37</v>
      </c>
      <c r="T177" s="4" t="s">
        <v>387</v>
      </c>
      <c r="U177" s="4">
        <v>17.100000000000001</v>
      </c>
      <c r="V177" s="4">
        <v>1.6</v>
      </c>
      <c r="X177" s="4" t="s">
        <v>99</v>
      </c>
      <c r="AB177" s="4">
        <v>123</v>
      </c>
      <c r="AD177" s="4">
        <v>40</v>
      </c>
      <c r="AF177" s="4">
        <v>123</v>
      </c>
      <c r="AH177" s="8">
        <f t="shared" si="4"/>
        <v>107.70268815079726</v>
      </c>
      <c r="AI177" s="4">
        <v>268.11700126110418</v>
      </c>
      <c r="AL177" s="4">
        <v>138.38868208120266</v>
      </c>
      <c r="AM177" s="4">
        <v>-1.4903453831677974E-2</v>
      </c>
      <c r="AN177" s="4" t="s">
        <v>96</v>
      </c>
      <c r="AO177" s="4" t="s">
        <v>97</v>
      </c>
    </row>
    <row r="178" spans="1:41" ht="13.8" customHeight="1" x14ac:dyDescent="0.3">
      <c r="A178" s="4" t="s">
        <v>1246</v>
      </c>
      <c r="B178" s="4" t="s">
        <v>71</v>
      </c>
      <c r="C178" s="4">
        <v>2019</v>
      </c>
      <c r="D178" s="4" t="s">
        <v>390</v>
      </c>
      <c r="E178" s="4" t="s">
        <v>179</v>
      </c>
      <c r="F178" s="4" t="s">
        <v>579</v>
      </c>
      <c r="G178" s="4" t="s">
        <v>712</v>
      </c>
      <c r="H178" s="4" t="s">
        <v>15</v>
      </c>
      <c r="I178" s="4" t="s">
        <v>16</v>
      </c>
      <c r="J178" s="4" t="s">
        <v>1264</v>
      </c>
      <c r="K178">
        <v>31.311122999999998</v>
      </c>
      <c r="L178">
        <v>120.6212881</v>
      </c>
      <c r="M178" s="4">
        <v>367</v>
      </c>
      <c r="N178" s="6" t="s">
        <v>20</v>
      </c>
      <c r="O178" s="5" t="s">
        <v>72</v>
      </c>
      <c r="P178" s="5" t="s">
        <v>21</v>
      </c>
      <c r="Q178" s="17" t="s">
        <v>48</v>
      </c>
      <c r="R178" s="5" t="s">
        <v>37</v>
      </c>
      <c r="S178" s="5" t="s">
        <v>37</v>
      </c>
      <c r="T178" s="4" t="s">
        <v>388</v>
      </c>
      <c r="U178" s="4">
        <v>7100</v>
      </c>
      <c r="V178" s="4">
        <v>1.19</v>
      </c>
      <c r="X178" s="4" t="s">
        <v>99</v>
      </c>
      <c r="AB178" s="4">
        <v>165</v>
      </c>
      <c r="AD178" s="4">
        <v>60</v>
      </c>
      <c r="AF178" s="4">
        <v>146</v>
      </c>
      <c r="AH178" s="8">
        <f t="shared" si="4"/>
        <v>146.41018521954402</v>
      </c>
      <c r="AI178" s="4">
        <v>271.61936915067395</v>
      </c>
      <c r="AL178" s="4">
        <v>-430.39943801573588</v>
      </c>
      <c r="AM178" s="4">
        <v>3.1223667889550923E-2</v>
      </c>
      <c r="AN178" s="4" t="s">
        <v>96</v>
      </c>
      <c r="AO178" s="4" t="s">
        <v>97</v>
      </c>
    </row>
    <row r="179" spans="1:41" ht="13.8" customHeight="1" x14ac:dyDescent="0.3">
      <c r="A179" s="4" t="s">
        <v>1246</v>
      </c>
      <c r="B179" s="4" t="s">
        <v>71</v>
      </c>
      <c r="C179" s="4">
        <v>2019</v>
      </c>
      <c r="D179" s="4" t="s">
        <v>390</v>
      </c>
      <c r="E179" s="4" t="s">
        <v>179</v>
      </c>
      <c r="F179" s="4" t="s">
        <v>579</v>
      </c>
      <c r="G179" s="4" t="s">
        <v>712</v>
      </c>
      <c r="H179" s="4" t="s">
        <v>15</v>
      </c>
      <c r="I179" s="4" t="s">
        <v>16</v>
      </c>
      <c r="J179" s="4" t="s">
        <v>1264</v>
      </c>
      <c r="K179">
        <v>31.311122999999998</v>
      </c>
      <c r="L179">
        <v>120.6212881</v>
      </c>
      <c r="M179" s="4">
        <v>367</v>
      </c>
      <c r="N179" s="6" t="s">
        <v>20</v>
      </c>
      <c r="O179" s="5" t="s">
        <v>72</v>
      </c>
      <c r="P179" s="5" t="s">
        <v>21</v>
      </c>
      <c r="Q179" s="17" t="s">
        <v>48</v>
      </c>
      <c r="R179" s="5" t="s">
        <v>37</v>
      </c>
      <c r="S179" s="5" t="s">
        <v>37</v>
      </c>
      <c r="T179" s="4" t="s">
        <v>387</v>
      </c>
      <c r="U179" s="4">
        <v>17.100000000000001</v>
      </c>
      <c r="V179" s="4">
        <v>1.6</v>
      </c>
      <c r="X179" s="4" t="s">
        <v>99</v>
      </c>
      <c r="AB179" s="4">
        <v>123</v>
      </c>
      <c r="AD179" s="4">
        <v>40</v>
      </c>
      <c r="AF179" s="4">
        <v>123</v>
      </c>
      <c r="AH179" s="8">
        <f t="shared" si="4"/>
        <v>107.70268815079726</v>
      </c>
      <c r="AI179" s="4">
        <v>272.28152794281027</v>
      </c>
      <c r="AL179" s="4">
        <v>0</v>
      </c>
      <c r="AM179" s="4">
        <v>-2.1571189253960919E-2</v>
      </c>
      <c r="AN179" s="4" t="s">
        <v>96</v>
      </c>
      <c r="AO179" s="4" t="s">
        <v>97</v>
      </c>
    </row>
    <row r="180" spans="1:41" ht="13.8" customHeight="1" x14ac:dyDescent="0.3">
      <c r="A180" s="4" t="s">
        <v>1246</v>
      </c>
      <c r="B180" s="4" t="s">
        <v>71</v>
      </c>
      <c r="C180" s="4">
        <v>2019</v>
      </c>
      <c r="D180" s="4" t="s">
        <v>390</v>
      </c>
      <c r="E180" s="4" t="s">
        <v>179</v>
      </c>
      <c r="F180" s="4" t="s">
        <v>579</v>
      </c>
      <c r="G180" s="4" t="s">
        <v>712</v>
      </c>
      <c r="H180" s="4" t="s">
        <v>15</v>
      </c>
      <c r="I180" s="4" t="s">
        <v>16</v>
      </c>
      <c r="J180" s="4" t="s">
        <v>1264</v>
      </c>
      <c r="K180">
        <v>31.311122999999998</v>
      </c>
      <c r="L180">
        <v>120.6212881</v>
      </c>
      <c r="M180" s="4">
        <v>367</v>
      </c>
      <c r="N180" s="6" t="s">
        <v>20</v>
      </c>
      <c r="O180" s="5" t="s">
        <v>72</v>
      </c>
      <c r="P180" s="5" t="s">
        <v>21</v>
      </c>
      <c r="Q180" s="17" t="s">
        <v>48</v>
      </c>
      <c r="R180" s="5" t="s">
        <v>37</v>
      </c>
      <c r="S180" s="5" t="s">
        <v>37</v>
      </c>
      <c r="T180" s="4" t="s">
        <v>388</v>
      </c>
      <c r="U180" s="4">
        <v>7100</v>
      </c>
      <c r="V180" s="4">
        <v>1.19</v>
      </c>
      <c r="X180" s="4" t="s">
        <v>99</v>
      </c>
      <c r="AB180" s="4">
        <v>165</v>
      </c>
      <c r="AD180" s="4">
        <v>60</v>
      </c>
      <c r="AF180" s="4">
        <v>146</v>
      </c>
      <c r="AH180" s="8">
        <f t="shared" si="4"/>
        <v>146.41018521954402</v>
      </c>
      <c r="AI180" s="4">
        <v>274.32440173300148</v>
      </c>
      <c r="AL180" s="4">
        <v>0</v>
      </c>
      <c r="AM180" s="4">
        <v>0</v>
      </c>
      <c r="AN180" s="4" t="s">
        <v>96</v>
      </c>
      <c r="AO180" s="4" t="s">
        <v>97</v>
      </c>
    </row>
    <row r="181" spans="1:41" ht="13.8" customHeight="1" x14ac:dyDescent="0.3">
      <c r="A181" s="4" t="s">
        <v>1246</v>
      </c>
      <c r="B181" s="4" t="s">
        <v>71</v>
      </c>
      <c r="C181" s="4">
        <v>2019</v>
      </c>
      <c r="D181" s="4" t="s">
        <v>390</v>
      </c>
      <c r="E181" s="4" t="s">
        <v>179</v>
      </c>
      <c r="F181" s="4" t="s">
        <v>579</v>
      </c>
      <c r="G181" s="4" t="s">
        <v>712</v>
      </c>
      <c r="H181" s="4" t="s">
        <v>15</v>
      </c>
      <c r="I181" s="4" t="s">
        <v>16</v>
      </c>
      <c r="J181" s="4" t="s">
        <v>1264</v>
      </c>
      <c r="K181">
        <v>31.311122999999998</v>
      </c>
      <c r="L181">
        <v>120.6212881</v>
      </c>
      <c r="M181" s="4">
        <v>367</v>
      </c>
      <c r="N181" s="6" t="s">
        <v>20</v>
      </c>
      <c r="O181" s="5" t="s">
        <v>72</v>
      </c>
      <c r="P181" s="5" t="s">
        <v>21</v>
      </c>
      <c r="Q181" s="17" t="s">
        <v>48</v>
      </c>
      <c r="R181" s="5" t="s">
        <v>37</v>
      </c>
      <c r="S181" s="5" t="s">
        <v>37</v>
      </c>
      <c r="T181" s="4" t="s">
        <v>389</v>
      </c>
      <c r="U181" s="4">
        <v>900</v>
      </c>
      <c r="V181" s="4">
        <v>1.34</v>
      </c>
      <c r="X181" s="4" t="s">
        <v>99</v>
      </c>
      <c r="AB181" s="4">
        <v>124</v>
      </c>
      <c r="AD181" s="4">
        <v>50</v>
      </c>
      <c r="AF181" s="4">
        <v>127</v>
      </c>
      <c r="AH181" s="8">
        <f t="shared" si="4"/>
        <v>111.52428590911741</v>
      </c>
      <c r="AI181" s="4">
        <v>277.54951383548035</v>
      </c>
      <c r="AL181" s="4">
        <v>0</v>
      </c>
      <c r="AM181" s="4">
        <v>0</v>
      </c>
      <c r="AN181" s="4" t="s">
        <v>96</v>
      </c>
      <c r="AO181" s="4" t="s">
        <v>97</v>
      </c>
    </row>
    <row r="182" spans="1:41" ht="13.8" customHeight="1" x14ac:dyDescent="0.3">
      <c r="A182" s="4" t="s">
        <v>1246</v>
      </c>
      <c r="B182" s="4" t="s">
        <v>71</v>
      </c>
      <c r="C182" s="4">
        <v>2019</v>
      </c>
      <c r="D182" s="4" t="s">
        <v>390</v>
      </c>
      <c r="E182" s="4" t="s">
        <v>179</v>
      </c>
      <c r="F182" s="4" t="s">
        <v>579</v>
      </c>
      <c r="G182" s="4" t="s">
        <v>712</v>
      </c>
      <c r="H182" s="4" t="s">
        <v>15</v>
      </c>
      <c r="I182" s="4" t="s">
        <v>16</v>
      </c>
      <c r="J182" s="4" t="s">
        <v>1264</v>
      </c>
      <c r="K182">
        <v>31.311122999999998</v>
      </c>
      <c r="L182">
        <v>120.6212881</v>
      </c>
      <c r="M182" s="4">
        <v>367</v>
      </c>
      <c r="N182" s="6" t="s">
        <v>20</v>
      </c>
      <c r="O182" s="5" t="s">
        <v>72</v>
      </c>
      <c r="P182" s="5" t="s">
        <v>21</v>
      </c>
      <c r="Q182" s="17" t="s">
        <v>48</v>
      </c>
      <c r="R182" s="5" t="s">
        <v>37</v>
      </c>
      <c r="S182" s="5" t="s">
        <v>37</v>
      </c>
      <c r="T182" s="4" t="s">
        <v>388</v>
      </c>
      <c r="U182" s="4">
        <v>7100</v>
      </c>
      <c r="V182" s="4">
        <v>1.19</v>
      </c>
      <c r="X182" s="4" t="s">
        <v>99</v>
      </c>
      <c r="AB182" s="4">
        <v>165</v>
      </c>
      <c r="AD182" s="4">
        <v>60</v>
      </c>
      <c r="AF182" s="4">
        <v>146</v>
      </c>
      <c r="AH182" s="8">
        <f t="shared" si="4"/>
        <v>146.41018521954402</v>
      </c>
      <c r="AI182" s="4">
        <v>278.55800533234407</v>
      </c>
      <c r="AL182" s="4">
        <v>93.983203967537804</v>
      </c>
      <c r="AM182" s="4">
        <v>-8.276267188549194E-2</v>
      </c>
      <c r="AN182" s="4" t="s">
        <v>96</v>
      </c>
      <c r="AO182" s="4" t="s">
        <v>97</v>
      </c>
    </row>
    <row r="183" spans="1:41" ht="13.8" customHeight="1" x14ac:dyDescent="0.3">
      <c r="A183" s="4" t="s">
        <v>1246</v>
      </c>
      <c r="B183" s="4" t="s">
        <v>71</v>
      </c>
      <c r="C183" s="4">
        <v>2019</v>
      </c>
      <c r="D183" s="4" t="s">
        <v>390</v>
      </c>
      <c r="E183" s="4" t="s">
        <v>179</v>
      </c>
      <c r="F183" s="4" t="s">
        <v>579</v>
      </c>
      <c r="G183" s="4" t="s">
        <v>712</v>
      </c>
      <c r="H183" s="4" t="s">
        <v>15</v>
      </c>
      <c r="I183" s="4" t="s">
        <v>16</v>
      </c>
      <c r="J183" s="4" t="s">
        <v>1264</v>
      </c>
      <c r="K183">
        <v>31.311122999999998</v>
      </c>
      <c r="L183">
        <v>120.6212881</v>
      </c>
      <c r="M183" s="4">
        <v>367</v>
      </c>
      <c r="N183" s="6" t="s">
        <v>20</v>
      </c>
      <c r="O183" s="5" t="s">
        <v>72</v>
      </c>
      <c r="P183" s="5" t="s">
        <v>21</v>
      </c>
      <c r="Q183" s="17" t="s">
        <v>48</v>
      </c>
      <c r="R183" s="5" t="s">
        <v>37</v>
      </c>
      <c r="S183" s="5" t="s">
        <v>37</v>
      </c>
      <c r="T183" s="4" t="s">
        <v>389</v>
      </c>
      <c r="U183" s="4">
        <v>900</v>
      </c>
      <c r="V183" s="4">
        <v>1.34</v>
      </c>
      <c r="X183" s="4" t="s">
        <v>99</v>
      </c>
      <c r="AB183" s="4">
        <v>124</v>
      </c>
      <c r="AD183" s="4">
        <v>50</v>
      </c>
      <c r="AF183" s="4">
        <v>127</v>
      </c>
      <c r="AH183" s="8">
        <f t="shared" si="4"/>
        <v>111.52428590911741</v>
      </c>
      <c r="AI183" s="4">
        <v>283.56876275092498</v>
      </c>
      <c r="AL183" s="4">
        <v>-341.61070960729273</v>
      </c>
      <c r="AM183" s="4">
        <v>0</v>
      </c>
      <c r="AN183" s="4" t="s">
        <v>96</v>
      </c>
      <c r="AO183" s="4" t="s">
        <v>97</v>
      </c>
    </row>
    <row r="184" spans="1:41" ht="14.4" x14ac:dyDescent="0.3">
      <c r="A184" s="4" t="s">
        <v>1246</v>
      </c>
      <c r="B184" s="4" t="s">
        <v>71</v>
      </c>
      <c r="C184" s="4">
        <v>2019</v>
      </c>
      <c r="D184" s="4" t="s">
        <v>390</v>
      </c>
      <c r="E184" s="4" t="s">
        <v>179</v>
      </c>
      <c r="F184" s="4" t="s">
        <v>579</v>
      </c>
      <c r="G184" s="4" t="s">
        <v>712</v>
      </c>
      <c r="H184" s="4" t="s">
        <v>15</v>
      </c>
      <c r="I184" s="4" t="s">
        <v>16</v>
      </c>
      <c r="J184" s="4" t="s">
        <v>1264</v>
      </c>
      <c r="K184">
        <v>31.311122999999998</v>
      </c>
      <c r="L184">
        <v>120.6212881</v>
      </c>
      <c r="M184" s="4">
        <v>367</v>
      </c>
      <c r="N184" s="6" t="s">
        <v>20</v>
      </c>
      <c r="O184" s="5" t="s">
        <v>72</v>
      </c>
      <c r="P184" s="5" t="s">
        <v>21</v>
      </c>
      <c r="Q184" s="17" t="s">
        <v>48</v>
      </c>
      <c r="R184" s="5" t="s">
        <v>37</v>
      </c>
      <c r="S184" s="5" t="s">
        <v>37</v>
      </c>
      <c r="T184" s="4" t="s">
        <v>388</v>
      </c>
      <c r="U184" s="4">
        <v>7100</v>
      </c>
      <c r="V184" s="4">
        <v>1.19</v>
      </c>
      <c r="X184" s="4" t="s">
        <v>99</v>
      </c>
      <c r="AB184" s="4">
        <v>165</v>
      </c>
      <c r="AD184" s="4">
        <v>60</v>
      </c>
      <c r="AF184" s="4">
        <v>146</v>
      </c>
      <c r="AH184" s="8">
        <f t="shared" si="4"/>
        <v>146.41018521954402</v>
      </c>
      <c r="AI184" s="4">
        <v>285.44576751757495</v>
      </c>
      <c r="AL184" s="4">
        <v>0</v>
      </c>
      <c r="AM184" s="4">
        <v>0</v>
      </c>
      <c r="AN184" s="4" t="s">
        <v>96</v>
      </c>
      <c r="AO184" s="4" t="s">
        <v>97</v>
      </c>
    </row>
    <row r="185" spans="1:41" ht="14.4" x14ac:dyDescent="0.3">
      <c r="A185" s="4" t="s">
        <v>1246</v>
      </c>
      <c r="B185" s="4" t="s">
        <v>71</v>
      </c>
      <c r="C185" s="4">
        <v>2019</v>
      </c>
      <c r="D185" s="4" t="s">
        <v>390</v>
      </c>
      <c r="E185" s="4" t="s">
        <v>179</v>
      </c>
      <c r="F185" s="4" t="s">
        <v>579</v>
      </c>
      <c r="G185" s="4" t="s">
        <v>712</v>
      </c>
      <c r="H185" s="4" t="s">
        <v>15</v>
      </c>
      <c r="I185" s="4" t="s">
        <v>16</v>
      </c>
      <c r="J185" s="4" t="s">
        <v>1264</v>
      </c>
      <c r="K185">
        <v>31.311122999999998</v>
      </c>
      <c r="L185">
        <v>120.6212881</v>
      </c>
      <c r="M185" s="4">
        <v>367</v>
      </c>
      <c r="N185" s="6" t="s">
        <v>20</v>
      </c>
      <c r="O185" s="5" t="s">
        <v>72</v>
      </c>
      <c r="P185" s="5" t="s">
        <v>21</v>
      </c>
      <c r="Q185" s="17" t="s">
        <v>48</v>
      </c>
      <c r="R185" s="5" t="s">
        <v>37</v>
      </c>
      <c r="S185" s="5" t="s">
        <v>37</v>
      </c>
      <c r="T185" s="4" t="s">
        <v>388</v>
      </c>
      <c r="U185" s="4">
        <v>7100</v>
      </c>
      <c r="V185" s="4">
        <v>1.19</v>
      </c>
      <c r="X185" s="4" t="s">
        <v>99</v>
      </c>
      <c r="AB185" s="4">
        <v>165</v>
      </c>
      <c r="AD185" s="4">
        <v>60</v>
      </c>
      <c r="AF185" s="4">
        <v>146</v>
      </c>
      <c r="AH185" s="8">
        <f t="shared" si="4"/>
        <v>146.41018521954402</v>
      </c>
      <c r="AI185" s="4">
        <v>287.6817026399001</v>
      </c>
      <c r="AL185" s="4">
        <v>178.78685727772333</v>
      </c>
      <c r="AM185" s="4">
        <v>-1.1970862458178265E-2</v>
      </c>
      <c r="AN185" s="4" t="s">
        <v>96</v>
      </c>
      <c r="AO185" s="4" t="s">
        <v>97</v>
      </c>
    </row>
    <row r="186" spans="1:41" ht="14.4" x14ac:dyDescent="0.3">
      <c r="A186" s="4" t="s">
        <v>1246</v>
      </c>
      <c r="B186" s="4" t="s">
        <v>71</v>
      </c>
      <c r="C186" s="4">
        <v>2019</v>
      </c>
      <c r="D186" s="4" t="s">
        <v>390</v>
      </c>
      <c r="E186" s="4" t="s">
        <v>179</v>
      </c>
      <c r="F186" s="4" t="s">
        <v>579</v>
      </c>
      <c r="G186" s="4" t="s">
        <v>712</v>
      </c>
      <c r="H186" s="4" t="s">
        <v>15</v>
      </c>
      <c r="I186" s="4" t="s">
        <v>16</v>
      </c>
      <c r="J186" s="4" t="s">
        <v>1264</v>
      </c>
      <c r="K186">
        <v>31.311122999999998</v>
      </c>
      <c r="L186">
        <v>120.6212881</v>
      </c>
      <c r="M186" s="4">
        <v>367</v>
      </c>
      <c r="N186" s="6" t="s">
        <v>20</v>
      </c>
      <c r="O186" s="5" t="s">
        <v>72</v>
      </c>
      <c r="P186" s="5" t="s">
        <v>21</v>
      </c>
      <c r="Q186" s="17" t="s">
        <v>48</v>
      </c>
      <c r="R186" s="5" t="s">
        <v>37</v>
      </c>
      <c r="S186" s="5" t="s">
        <v>37</v>
      </c>
      <c r="T186" s="4" t="s">
        <v>388</v>
      </c>
      <c r="U186" s="4">
        <v>7100</v>
      </c>
      <c r="V186" s="4">
        <v>1.19</v>
      </c>
      <c r="X186" s="4" t="s">
        <v>99</v>
      </c>
      <c r="AB186" s="4">
        <v>165</v>
      </c>
      <c r="AD186" s="4">
        <v>60</v>
      </c>
      <c r="AF186" s="4">
        <v>146</v>
      </c>
      <c r="AH186" s="8">
        <f t="shared" si="4"/>
        <v>146.41018521954402</v>
      </c>
      <c r="AI186" s="4">
        <v>318.26310666763396</v>
      </c>
      <c r="AL186" s="4">
        <v>-117.0660466487968</v>
      </c>
      <c r="AM186" s="4">
        <v>-3.1139777952734898E-2</v>
      </c>
      <c r="AN186" s="4" t="s">
        <v>96</v>
      </c>
      <c r="AO186" s="4" t="s">
        <v>97</v>
      </c>
    </row>
    <row r="187" spans="1:41" ht="14.4" x14ac:dyDescent="0.3">
      <c r="A187" s="4" t="s">
        <v>1246</v>
      </c>
      <c r="B187" s="4" t="s">
        <v>71</v>
      </c>
      <c r="C187" s="4">
        <v>2019</v>
      </c>
      <c r="D187" s="4" t="s">
        <v>390</v>
      </c>
      <c r="E187" s="4" t="s">
        <v>179</v>
      </c>
      <c r="F187" s="4" t="s">
        <v>579</v>
      </c>
      <c r="G187" s="4" t="s">
        <v>712</v>
      </c>
      <c r="H187" s="4" t="s">
        <v>15</v>
      </c>
      <c r="I187" s="4" t="s">
        <v>16</v>
      </c>
      <c r="J187" s="4" t="s">
        <v>1264</v>
      </c>
      <c r="K187">
        <v>31.311122999999998</v>
      </c>
      <c r="L187">
        <v>120.6212881</v>
      </c>
      <c r="M187" s="4">
        <v>367</v>
      </c>
      <c r="N187" s="6" t="s">
        <v>20</v>
      </c>
      <c r="O187" s="5" t="s">
        <v>72</v>
      </c>
      <c r="P187" s="5" t="s">
        <v>21</v>
      </c>
      <c r="Q187" s="17" t="s">
        <v>48</v>
      </c>
      <c r="R187" s="5" t="s">
        <v>37</v>
      </c>
      <c r="S187" s="5" t="s">
        <v>37</v>
      </c>
      <c r="T187" s="4" t="s">
        <v>389</v>
      </c>
      <c r="U187" s="4">
        <v>900</v>
      </c>
      <c r="V187" s="4">
        <v>1.34</v>
      </c>
      <c r="X187" s="4" t="s">
        <v>99</v>
      </c>
      <c r="AB187" s="4">
        <v>124</v>
      </c>
      <c r="AD187" s="4">
        <v>50</v>
      </c>
      <c r="AF187" s="4">
        <v>127</v>
      </c>
      <c r="AH187" s="8">
        <f t="shared" si="4"/>
        <v>111.52428590911741</v>
      </c>
      <c r="AI187" s="4">
        <v>321.15189387037196</v>
      </c>
      <c r="AL187" s="4">
        <v>-545.19237207566266</v>
      </c>
      <c r="AM187" s="4">
        <v>-8.0856994143484184E-2</v>
      </c>
      <c r="AN187" s="4" t="s">
        <v>96</v>
      </c>
      <c r="AO187" s="4" t="s">
        <v>97</v>
      </c>
    </row>
    <row r="188" spans="1:41" ht="14.4" x14ac:dyDescent="0.3">
      <c r="A188" s="4" t="s">
        <v>1246</v>
      </c>
      <c r="B188" s="4" t="s">
        <v>71</v>
      </c>
      <c r="C188" s="4">
        <v>2019</v>
      </c>
      <c r="D188" s="4" t="s">
        <v>390</v>
      </c>
      <c r="E188" s="4" t="s">
        <v>179</v>
      </c>
      <c r="F188" s="4" t="s">
        <v>579</v>
      </c>
      <c r="G188" s="4" t="s">
        <v>712</v>
      </c>
      <c r="H188" s="4" t="s">
        <v>15</v>
      </c>
      <c r="I188" s="4" t="s">
        <v>16</v>
      </c>
      <c r="J188" s="4" t="s">
        <v>1264</v>
      </c>
      <c r="K188">
        <v>31.311122999999998</v>
      </c>
      <c r="L188">
        <v>120.6212881</v>
      </c>
      <c r="M188" s="4">
        <v>367</v>
      </c>
      <c r="N188" s="6" t="s">
        <v>20</v>
      </c>
      <c r="O188" s="5" t="s">
        <v>72</v>
      </c>
      <c r="P188" s="5" t="s">
        <v>21</v>
      </c>
      <c r="Q188" s="17" t="s">
        <v>48</v>
      </c>
      <c r="R188" s="5" t="s">
        <v>37</v>
      </c>
      <c r="S188" s="5" t="s">
        <v>37</v>
      </c>
      <c r="T188" s="4" t="s">
        <v>387</v>
      </c>
      <c r="U188" s="4">
        <v>17.100000000000001</v>
      </c>
      <c r="V188" s="4">
        <v>1.6</v>
      </c>
      <c r="X188" s="4" t="s">
        <v>99</v>
      </c>
      <c r="AB188" s="4">
        <v>123</v>
      </c>
      <c r="AD188" s="4">
        <v>40</v>
      </c>
      <c r="AF188" s="4">
        <v>123</v>
      </c>
      <c r="AH188" s="8">
        <f t="shared" si="4"/>
        <v>107.70268815079726</v>
      </c>
      <c r="AI188" s="4">
        <v>340.8626741507652</v>
      </c>
      <c r="AL188" s="4">
        <v>-499.4898916434106</v>
      </c>
      <c r="AM188" s="4">
        <v>3.8336179410927762E-2</v>
      </c>
      <c r="AN188" s="4" t="s">
        <v>96</v>
      </c>
      <c r="AO188" s="4" t="s">
        <v>97</v>
      </c>
    </row>
    <row r="189" spans="1:41" ht="14.4" x14ac:dyDescent="0.3">
      <c r="A189" s="4" t="s">
        <v>1246</v>
      </c>
      <c r="B189" s="4" t="s">
        <v>71</v>
      </c>
      <c r="C189" s="4">
        <v>2019</v>
      </c>
      <c r="D189" s="4" t="s">
        <v>390</v>
      </c>
      <c r="E189" s="4" t="s">
        <v>179</v>
      </c>
      <c r="F189" s="4" t="s">
        <v>579</v>
      </c>
      <c r="G189" s="4" t="s">
        <v>712</v>
      </c>
      <c r="H189" s="4" t="s">
        <v>15</v>
      </c>
      <c r="I189" s="4" t="s">
        <v>16</v>
      </c>
      <c r="J189" s="4" t="s">
        <v>1264</v>
      </c>
      <c r="K189">
        <v>31.311122999999998</v>
      </c>
      <c r="L189">
        <v>120.6212881</v>
      </c>
      <c r="M189" s="4">
        <v>367</v>
      </c>
      <c r="N189" s="6" t="s">
        <v>20</v>
      </c>
      <c r="O189" s="5" t="s">
        <v>72</v>
      </c>
      <c r="P189" s="5" t="s">
        <v>21</v>
      </c>
      <c r="Q189" s="17" t="s">
        <v>48</v>
      </c>
      <c r="R189" s="5" t="s">
        <v>37</v>
      </c>
      <c r="S189" s="5" t="s">
        <v>37</v>
      </c>
      <c r="T189" s="4" t="s">
        <v>388</v>
      </c>
      <c r="U189" s="4">
        <v>7100</v>
      </c>
      <c r="V189" s="4">
        <v>1.19</v>
      </c>
      <c r="X189" s="4" t="s">
        <v>99</v>
      </c>
      <c r="AB189" s="4">
        <v>165</v>
      </c>
      <c r="AD189" s="4">
        <v>60</v>
      </c>
      <c r="AF189" s="4">
        <v>146</v>
      </c>
      <c r="AH189" s="8">
        <f t="shared" si="4"/>
        <v>146.41018521954402</v>
      </c>
      <c r="AI189" s="4">
        <v>347.06410369753411</v>
      </c>
      <c r="AL189" s="4">
        <v>41.834446593725502</v>
      </c>
      <c r="AM189" s="4">
        <v>-7.3860818633108269E-2</v>
      </c>
      <c r="AN189" s="4" t="s">
        <v>96</v>
      </c>
      <c r="AO189" s="4" t="s">
        <v>97</v>
      </c>
    </row>
    <row r="190" spans="1:41" ht="14.4" x14ac:dyDescent="0.3">
      <c r="A190" s="4" t="s">
        <v>1246</v>
      </c>
      <c r="B190" s="4" t="s">
        <v>71</v>
      </c>
      <c r="C190" s="4">
        <v>2019</v>
      </c>
      <c r="D190" s="4" t="s">
        <v>390</v>
      </c>
      <c r="E190" s="4" t="s">
        <v>179</v>
      </c>
      <c r="F190" s="4" t="s">
        <v>579</v>
      </c>
      <c r="G190" s="4" t="s">
        <v>712</v>
      </c>
      <c r="H190" s="4" t="s">
        <v>15</v>
      </c>
      <c r="I190" s="4" t="s">
        <v>16</v>
      </c>
      <c r="J190" s="4" t="s">
        <v>1264</v>
      </c>
      <c r="K190">
        <v>31.311122999999998</v>
      </c>
      <c r="L190">
        <v>120.6212881</v>
      </c>
      <c r="M190" s="4">
        <v>367</v>
      </c>
      <c r="N190" s="6" t="s">
        <v>20</v>
      </c>
      <c r="O190" s="5" t="s">
        <v>72</v>
      </c>
      <c r="P190" s="5" t="s">
        <v>21</v>
      </c>
      <c r="Q190" s="17" t="s">
        <v>48</v>
      </c>
      <c r="R190" s="5" t="s">
        <v>37</v>
      </c>
      <c r="S190" s="5" t="s">
        <v>37</v>
      </c>
      <c r="T190" s="4" t="s">
        <v>388</v>
      </c>
      <c r="U190" s="4">
        <v>7100</v>
      </c>
      <c r="V190" s="4">
        <v>1.19</v>
      </c>
      <c r="X190" s="4" t="s">
        <v>99</v>
      </c>
      <c r="AB190" s="4">
        <v>165</v>
      </c>
      <c r="AD190" s="4">
        <v>60</v>
      </c>
      <c r="AF190" s="4">
        <v>146</v>
      </c>
      <c r="AH190" s="8">
        <f t="shared" si="4"/>
        <v>146.41018521954402</v>
      </c>
      <c r="AI190" s="4">
        <v>360.0129413287566</v>
      </c>
      <c r="AL190" s="4">
        <v>0</v>
      </c>
      <c r="AM190" s="4">
        <v>3.6811370588413973E-2</v>
      </c>
      <c r="AN190" s="4" t="s">
        <v>96</v>
      </c>
      <c r="AO190" s="4" t="s">
        <v>97</v>
      </c>
    </row>
    <row r="191" spans="1:41" ht="14.4" x14ac:dyDescent="0.3">
      <c r="A191" s="4" t="s">
        <v>1246</v>
      </c>
      <c r="B191" s="4" t="s">
        <v>71</v>
      </c>
      <c r="C191" s="4">
        <v>2019</v>
      </c>
      <c r="D191" s="4" t="s">
        <v>390</v>
      </c>
      <c r="E191" s="4" t="s">
        <v>179</v>
      </c>
      <c r="F191" s="4" t="s">
        <v>579</v>
      </c>
      <c r="G191" s="4" t="s">
        <v>712</v>
      </c>
      <c r="H191" s="4" t="s">
        <v>15</v>
      </c>
      <c r="I191" s="4" t="s">
        <v>16</v>
      </c>
      <c r="J191" s="4" t="s">
        <v>1264</v>
      </c>
      <c r="K191">
        <v>31.311122999999998</v>
      </c>
      <c r="L191">
        <v>120.6212881</v>
      </c>
      <c r="M191" s="4">
        <v>367</v>
      </c>
      <c r="N191" s="6" t="s">
        <v>20</v>
      </c>
      <c r="O191" s="5" t="s">
        <v>72</v>
      </c>
      <c r="P191" s="5" t="s">
        <v>21</v>
      </c>
      <c r="Q191" s="17" t="s">
        <v>48</v>
      </c>
      <c r="R191" s="5" t="s">
        <v>37</v>
      </c>
      <c r="S191" s="5" t="s">
        <v>37</v>
      </c>
      <c r="T191" s="4" t="s">
        <v>388</v>
      </c>
      <c r="U191" s="4">
        <v>7100</v>
      </c>
      <c r="V191" s="4">
        <v>1.19</v>
      </c>
      <c r="X191" s="4" t="s">
        <v>99</v>
      </c>
      <c r="AB191" s="4">
        <v>165</v>
      </c>
      <c r="AD191" s="4">
        <v>60</v>
      </c>
      <c r="AF191" s="4">
        <v>146</v>
      </c>
      <c r="AH191" s="8">
        <f t="shared" si="4"/>
        <v>146.41018521954402</v>
      </c>
      <c r="AI191" s="4">
        <v>364.60716862681164</v>
      </c>
      <c r="AL191" s="4">
        <v>-98.796511083645555</v>
      </c>
      <c r="AM191" s="4">
        <v>-3.632492231539311E-2</v>
      </c>
      <c r="AN191" s="4" t="s">
        <v>96</v>
      </c>
      <c r="AO191" s="4" t="s">
        <v>97</v>
      </c>
    </row>
    <row r="192" spans="1:41" ht="14.4" x14ac:dyDescent="0.3">
      <c r="A192" s="4" t="s">
        <v>1246</v>
      </c>
      <c r="B192" s="4" t="s">
        <v>71</v>
      </c>
      <c r="C192" s="4">
        <v>2019</v>
      </c>
      <c r="D192" s="4" t="s">
        <v>390</v>
      </c>
      <c r="E192" s="4" t="s">
        <v>179</v>
      </c>
      <c r="F192" s="4" t="s">
        <v>579</v>
      </c>
      <c r="G192" s="4" t="s">
        <v>712</v>
      </c>
      <c r="H192" s="4" t="s">
        <v>15</v>
      </c>
      <c r="I192" s="4" t="s">
        <v>16</v>
      </c>
      <c r="J192" s="4" t="s">
        <v>1264</v>
      </c>
      <c r="K192">
        <v>31.311122999999998</v>
      </c>
      <c r="L192">
        <v>120.6212881</v>
      </c>
      <c r="M192" s="4">
        <v>367</v>
      </c>
      <c r="N192" s="6" t="s">
        <v>20</v>
      </c>
      <c r="O192" s="5" t="s">
        <v>72</v>
      </c>
      <c r="P192" s="5" t="s">
        <v>21</v>
      </c>
      <c r="Q192" s="17" t="s">
        <v>48</v>
      </c>
      <c r="R192" s="5" t="s">
        <v>37</v>
      </c>
      <c r="S192" s="5" t="s">
        <v>37</v>
      </c>
      <c r="T192" s="4" t="s">
        <v>388</v>
      </c>
      <c r="U192" s="4">
        <v>7100</v>
      </c>
      <c r="V192" s="4">
        <v>1.19</v>
      </c>
      <c r="X192" s="4" t="s">
        <v>99</v>
      </c>
      <c r="AB192" s="4">
        <v>165</v>
      </c>
      <c r="AD192" s="4">
        <v>60</v>
      </c>
      <c r="AF192" s="4">
        <v>146</v>
      </c>
      <c r="AH192" s="8">
        <f t="shared" si="4"/>
        <v>146.41018521954402</v>
      </c>
      <c r="AI192" s="4">
        <v>373.3241657944111</v>
      </c>
      <c r="AL192" s="4">
        <v>760.04137699293108</v>
      </c>
      <c r="AM192" s="4">
        <v>-1.5209718213810067E-2</v>
      </c>
      <c r="AN192" s="4" t="s">
        <v>96</v>
      </c>
      <c r="AO192" s="4" t="s">
        <v>97</v>
      </c>
    </row>
    <row r="193" spans="1:41" ht="14.4" customHeight="1" x14ac:dyDescent="0.3">
      <c r="A193" s="4" t="s">
        <v>1246</v>
      </c>
      <c r="B193" s="4" t="s">
        <v>71</v>
      </c>
      <c r="C193" s="4">
        <v>2019</v>
      </c>
      <c r="D193" s="4" t="s">
        <v>390</v>
      </c>
      <c r="E193" s="4" t="s">
        <v>179</v>
      </c>
      <c r="F193" s="4" t="s">
        <v>579</v>
      </c>
      <c r="G193" s="4" t="s">
        <v>712</v>
      </c>
      <c r="H193" s="4" t="s">
        <v>15</v>
      </c>
      <c r="I193" s="4" t="s">
        <v>16</v>
      </c>
      <c r="J193" s="4" t="s">
        <v>1264</v>
      </c>
      <c r="K193">
        <v>31.311122999999998</v>
      </c>
      <c r="L193">
        <v>120.6212881</v>
      </c>
      <c r="M193" s="4">
        <v>367</v>
      </c>
      <c r="N193" s="6" t="s">
        <v>20</v>
      </c>
      <c r="O193" s="5" t="s">
        <v>72</v>
      </c>
      <c r="P193" s="5" t="s">
        <v>21</v>
      </c>
      <c r="Q193" s="17" t="s">
        <v>48</v>
      </c>
      <c r="R193" s="5" t="s">
        <v>37</v>
      </c>
      <c r="S193" s="5" t="s">
        <v>37</v>
      </c>
      <c r="T193" s="4" t="s">
        <v>389</v>
      </c>
      <c r="U193" s="4">
        <v>900</v>
      </c>
      <c r="V193" s="4">
        <v>1.34</v>
      </c>
      <c r="X193" s="4" t="s">
        <v>99</v>
      </c>
      <c r="AB193" s="4">
        <v>124</v>
      </c>
      <c r="AD193" s="4">
        <v>50</v>
      </c>
      <c r="AF193" s="4">
        <v>127</v>
      </c>
      <c r="AH193" s="8">
        <f t="shared" si="4"/>
        <v>111.52428590911741</v>
      </c>
      <c r="AI193" s="4">
        <v>384.1190839730624</v>
      </c>
      <c r="AL193" s="4">
        <v>-114.67291288682858</v>
      </c>
      <c r="AM193" s="4">
        <v>4.9982525273370979E-2</v>
      </c>
      <c r="AN193" s="4" t="s">
        <v>96</v>
      </c>
      <c r="AO193" s="4" t="s">
        <v>97</v>
      </c>
    </row>
    <row r="194" spans="1:41" ht="14.4" customHeight="1" x14ac:dyDescent="0.3">
      <c r="A194" s="4" t="s">
        <v>1246</v>
      </c>
      <c r="B194" s="4" t="s">
        <v>71</v>
      </c>
      <c r="C194" s="4">
        <v>2019</v>
      </c>
      <c r="D194" s="4" t="s">
        <v>390</v>
      </c>
      <c r="E194" s="4" t="s">
        <v>179</v>
      </c>
      <c r="F194" s="4" t="s">
        <v>579</v>
      </c>
      <c r="G194" s="4" t="s">
        <v>712</v>
      </c>
      <c r="H194" s="4" t="s">
        <v>15</v>
      </c>
      <c r="I194" s="4" t="s">
        <v>16</v>
      </c>
      <c r="J194" s="4" t="s">
        <v>1264</v>
      </c>
      <c r="K194">
        <v>31.311122999999998</v>
      </c>
      <c r="L194">
        <v>120.6212881</v>
      </c>
      <c r="M194" s="4">
        <v>367</v>
      </c>
      <c r="N194" s="6" t="s">
        <v>20</v>
      </c>
      <c r="O194" s="5" t="s">
        <v>72</v>
      </c>
      <c r="P194" s="5" t="s">
        <v>21</v>
      </c>
      <c r="Q194" s="17" t="s">
        <v>48</v>
      </c>
      <c r="R194" s="5" t="s">
        <v>37</v>
      </c>
      <c r="S194" s="5" t="s">
        <v>37</v>
      </c>
      <c r="T194" s="4" t="s">
        <v>389</v>
      </c>
      <c r="U194" s="4">
        <v>900</v>
      </c>
      <c r="V194" s="4">
        <v>1.34</v>
      </c>
      <c r="X194" s="4" t="s">
        <v>99</v>
      </c>
      <c r="AB194" s="4">
        <v>124</v>
      </c>
      <c r="AD194" s="4">
        <v>50</v>
      </c>
      <c r="AF194" s="4">
        <v>127</v>
      </c>
      <c r="AH194" s="8">
        <f t="shared" si="4"/>
        <v>111.52428590911741</v>
      </c>
      <c r="AI194" s="4">
        <v>385.10313065857235</v>
      </c>
      <c r="AL194" s="4">
        <v>0</v>
      </c>
      <c r="AM194" s="4">
        <v>0</v>
      </c>
      <c r="AN194" s="4" t="s">
        <v>96</v>
      </c>
      <c r="AO194" s="4" t="s">
        <v>97</v>
      </c>
    </row>
    <row r="195" spans="1:41" ht="14.4" customHeight="1" x14ac:dyDescent="0.3">
      <c r="A195" s="4" t="s">
        <v>1246</v>
      </c>
      <c r="B195" s="4" t="s">
        <v>71</v>
      </c>
      <c r="C195" s="4">
        <v>2019</v>
      </c>
      <c r="D195" s="4" t="s">
        <v>390</v>
      </c>
      <c r="E195" s="4" t="s">
        <v>179</v>
      </c>
      <c r="F195" s="4" t="s">
        <v>579</v>
      </c>
      <c r="G195" s="4" t="s">
        <v>712</v>
      </c>
      <c r="H195" s="4" t="s">
        <v>15</v>
      </c>
      <c r="I195" s="4" t="s">
        <v>16</v>
      </c>
      <c r="J195" s="4" t="s">
        <v>1264</v>
      </c>
      <c r="K195">
        <v>31.311122999999998</v>
      </c>
      <c r="L195">
        <v>120.6212881</v>
      </c>
      <c r="M195" s="4">
        <v>367</v>
      </c>
      <c r="N195" s="6" t="s">
        <v>20</v>
      </c>
      <c r="O195" s="5" t="s">
        <v>72</v>
      </c>
      <c r="P195" s="5" t="s">
        <v>21</v>
      </c>
      <c r="Q195" s="17" t="s">
        <v>48</v>
      </c>
      <c r="R195" s="5" t="s">
        <v>37</v>
      </c>
      <c r="S195" s="5" t="s">
        <v>37</v>
      </c>
      <c r="T195" s="4" t="s">
        <v>387</v>
      </c>
      <c r="U195" s="4">
        <v>17.100000000000001</v>
      </c>
      <c r="V195" s="4">
        <v>1.6</v>
      </c>
      <c r="X195" s="4" t="s">
        <v>99</v>
      </c>
      <c r="AB195" s="4">
        <v>123</v>
      </c>
      <c r="AD195" s="4">
        <v>40</v>
      </c>
      <c r="AF195" s="4">
        <v>123</v>
      </c>
      <c r="AH195" s="8">
        <f t="shared" si="4"/>
        <v>107.70268815079726</v>
      </c>
      <c r="AI195" s="4">
        <v>391.29577703352311</v>
      </c>
      <c r="AL195" s="4">
        <v>0</v>
      </c>
      <c r="AM195" s="4">
        <v>-3.3186026221721968E-2</v>
      </c>
      <c r="AN195" s="4" t="s">
        <v>96</v>
      </c>
      <c r="AO195" s="4" t="s">
        <v>97</v>
      </c>
    </row>
    <row r="196" spans="1:41" ht="14.4" x14ac:dyDescent="0.3">
      <c r="A196" s="4" t="s">
        <v>1246</v>
      </c>
      <c r="B196" s="4" t="s">
        <v>71</v>
      </c>
      <c r="C196" s="4">
        <v>2019</v>
      </c>
      <c r="D196" s="4" t="s">
        <v>390</v>
      </c>
      <c r="E196" s="4" t="s">
        <v>179</v>
      </c>
      <c r="F196" s="4" t="s">
        <v>579</v>
      </c>
      <c r="G196" s="4" t="s">
        <v>712</v>
      </c>
      <c r="H196" s="4" t="s">
        <v>15</v>
      </c>
      <c r="I196" s="4" t="s">
        <v>16</v>
      </c>
      <c r="J196" s="4" t="s">
        <v>1264</v>
      </c>
      <c r="K196">
        <v>31.311122999999998</v>
      </c>
      <c r="L196">
        <v>120.6212881</v>
      </c>
      <c r="M196" s="4">
        <v>367</v>
      </c>
      <c r="N196" s="6" t="s">
        <v>20</v>
      </c>
      <c r="O196" s="5" t="s">
        <v>72</v>
      </c>
      <c r="P196" s="5" t="s">
        <v>21</v>
      </c>
      <c r="Q196" s="17" t="s">
        <v>48</v>
      </c>
      <c r="R196" s="5" t="s">
        <v>37</v>
      </c>
      <c r="S196" s="5" t="s">
        <v>37</v>
      </c>
      <c r="T196" s="4" t="s">
        <v>389</v>
      </c>
      <c r="U196" s="4">
        <v>900</v>
      </c>
      <c r="V196" s="4">
        <v>1.34</v>
      </c>
      <c r="X196" s="4" t="s">
        <v>99</v>
      </c>
      <c r="AB196" s="4">
        <v>124</v>
      </c>
      <c r="AD196" s="4">
        <v>50</v>
      </c>
      <c r="AF196" s="4">
        <v>127</v>
      </c>
      <c r="AH196" s="8">
        <f t="shared" si="4"/>
        <v>111.52428590911741</v>
      </c>
      <c r="AI196" s="4">
        <v>391.87961577947476</v>
      </c>
      <c r="AL196" s="4">
        <v>-416.65291034849798</v>
      </c>
      <c r="AM196" s="4">
        <v>1.6170419947811484E-2</v>
      </c>
      <c r="AN196" s="4" t="s">
        <v>96</v>
      </c>
      <c r="AO196" s="4" t="s">
        <v>97</v>
      </c>
    </row>
    <row r="197" spans="1:41" ht="14.4" customHeight="1" x14ac:dyDescent="0.3">
      <c r="A197" s="4" t="s">
        <v>1246</v>
      </c>
      <c r="B197" s="4" t="s">
        <v>71</v>
      </c>
      <c r="C197" s="4">
        <v>2019</v>
      </c>
      <c r="D197" s="4" t="s">
        <v>390</v>
      </c>
      <c r="E197" s="4" t="s">
        <v>179</v>
      </c>
      <c r="F197" s="4" t="s">
        <v>579</v>
      </c>
      <c r="G197" s="4" t="s">
        <v>712</v>
      </c>
      <c r="H197" s="4" t="s">
        <v>15</v>
      </c>
      <c r="I197" s="4" t="s">
        <v>16</v>
      </c>
      <c r="J197" s="4" t="s">
        <v>1264</v>
      </c>
      <c r="K197">
        <v>31.311122999999998</v>
      </c>
      <c r="L197">
        <v>120.6212881</v>
      </c>
      <c r="M197" s="4">
        <v>367</v>
      </c>
      <c r="N197" s="6" t="s">
        <v>20</v>
      </c>
      <c r="O197" s="5" t="s">
        <v>72</v>
      </c>
      <c r="P197" s="5" t="s">
        <v>21</v>
      </c>
      <c r="Q197" s="17" t="s">
        <v>48</v>
      </c>
      <c r="R197" s="5" t="s">
        <v>37</v>
      </c>
      <c r="S197" s="5" t="s">
        <v>37</v>
      </c>
      <c r="T197" s="4" t="s">
        <v>388</v>
      </c>
      <c r="U197" s="4">
        <v>7100</v>
      </c>
      <c r="V197" s="4">
        <v>1.19</v>
      </c>
      <c r="X197" s="4" t="s">
        <v>99</v>
      </c>
      <c r="AB197" s="4">
        <v>165</v>
      </c>
      <c r="AD197" s="4">
        <v>60</v>
      </c>
      <c r="AF197" s="4">
        <v>146</v>
      </c>
      <c r="AH197" s="8">
        <f t="shared" si="4"/>
        <v>146.41018521954402</v>
      </c>
      <c r="AI197" s="4">
        <v>395.00299468295793</v>
      </c>
      <c r="AL197" s="4">
        <v>0</v>
      </c>
      <c r="AM197" s="4">
        <v>2.7453589739570058E-2</v>
      </c>
      <c r="AN197" s="4" t="s">
        <v>96</v>
      </c>
      <c r="AO197" s="4" t="s">
        <v>97</v>
      </c>
    </row>
    <row r="198" spans="1:41" ht="14.4" customHeight="1" x14ac:dyDescent="0.3">
      <c r="A198" s="4" t="s">
        <v>1246</v>
      </c>
      <c r="B198" s="4" t="s">
        <v>71</v>
      </c>
      <c r="C198" s="4">
        <v>2019</v>
      </c>
      <c r="D198" s="4" t="s">
        <v>390</v>
      </c>
      <c r="E198" s="4" t="s">
        <v>179</v>
      </c>
      <c r="F198" s="4" t="s">
        <v>579</v>
      </c>
      <c r="G198" s="4" t="s">
        <v>712</v>
      </c>
      <c r="H198" s="4" t="s">
        <v>15</v>
      </c>
      <c r="I198" s="4" t="s">
        <v>16</v>
      </c>
      <c r="J198" s="4" t="s">
        <v>1264</v>
      </c>
      <c r="K198">
        <v>31.311122999999998</v>
      </c>
      <c r="L198">
        <v>120.6212881</v>
      </c>
      <c r="M198" s="4">
        <v>367</v>
      </c>
      <c r="N198" s="6" t="s">
        <v>20</v>
      </c>
      <c r="O198" s="5" t="s">
        <v>72</v>
      </c>
      <c r="P198" s="5" t="s">
        <v>21</v>
      </c>
      <c r="Q198" s="17" t="s">
        <v>48</v>
      </c>
      <c r="R198" s="5" t="s">
        <v>37</v>
      </c>
      <c r="S198" s="5" t="s">
        <v>37</v>
      </c>
      <c r="T198" s="4" t="s">
        <v>389</v>
      </c>
      <c r="U198" s="4">
        <v>900</v>
      </c>
      <c r="V198" s="4">
        <v>1.34</v>
      </c>
      <c r="X198" s="4" t="s">
        <v>99</v>
      </c>
      <c r="AB198" s="4">
        <v>124</v>
      </c>
      <c r="AD198" s="4">
        <v>50</v>
      </c>
      <c r="AF198" s="4">
        <v>127</v>
      </c>
      <c r="AH198" s="8">
        <f t="shared" si="4"/>
        <v>111.52428590911741</v>
      </c>
      <c r="AI198" s="4">
        <v>405.55199229541137</v>
      </c>
      <c r="AL198" s="4">
        <v>-127.22800614123651</v>
      </c>
      <c r="AM198" s="4">
        <v>-6.7052000629270803E-2</v>
      </c>
      <c r="AN198" s="4" t="s">
        <v>96</v>
      </c>
      <c r="AO198" s="4" t="s">
        <v>97</v>
      </c>
    </row>
    <row r="199" spans="1:41" ht="14.4" x14ac:dyDescent="0.3">
      <c r="A199" s="4" t="s">
        <v>1246</v>
      </c>
      <c r="B199" s="4" t="s">
        <v>71</v>
      </c>
      <c r="C199" s="4">
        <v>2019</v>
      </c>
      <c r="D199" s="4" t="s">
        <v>390</v>
      </c>
      <c r="E199" s="4" t="s">
        <v>179</v>
      </c>
      <c r="F199" s="4" t="s">
        <v>579</v>
      </c>
      <c r="G199" s="4" t="s">
        <v>712</v>
      </c>
      <c r="H199" s="4" t="s">
        <v>15</v>
      </c>
      <c r="I199" s="4" t="s">
        <v>16</v>
      </c>
      <c r="J199" s="4" t="s">
        <v>1264</v>
      </c>
      <c r="K199">
        <v>31.311122999999998</v>
      </c>
      <c r="L199">
        <v>120.6212881</v>
      </c>
      <c r="M199" s="4">
        <v>367</v>
      </c>
      <c r="N199" s="6" t="s">
        <v>20</v>
      </c>
      <c r="O199" s="5" t="s">
        <v>72</v>
      </c>
      <c r="P199" s="5" t="s">
        <v>21</v>
      </c>
      <c r="Q199" s="17" t="s">
        <v>48</v>
      </c>
      <c r="R199" s="5" t="s">
        <v>37</v>
      </c>
      <c r="S199" s="5" t="s">
        <v>37</v>
      </c>
      <c r="T199" s="4" t="s">
        <v>387</v>
      </c>
      <c r="U199" s="4">
        <v>17.100000000000001</v>
      </c>
      <c r="V199" s="4">
        <v>1.6</v>
      </c>
      <c r="X199" s="4" t="s">
        <v>99</v>
      </c>
      <c r="AB199" s="4">
        <v>123</v>
      </c>
      <c r="AD199" s="4">
        <v>40</v>
      </c>
      <c r="AF199" s="4">
        <v>123</v>
      </c>
      <c r="AH199" s="8">
        <f t="shared" si="4"/>
        <v>107.70268815079726</v>
      </c>
      <c r="AI199" s="4">
        <v>418.14907333362584</v>
      </c>
      <c r="AL199" s="4">
        <v>-242.88110253715101</v>
      </c>
      <c r="AM199" s="4">
        <v>0</v>
      </c>
      <c r="AN199" s="4" t="s">
        <v>96</v>
      </c>
      <c r="AO199" s="4" t="s">
        <v>97</v>
      </c>
    </row>
    <row r="200" spans="1:41" ht="14.4" x14ac:dyDescent="0.3">
      <c r="A200" s="4" t="s">
        <v>1246</v>
      </c>
      <c r="B200" s="4" t="s">
        <v>71</v>
      </c>
      <c r="C200" s="4">
        <v>2019</v>
      </c>
      <c r="D200" s="4" t="s">
        <v>390</v>
      </c>
      <c r="E200" s="4" t="s">
        <v>179</v>
      </c>
      <c r="F200" s="4" t="s">
        <v>579</v>
      </c>
      <c r="G200" s="4" t="s">
        <v>712</v>
      </c>
      <c r="H200" s="4" t="s">
        <v>15</v>
      </c>
      <c r="I200" s="4" t="s">
        <v>16</v>
      </c>
      <c r="J200" s="4" t="s">
        <v>1264</v>
      </c>
      <c r="K200">
        <v>31.311122999999998</v>
      </c>
      <c r="L200">
        <v>120.6212881</v>
      </c>
      <c r="M200" s="4">
        <v>367</v>
      </c>
      <c r="N200" s="6" t="s">
        <v>20</v>
      </c>
      <c r="O200" s="5" t="s">
        <v>72</v>
      </c>
      <c r="P200" s="5" t="s">
        <v>21</v>
      </c>
      <c r="Q200" s="17" t="s">
        <v>48</v>
      </c>
      <c r="R200" s="5" t="s">
        <v>37</v>
      </c>
      <c r="S200" s="5" t="s">
        <v>37</v>
      </c>
      <c r="T200" s="4" t="s">
        <v>388</v>
      </c>
      <c r="U200" s="4">
        <v>7100</v>
      </c>
      <c r="V200" s="4">
        <v>1.19</v>
      </c>
      <c r="X200" s="4" t="s">
        <v>99</v>
      </c>
      <c r="AB200" s="4">
        <v>165</v>
      </c>
      <c r="AD200" s="4">
        <v>60</v>
      </c>
      <c r="AF200" s="4">
        <v>146</v>
      </c>
      <c r="AH200" s="8">
        <f t="shared" ref="AH200:AH263" si="5">(AB200*(14.01/18.04))+(AC200*(14.01/62))+(AD200*(14.01/46.01))</f>
        <v>146.41018521954402</v>
      </c>
      <c r="AI200" s="4">
        <v>418.35898907323093</v>
      </c>
      <c r="AL200" s="4">
        <v>-90.113971592889953</v>
      </c>
      <c r="AM200" s="4">
        <v>2.6848361442337078E-2</v>
      </c>
      <c r="AN200" s="4" t="s">
        <v>96</v>
      </c>
      <c r="AO200" s="4" t="s">
        <v>97</v>
      </c>
    </row>
    <row r="201" spans="1:41" ht="14.4" x14ac:dyDescent="0.3">
      <c r="A201" s="4" t="s">
        <v>1246</v>
      </c>
      <c r="B201" s="4" t="s">
        <v>71</v>
      </c>
      <c r="C201" s="4">
        <v>2019</v>
      </c>
      <c r="D201" s="4" t="s">
        <v>390</v>
      </c>
      <c r="E201" s="4" t="s">
        <v>179</v>
      </c>
      <c r="F201" s="4" t="s">
        <v>579</v>
      </c>
      <c r="G201" s="4" t="s">
        <v>712</v>
      </c>
      <c r="H201" s="4" t="s">
        <v>15</v>
      </c>
      <c r="I201" s="4" t="s">
        <v>16</v>
      </c>
      <c r="J201" s="4" t="s">
        <v>1264</v>
      </c>
      <c r="K201">
        <v>31.311122999999998</v>
      </c>
      <c r="L201">
        <v>120.6212881</v>
      </c>
      <c r="M201" s="4">
        <v>367</v>
      </c>
      <c r="N201" s="6" t="s">
        <v>20</v>
      </c>
      <c r="O201" s="5" t="s">
        <v>72</v>
      </c>
      <c r="P201" s="5" t="s">
        <v>21</v>
      </c>
      <c r="Q201" s="17" t="s">
        <v>48</v>
      </c>
      <c r="R201" s="5" t="s">
        <v>37</v>
      </c>
      <c r="S201" s="5" t="s">
        <v>37</v>
      </c>
      <c r="T201" s="4" t="s">
        <v>389</v>
      </c>
      <c r="U201" s="4">
        <v>900</v>
      </c>
      <c r="V201" s="4">
        <v>1.34</v>
      </c>
      <c r="X201" s="4" t="s">
        <v>99</v>
      </c>
      <c r="AB201" s="4">
        <v>124</v>
      </c>
      <c r="AD201" s="4">
        <v>50</v>
      </c>
      <c r="AF201" s="4">
        <v>127</v>
      </c>
      <c r="AH201" s="8">
        <f t="shared" si="5"/>
        <v>111.52428590911741</v>
      </c>
      <c r="AI201" s="4">
        <v>419.26587188251926</v>
      </c>
      <c r="AL201" s="4">
        <v>0</v>
      </c>
      <c r="AM201" s="4">
        <v>-3.3401671342288525E-2</v>
      </c>
      <c r="AN201" s="4" t="s">
        <v>96</v>
      </c>
      <c r="AO201" s="4" t="s">
        <v>97</v>
      </c>
    </row>
    <row r="202" spans="1:41" ht="14.4" x14ac:dyDescent="0.3">
      <c r="A202" s="4" t="s">
        <v>1246</v>
      </c>
      <c r="B202" s="4" t="s">
        <v>71</v>
      </c>
      <c r="C202" s="4">
        <v>2019</v>
      </c>
      <c r="D202" s="4" t="s">
        <v>390</v>
      </c>
      <c r="E202" s="4" t="s">
        <v>179</v>
      </c>
      <c r="F202" s="4" t="s">
        <v>579</v>
      </c>
      <c r="G202" s="4" t="s">
        <v>712</v>
      </c>
      <c r="H202" s="4" t="s">
        <v>15</v>
      </c>
      <c r="I202" s="4" t="s">
        <v>16</v>
      </c>
      <c r="J202" s="4" t="s">
        <v>1264</v>
      </c>
      <c r="K202">
        <v>31.311122999999998</v>
      </c>
      <c r="L202">
        <v>120.6212881</v>
      </c>
      <c r="M202" s="4">
        <v>367</v>
      </c>
      <c r="N202" s="6" t="s">
        <v>20</v>
      </c>
      <c r="O202" s="5" t="s">
        <v>72</v>
      </c>
      <c r="P202" s="5" t="s">
        <v>21</v>
      </c>
      <c r="Q202" s="17" t="s">
        <v>48</v>
      </c>
      <c r="R202" s="5" t="s">
        <v>37</v>
      </c>
      <c r="S202" s="5" t="s">
        <v>37</v>
      </c>
      <c r="T202" s="4" t="s">
        <v>389</v>
      </c>
      <c r="U202" s="4">
        <v>900</v>
      </c>
      <c r="V202" s="4">
        <v>1.34</v>
      </c>
      <c r="X202" s="4" t="s">
        <v>99</v>
      </c>
      <c r="AB202" s="4">
        <v>124</v>
      </c>
      <c r="AD202" s="4">
        <v>50</v>
      </c>
      <c r="AF202" s="4">
        <v>127</v>
      </c>
      <c r="AH202" s="8">
        <f t="shared" si="5"/>
        <v>111.52428590911741</v>
      </c>
      <c r="AI202" s="4">
        <v>440.6538979047956</v>
      </c>
      <c r="AL202" s="4">
        <v>-455.75371689103207</v>
      </c>
      <c r="AM202" s="4">
        <v>4.5351417943582883E-2</v>
      </c>
      <c r="AN202" s="4" t="s">
        <v>96</v>
      </c>
      <c r="AO202" s="4" t="s">
        <v>97</v>
      </c>
    </row>
    <row r="203" spans="1:41" ht="14.4" x14ac:dyDescent="0.3">
      <c r="A203" s="4" t="s">
        <v>1246</v>
      </c>
      <c r="B203" s="4" t="s">
        <v>71</v>
      </c>
      <c r="C203" s="4">
        <v>2019</v>
      </c>
      <c r="D203" s="4" t="s">
        <v>390</v>
      </c>
      <c r="E203" s="4" t="s">
        <v>179</v>
      </c>
      <c r="F203" s="4" t="s">
        <v>579</v>
      </c>
      <c r="G203" s="4" t="s">
        <v>712</v>
      </c>
      <c r="H203" s="4" t="s">
        <v>15</v>
      </c>
      <c r="I203" s="4" t="s">
        <v>16</v>
      </c>
      <c r="J203" s="4" t="s">
        <v>1264</v>
      </c>
      <c r="K203">
        <v>31.311122999999998</v>
      </c>
      <c r="L203">
        <v>120.6212881</v>
      </c>
      <c r="M203" s="4">
        <v>367</v>
      </c>
      <c r="N203" s="6" t="s">
        <v>20</v>
      </c>
      <c r="O203" s="5" t="s">
        <v>72</v>
      </c>
      <c r="P203" s="5" t="s">
        <v>21</v>
      </c>
      <c r="Q203" s="17" t="s">
        <v>48</v>
      </c>
      <c r="R203" s="5" t="s">
        <v>37</v>
      </c>
      <c r="S203" s="5" t="s">
        <v>37</v>
      </c>
      <c r="T203" s="4" t="s">
        <v>387</v>
      </c>
      <c r="U203" s="4">
        <v>17.100000000000001</v>
      </c>
      <c r="V203" s="4">
        <v>1.6</v>
      </c>
      <c r="X203" s="4" t="s">
        <v>99</v>
      </c>
      <c r="AB203" s="4">
        <v>123</v>
      </c>
      <c r="AD203" s="4">
        <v>40</v>
      </c>
      <c r="AF203" s="4">
        <v>123</v>
      </c>
      <c r="AH203" s="8">
        <f t="shared" si="5"/>
        <v>107.70268815079726</v>
      </c>
      <c r="AI203" s="4">
        <v>442.84744478149253</v>
      </c>
      <c r="AL203" s="4">
        <v>141.46568164357728</v>
      </c>
      <c r="AM203" s="4">
        <v>-2.3683424162358298E-2</v>
      </c>
      <c r="AN203" s="4" t="s">
        <v>96</v>
      </c>
      <c r="AO203" s="4" t="s">
        <v>97</v>
      </c>
    </row>
    <row r="204" spans="1:41" ht="14.4" x14ac:dyDescent="0.3">
      <c r="A204" s="4" t="s">
        <v>1246</v>
      </c>
      <c r="B204" s="4" t="s">
        <v>71</v>
      </c>
      <c r="C204" s="4">
        <v>2019</v>
      </c>
      <c r="D204" s="4" t="s">
        <v>390</v>
      </c>
      <c r="E204" s="4" t="s">
        <v>179</v>
      </c>
      <c r="F204" s="4" t="s">
        <v>579</v>
      </c>
      <c r="G204" s="4" t="s">
        <v>712</v>
      </c>
      <c r="H204" s="4" t="s">
        <v>15</v>
      </c>
      <c r="I204" s="4" t="s">
        <v>16</v>
      </c>
      <c r="J204" s="4" t="s">
        <v>1264</v>
      </c>
      <c r="K204">
        <v>31.311122999999998</v>
      </c>
      <c r="L204">
        <v>120.6212881</v>
      </c>
      <c r="M204" s="4">
        <v>367</v>
      </c>
      <c r="N204" s="6" t="s">
        <v>20</v>
      </c>
      <c r="O204" s="5" t="s">
        <v>72</v>
      </c>
      <c r="P204" s="5" t="s">
        <v>21</v>
      </c>
      <c r="Q204" s="17" t="s">
        <v>48</v>
      </c>
      <c r="R204" s="5" t="s">
        <v>37</v>
      </c>
      <c r="S204" s="5" t="s">
        <v>37</v>
      </c>
      <c r="T204" s="4" t="s">
        <v>388</v>
      </c>
      <c r="U204" s="4">
        <v>7100</v>
      </c>
      <c r="V204" s="4">
        <v>1.19</v>
      </c>
      <c r="X204" s="4" t="s">
        <v>99</v>
      </c>
      <c r="AB204" s="4">
        <v>165</v>
      </c>
      <c r="AD204" s="4">
        <v>60</v>
      </c>
      <c r="AF204" s="4">
        <v>146</v>
      </c>
      <c r="AH204" s="8">
        <f t="shared" si="5"/>
        <v>146.41018521954402</v>
      </c>
      <c r="AI204" s="4">
        <v>449.64586902905535</v>
      </c>
      <c r="AL204" s="4">
        <v>-229.8079427902577</v>
      </c>
      <c r="AM204" s="4">
        <v>0.12418517748544594</v>
      </c>
      <c r="AN204" s="4" t="s">
        <v>96</v>
      </c>
      <c r="AO204" s="4" t="s">
        <v>97</v>
      </c>
    </row>
    <row r="205" spans="1:41" ht="14.4" x14ac:dyDescent="0.3">
      <c r="A205" s="4" t="s">
        <v>1246</v>
      </c>
      <c r="B205" s="4" t="s">
        <v>71</v>
      </c>
      <c r="C205" s="4">
        <v>2019</v>
      </c>
      <c r="D205" s="4" t="s">
        <v>390</v>
      </c>
      <c r="E205" s="4" t="s">
        <v>179</v>
      </c>
      <c r="F205" s="4" t="s">
        <v>579</v>
      </c>
      <c r="G205" s="4" t="s">
        <v>712</v>
      </c>
      <c r="H205" s="4" t="s">
        <v>15</v>
      </c>
      <c r="I205" s="4" t="s">
        <v>16</v>
      </c>
      <c r="J205" s="4" t="s">
        <v>1264</v>
      </c>
      <c r="K205">
        <v>31.311122999999998</v>
      </c>
      <c r="L205">
        <v>120.6212881</v>
      </c>
      <c r="M205" s="4">
        <v>367</v>
      </c>
      <c r="N205" s="6" t="s">
        <v>20</v>
      </c>
      <c r="O205" s="5" t="s">
        <v>72</v>
      </c>
      <c r="P205" s="5" t="s">
        <v>21</v>
      </c>
      <c r="Q205" s="17" t="s">
        <v>48</v>
      </c>
      <c r="R205" s="5" t="s">
        <v>37</v>
      </c>
      <c r="S205" s="5" t="s">
        <v>37</v>
      </c>
      <c r="T205" s="4" t="s">
        <v>389</v>
      </c>
      <c r="U205" s="4">
        <v>900</v>
      </c>
      <c r="V205" s="4">
        <v>1.34</v>
      </c>
      <c r="X205" s="4" t="s">
        <v>99</v>
      </c>
      <c r="AB205" s="4">
        <v>124</v>
      </c>
      <c r="AD205" s="4">
        <v>50</v>
      </c>
      <c r="AF205" s="4">
        <v>127</v>
      </c>
      <c r="AH205" s="8">
        <f t="shared" si="5"/>
        <v>111.52428590911741</v>
      </c>
      <c r="AI205" s="4">
        <v>450.3345740236839</v>
      </c>
      <c r="AL205" s="4">
        <v>-255.4367392553774</v>
      </c>
      <c r="AM205" s="4">
        <v>-7.0075845634697903E-2</v>
      </c>
      <c r="AN205" s="4" t="s">
        <v>96</v>
      </c>
      <c r="AO205" s="4" t="s">
        <v>97</v>
      </c>
    </row>
    <row r="206" spans="1:41" ht="14.4" x14ac:dyDescent="0.3">
      <c r="A206" s="4" t="s">
        <v>1246</v>
      </c>
      <c r="B206" s="4" t="s">
        <v>71</v>
      </c>
      <c r="C206" s="4">
        <v>2019</v>
      </c>
      <c r="D206" s="4" t="s">
        <v>390</v>
      </c>
      <c r="E206" s="4" t="s">
        <v>179</v>
      </c>
      <c r="F206" s="4" t="s">
        <v>579</v>
      </c>
      <c r="G206" s="4" t="s">
        <v>712</v>
      </c>
      <c r="H206" s="4" t="s">
        <v>15</v>
      </c>
      <c r="I206" s="4" t="s">
        <v>16</v>
      </c>
      <c r="J206" s="4" t="s">
        <v>1264</v>
      </c>
      <c r="K206">
        <v>31.311122999999998</v>
      </c>
      <c r="L206">
        <v>120.6212881</v>
      </c>
      <c r="M206" s="4">
        <v>367</v>
      </c>
      <c r="N206" s="6" t="s">
        <v>20</v>
      </c>
      <c r="O206" s="5" t="s">
        <v>72</v>
      </c>
      <c r="P206" s="5" t="s">
        <v>21</v>
      </c>
      <c r="Q206" s="17" t="s">
        <v>48</v>
      </c>
      <c r="R206" s="5" t="s">
        <v>37</v>
      </c>
      <c r="S206" s="5" t="s">
        <v>37</v>
      </c>
      <c r="T206" s="4" t="s">
        <v>389</v>
      </c>
      <c r="U206" s="4">
        <v>900</v>
      </c>
      <c r="V206" s="4">
        <v>1.34</v>
      </c>
      <c r="X206" s="4" t="s">
        <v>99</v>
      </c>
      <c r="AB206" s="4">
        <v>124</v>
      </c>
      <c r="AD206" s="4">
        <v>50</v>
      </c>
      <c r="AF206" s="4">
        <v>127</v>
      </c>
      <c r="AH206" s="8">
        <f t="shared" si="5"/>
        <v>111.52428590911741</v>
      </c>
      <c r="AI206" s="4">
        <v>454.23925708218457</v>
      </c>
      <c r="AL206" s="4">
        <v>116.95759489540154</v>
      </c>
      <c r="AM206" s="4">
        <v>-5.0988416408091937E-2</v>
      </c>
      <c r="AN206" s="4" t="s">
        <v>96</v>
      </c>
      <c r="AO206" s="4" t="s">
        <v>97</v>
      </c>
    </row>
    <row r="207" spans="1:41" ht="14.4" x14ac:dyDescent="0.3">
      <c r="A207" s="4" t="s">
        <v>1246</v>
      </c>
      <c r="B207" s="4" t="s">
        <v>71</v>
      </c>
      <c r="C207" s="4">
        <v>2019</v>
      </c>
      <c r="D207" s="4" t="s">
        <v>390</v>
      </c>
      <c r="E207" s="4" t="s">
        <v>179</v>
      </c>
      <c r="F207" s="4" t="s">
        <v>579</v>
      </c>
      <c r="G207" s="4" t="s">
        <v>712</v>
      </c>
      <c r="H207" s="4" t="s">
        <v>15</v>
      </c>
      <c r="I207" s="4" t="s">
        <v>16</v>
      </c>
      <c r="J207" s="4" t="s">
        <v>1264</v>
      </c>
      <c r="K207">
        <v>31.311122999999998</v>
      </c>
      <c r="L207">
        <v>120.6212881</v>
      </c>
      <c r="M207" s="4">
        <v>367</v>
      </c>
      <c r="N207" s="6" t="s">
        <v>20</v>
      </c>
      <c r="O207" s="5" t="s">
        <v>72</v>
      </c>
      <c r="P207" s="5" t="s">
        <v>21</v>
      </c>
      <c r="Q207" s="17" t="s">
        <v>48</v>
      </c>
      <c r="R207" s="5" t="s">
        <v>37</v>
      </c>
      <c r="S207" s="5" t="s">
        <v>37</v>
      </c>
      <c r="T207" s="4" t="s">
        <v>387</v>
      </c>
      <c r="U207" s="4">
        <v>17.100000000000001</v>
      </c>
      <c r="V207" s="4">
        <v>1.6</v>
      </c>
      <c r="X207" s="4" t="s">
        <v>99</v>
      </c>
      <c r="AB207" s="4">
        <v>123</v>
      </c>
      <c r="AD207" s="4">
        <v>40</v>
      </c>
      <c r="AF207" s="4">
        <v>123</v>
      </c>
      <c r="AH207" s="8">
        <f t="shared" si="5"/>
        <v>107.70268815079726</v>
      </c>
      <c r="AI207" s="4">
        <v>459.87344145794395</v>
      </c>
      <c r="AL207" s="4">
        <v>-150.23743012070543</v>
      </c>
      <c r="AM207" s="4">
        <v>1.9735276997551707E-2</v>
      </c>
      <c r="AN207" s="4" t="s">
        <v>96</v>
      </c>
      <c r="AO207" s="4" t="s">
        <v>97</v>
      </c>
    </row>
    <row r="208" spans="1:41" ht="14.4" x14ac:dyDescent="0.3">
      <c r="A208" s="4" t="s">
        <v>1246</v>
      </c>
      <c r="B208" s="4" t="s">
        <v>71</v>
      </c>
      <c r="C208" s="4">
        <v>2019</v>
      </c>
      <c r="D208" s="4" t="s">
        <v>390</v>
      </c>
      <c r="E208" s="4" t="s">
        <v>179</v>
      </c>
      <c r="F208" s="4" t="s">
        <v>579</v>
      </c>
      <c r="G208" s="4" t="s">
        <v>712</v>
      </c>
      <c r="H208" s="4" t="s">
        <v>15</v>
      </c>
      <c r="I208" s="4" t="s">
        <v>16</v>
      </c>
      <c r="J208" s="4" t="s">
        <v>1264</v>
      </c>
      <c r="K208">
        <v>31.311122999999998</v>
      </c>
      <c r="L208">
        <v>120.6212881</v>
      </c>
      <c r="M208" s="4">
        <v>367</v>
      </c>
      <c r="N208" s="6" t="s">
        <v>20</v>
      </c>
      <c r="O208" s="5" t="s">
        <v>72</v>
      </c>
      <c r="P208" s="5" t="s">
        <v>21</v>
      </c>
      <c r="Q208" s="17" t="s">
        <v>48</v>
      </c>
      <c r="R208" s="5" t="s">
        <v>37</v>
      </c>
      <c r="S208" s="5" t="s">
        <v>37</v>
      </c>
      <c r="T208" s="4" t="s">
        <v>387</v>
      </c>
      <c r="U208" s="4">
        <v>17.100000000000001</v>
      </c>
      <c r="V208" s="4">
        <v>1.6</v>
      </c>
      <c r="X208" s="4" t="s">
        <v>99</v>
      </c>
      <c r="AB208" s="4">
        <v>123</v>
      </c>
      <c r="AD208" s="4">
        <v>40</v>
      </c>
      <c r="AF208" s="4">
        <v>123</v>
      </c>
      <c r="AH208" s="8">
        <f t="shared" si="5"/>
        <v>107.70268815079726</v>
      </c>
      <c r="AI208" s="4">
        <v>461.41293742982077</v>
      </c>
      <c r="AL208" s="4">
        <v>180.62825466146174</v>
      </c>
      <c r="AM208" s="4">
        <v>0</v>
      </c>
      <c r="AN208" s="4" t="s">
        <v>96</v>
      </c>
      <c r="AO208" s="4" t="s">
        <v>97</v>
      </c>
    </row>
    <row r="209" spans="1:41" ht="14.4" x14ac:dyDescent="0.3">
      <c r="A209" s="4" t="s">
        <v>1246</v>
      </c>
      <c r="B209" s="4" t="s">
        <v>71</v>
      </c>
      <c r="C209" s="4">
        <v>2019</v>
      </c>
      <c r="D209" s="4" t="s">
        <v>390</v>
      </c>
      <c r="E209" s="4" t="s">
        <v>179</v>
      </c>
      <c r="F209" s="4" t="s">
        <v>579</v>
      </c>
      <c r="G209" s="4" t="s">
        <v>712</v>
      </c>
      <c r="H209" s="4" t="s">
        <v>15</v>
      </c>
      <c r="I209" s="4" t="s">
        <v>16</v>
      </c>
      <c r="J209" s="4" t="s">
        <v>1264</v>
      </c>
      <c r="K209">
        <v>31.311122999999998</v>
      </c>
      <c r="L209">
        <v>120.6212881</v>
      </c>
      <c r="M209" s="4">
        <v>367</v>
      </c>
      <c r="N209" s="6" t="s">
        <v>20</v>
      </c>
      <c r="O209" s="5" t="s">
        <v>72</v>
      </c>
      <c r="P209" s="5" t="s">
        <v>21</v>
      </c>
      <c r="Q209" s="17" t="s">
        <v>48</v>
      </c>
      <c r="R209" s="5" t="s">
        <v>37</v>
      </c>
      <c r="S209" s="5" t="s">
        <v>37</v>
      </c>
      <c r="T209" s="4" t="s">
        <v>389</v>
      </c>
      <c r="U209" s="4">
        <v>900</v>
      </c>
      <c r="V209" s="4">
        <v>1.34</v>
      </c>
      <c r="X209" s="4" t="s">
        <v>99</v>
      </c>
      <c r="AB209" s="4">
        <v>124</v>
      </c>
      <c r="AD209" s="4">
        <v>50</v>
      </c>
      <c r="AF209" s="4">
        <v>127</v>
      </c>
      <c r="AH209" s="8">
        <f t="shared" si="5"/>
        <v>111.52428590911741</v>
      </c>
      <c r="AI209" s="4">
        <v>463.10491786630331</v>
      </c>
      <c r="AL209" s="4">
        <v>0</v>
      </c>
      <c r="AM209" s="4">
        <v>-7.7501889678888145E-2</v>
      </c>
      <c r="AN209" s="4" t="s">
        <v>96</v>
      </c>
      <c r="AO209" s="4" t="s">
        <v>97</v>
      </c>
    </row>
    <row r="210" spans="1:41" ht="14.4" x14ac:dyDescent="0.3">
      <c r="A210" s="4" t="s">
        <v>1246</v>
      </c>
      <c r="B210" s="4" t="s">
        <v>71</v>
      </c>
      <c r="C210" s="4">
        <v>2019</v>
      </c>
      <c r="D210" s="4" t="s">
        <v>390</v>
      </c>
      <c r="E210" s="4" t="s">
        <v>179</v>
      </c>
      <c r="F210" s="4" t="s">
        <v>579</v>
      </c>
      <c r="G210" s="4" t="s">
        <v>712</v>
      </c>
      <c r="H210" s="4" t="s">
        <v>15</v>
      </c>
      <c r="I210" s="4" t="s">
        <v>16</v>
      </c>
      <c r="J210" s="4" t="s">
        <v>1264</v>
      </c>
      <c r="K210">
        <v>31.311122999999998</v>
      </c>
      <c r="L210">
        <v>120.6212881</v>
      </c>
      <c r="M210" s="4">
        <v>367</v>
      </c>
      <c r="N210" s="6" t="s">
        <v>20</v>
      </c>
      <c r="O210" s="5" t="s">
        <v>72</v>
      </c>
      <c r="P210" s="5" t="s">
        <v>21</v>
      </c>
      <c r="Q210" s="17" t="s">
        <v>48</v>
      </c>
      <c r="R210" s="5" t="s">
        <v>37</v>
      </c>
      <c r="S210" s="5" t="s">
        <v>37</v>
      </c>
      <c r="T210" s="4" t="s">
        <v>387</v>
      </c>
      <c r="U210" s="4">
        <v>17.100000000000001</v>
      </c>
      <c r="V210" s="4">
        <v>1.6</v>
      </c>
      <c r="X210" s="4" t="s">
        <v>99</v>
      </c>
      <c r="AB210" s="4">
        <v>123</v>
      </c>
      <c r="AD210" s="4">
        <v>40</v>
      </c>
      <c r="AF210" s="4">
        <v>123</v>
      </c>
      <c r="AH210" s="8">
        <f t="shared" si="5"/>
        <v>107.70268815079726</v>
      </c>
      <c r="AI210" s="4">
        <v>477.60086957994861</v>
      </c>
      <c r="AL210" s="4">
        <v>833.72135074030575</v>
      </c>
      <c r="AM210" s="4">
        <v>4.3174177354167162E-2</v>
      </c>
      <c r="AN210" s="4" t="s">
        <v>96</v>
      </c>
      <c r="AO210" s="4" t="s">
        <v>97</v>
      </c>
    </row>
    <row r="211" spans="1:41" ht="14.4" x14ac:dyDescent="0.3">
      <c r="A211" s="4" t="s">
        <v>1246</v>
      </c>
      <c r="B211" s="4" t="s">
        <v>71</v>
      </c>
      <c r="C211" s="4">
        <v>2019</v>
      </c>
      <c r="D211" s="4" t="s">
        <v>390</v>
      </c>
      <c r="E211" s="4" t="s">
        <v>179</v>
      </c>
      <c r="F211" s="4" t="s">
        <v>579</v>
      </c>
      <c r="G211" s="4" t="s">
        <v>712</v>
      </c>
      <c r="H211" s="4" t="s">
        <v>15</v>
      </c>
      <c r="I211" s="4" t="s">
        <v>16</v>
      </c>
      <c r="J211" s="4" t="s">
        <v>1264</v>
      </c>
      <c r="K211">
        <v>31.311122999999998</v>
      </c>
      <c r="L211">
        <v>120.6212881</v>
      </c>
      <c r="M211" s="4">
        <v>367</v>
      </c>
      <c r="N211" s="6" t="s">
        <v>20</v>
      </c>
      <c r="O211" s="5" t="s">
        <v>72</v>
      </c>
      <c r="P211" s="5" t="s">
        <v>21</v>
      </c>
      <c r="Q211" s="17" t="s">
        <v>48</v>
      </c>
      <c r="R211" s="5" t="s">
        <v>37</v>
      </c>
      <c r="S211" s="5" t="s">
        <v>37</v>
      </c>
      <c r="T211" s="4" t="s">
        <v>388</v>
      </c>
      <c r="U211" s="4">
        <v>7100</v>
      </c>
      <c r="V211" s="4">
        <v>1.19</v>
      </c>
      <c r="X211" s="4" t="s">
        <v>99</v>
      </c>
      <c r="AB211" s="4">
        <v>165</v>
      </c>
      <c r="AD211" s="4">
        <v>60</v>
      </c>
      <c r="AF211" s="4">
        <v>146</v>
      </c>
      <c r="AH211" s="8">
        <f t="shared" si="5"/>
        <v>146.41018521954402</v>
      </c>
      <c r="AI211" s="4">
        <v>491.2042929446651</v>
      </c>
      <c r="AL211" s="4">
        <v>335.88994085788914</v>
      </c>
      <c r="AM211" s="4">
        <v>-4.1145329261890053E-2</v>
      </c>
      <c r="AN211" s="4" t="s">
        <v>96</v>
      </c>
      <c r="AO211" s="4" t="s">
        <v>97</v>
      </c>
    </row>
    <row r="212" spans="1:41" ht="14.4" x14ac:dyDescent="0.3">
      <c r="A212" s="4" t="s">
        <v>1246</v>
      </c>
      <c r="B212" s="4" t="s">
        <v>71</v>
      </c>
      <c r="C212" s="4">
        <v>2019</v>
      </c>
      <c r="D212" s="4" t="s">
        <v>390</v>
      </c>
      <c r="E212" s="4" t="s">
        <v>179</v>
      </c>
      <c r="F212" s="4" t="s">
        <v>579</v>
      </c>
      <c r="G212" s="4" t="s">
        <v>712</v>
      </c>
      <c r="H212" s="4" t="s">
        <v>15</v>
      </c>
      <c r="I212" s="4" t="s">
        <v>16</v>
      </c>
      <c r="J212" s="4" t="s">
        <v>1264</v>
      </c>
      <c r="K212">
        <v>31.311122999999998</v>
      </c>
      <c r="L212">
        <v>120.6212881</v>
      </c>
      <c r="M212" s="4">
        <v>367</v>
      </c>
      <c r="N212" s="6" t="s">
        <v>20</v>
      </c>
      <c r="O212" s="5" t="s">
        <v>72</v>
      </c>
      <c r="P212" s="5" t="s">
        <v>21</v>
      </c>
      <c r="Q212" s="17" t="s">
        <v>48</v>
      </c>
      <c r="R212" s="5" t="s">
        <v>37</v>
      </c>
      <c r="S212" s="5" t="s">
        <v>37</v>
      </c>
      <c r="T212" s="4" t="s">
        <v>387</v>
      </c>
      <c r="U212" s="4">
        <v>17.100000000000001</v>
      </c>
      <c r="V212" s="4">
        <v>1.6</v>
      </c>
      <c r="X212" s="4" t="s">
        <v>99</v>
      </c>
      <c r="AB212" s="4">
        <v>123</v>
      </c>
      <c r="AD212" s="4">
        <v>40</v>
      </c>
      <c r="AF212" s="4">
        <v>123</v>
      </c>
      <c r="AH212" s="8">
        <f t="shared" si="5"/>
        <v>107.70268815079726</v>
      </c>
      <c r="AI212" s="4">
        <v>519.09152187558493</v>
      </c>
      <c r="AL212" s="4">
        <v>0</v>
      </c>
      <c r="AM212" s="4">
        <v>0</v>
      </c>
      <c r="AN212" s="4" t="s">
        <v>96</v>
      </c>
      <c r="AO212" s="4" t="s">
        <v>97</v>
      </c>
    </row>
    <row r="213" spans="1:41" ht="14.4" x14ac:dyDescent="0.3">
      <c r="A213" s="4" t="s">
        <v>1246</v>
      </c>
      <c r="B213" s="4" t="s">
        <v>71</v>
      </c>
      <c r="C213" s="4">
        <v>2019</v>
      </c>
      <c r="D213" s="4" t="s">
        <v>390</v>
      </c>
      <c r="E213" s="4" t="s">
        <v>179</v>
      </c>
      <c r="F213" s="4" t="s">
        <v>579</v>
      </c>
      <c r="G213" s="4" t="s">
        <v>712</v>
      </c>
      <c r="H213" s="4" t="s">
        <v>15</v>
      </c>
      <c r="I213" s="4" t="s">
        <v>16</v>
      </c>
      <c r="J213" s="4" t="s">
        <v>1264</v>
      </c>
      <c r="K213">
        <v>31.311122999999998</v>
      </c>
      <c r="L213">
        <v>120.6212881</v>
      </c>
      <c r="M213" s="4">
        <v>367</v>
      </c>
      <c r="N213" s="6" t="s">
        <v>20</v>
      </c>
      <c r="O213" s="5" t="s">
        <v>72</v>
      </c>
      <c r="P213" s="5" t="s">
        <v>21</v>
      </c>
      <c r="Q213" s="17" t="s">
        <v>48</v>
      </c>
      <c r="R213" s="5" t="s">
        <v>37</v>
      </c>
      <c r="S213" s="5" t="s">
        <v>37</v>
      </c>
      <c r="T213" s="4" t="s">
        <v>389</v>
      </c>
      <c r="U213" s="4">
        <v>900</v>
      </c>
      <c r="V213" s="4">
        <v>1.34</v>
      </c>
      <c r="X213" s="4" t="s">
        <v>99</v>
      </c>
      <c r="AB213" s="4">
        <v>124</v>
      </c>
      <c r="AD213" s="4">
        <v>50</v>
      </c>
      <c r="AF213" s="4">
        <v>127</v>
      </c>
      <c r="AH213" s="8">
        <f t="shared" si="5"/>
        <v>111.52428590911741</v>
      </c>
      <c r="AI213" s="4">
        <v>524.92937581338833</v>
      </c>
      <c r="AL213" s="4">
        <v>94.913227549710143</v>
      </c>
      <c r="AM213" s="4">
        <v>0</v>
      </c>
      <c r="AN213" s="4" t="s">
        <v>96</v>
      </c>
      <c r="AO213" s="4" t="s">
        <v>97</v>
      </c>
    </row>
    <row r="214" spans="1:41" ht="14.4" x14ac:dyDescent="0.3">
      <c r="A214" s="4" t="s">
        <v>1246</v>
      </c>
      <c r="B214" s="4" t="s">
        <v>71</v>
      </c>
      <c r="C214" s="4">
        <v>2019</v>
      </c>
      <c r="D214" s="4" t="s">
        <v>390</v>
      </c>
      <c r="E214" s="4" t="s">
        <v>179</v>
      </c>
      <c r="F214" s="4" t="s">
        <v>579</v>
      </c>
      <c r="G214" s="4" t="s">
        <v>712</v>
      </c>
      <c r="H214" s="4" t="s">
        <v>15</v>
      </c>
      <c r="I214" s="4" t="s">
        <v>16</v>
      </c>
      <c r="J214" s="4" t="s">
        <v>1264</v>
      </c>
      <c r="K214">
        <v>31.311122999999998</v>
      </c>
      <c r="L214">
        <v>120.6212881</v>
      </c>
      <c r="M214" s="4">
        <v>367</v>
      </c>
      <c r="N214" s="6" t="s">
        <v>20</v>
      </c>
      <c r="O214" s="5" t="s">
        <v>72</v>
      </c>
      <c r="P214" s="5" t="s">
        <v>21</v>
      </c>
      <c r="Q214" s="17" t="s">
        <v>48</v>
      </c>
      <c r="R214" s="5" t="s">
        <v>37</v>
      </c>
      <c r="S214" s="5" t="s">
        <v>37</v>
      </c>
      <c r="T214" s="4" t="s">
        <v>388</v>
      </c>
      <c r="U214" s="4">
        <v>7100</v>
      </c>
      <c r="V214" s="4">
        <v>1.19</v>
      </c>
      <c r="X214" s="4" t="s">
        <v>99</v>
      </c>
      <c r="AB214" s="4">
        <v>165</v>
      </c>
      <c r="AD214" s="4">
        <v>60</v>
      </c>
      <c r="AF214" s="4">
        <v>146</v>
      </c>
      <c r="AH214" s="8">
        <f t="shared" si="5"/>
        <v>146.41018521954402</v>
      </c>
      <c r="AI214" s="4">
        <v>526.25481606676067</v>
      </c>
      <c r="AL214" s="4">
        <v>112.16039874063011</v>
      </c>
      <c r="AM214" s="4">
        <v>2.503775023346877E-2</v>
      </c>
      <c r="AN214" s="4" t="s">
        <v>96</v>
      </c>
      <c r="AO214" s="4" t="s">
        <v>97</v>
      </c>
    </row>
    <row r="215" spans="1:41" ht="14.4" x14ac:dyDescent="0.3">
      <c r="A215" s="4" t="s">
        <v>1246</v>
      </c>
      <c r="B215" s="4" t="s">
        <v>71</v>
      </c>
      <c r="C215" s="4">
        <v>2019</v>
      </c>
      <c r="D215" s="4" t="s">
        <v>390</v>
      </c>
      <c r="E215" s="4" t="s">
        <v>179</v>
      </c>
      <c r="F215" s="4" t="s">
        <v>579</v>
      </c>
      <c r="G215" s="4" t="s">
        <v>712</v>
      </c>
      <c r="H215" s="4" t="s">
        <v>15</v>
      </c>
      <c r="I215" s="4" t="s">
        <v>16</v>
      </c>
      <c r="J215" s="4" t="s">
        <v>1264</v>
      </c>
      <c r="K215">
        <v>31.311122999999998</v>
      </c>
      <c r="L215">
        <v>120.6212881</v>
      </c>
      <c r="M215" s="4">
        <v>367</v>
      </c>
      <c r="N215" s="6" t="s">
        <v>20</v>
      </c>
      <c r="O215" s="5" t="s">
        <v>72</v>
      </c>
      <c r="P215" s="5" t="s">
        <v>21</v>
      </c>
      <c r="Q215" s="17" t="s">
        <v>48</v>
      </c>
      <c r="R215" s="5" t="s">
        <v>37</v>
      </c>
      <c r="S215" s="5" t="s">
        <v>37</v>
      </c>
      <c r="T215" s="4" t="s">
        <v>389</v>
      </c>
      <c r="U215" s="4">
        <v>900</v>
      </c>
      <c r="V215" s="4">
        <v>1.34</v>
      </c>
      <c r="X215" s="4" t="s">
        <v>99</v>
      </c>
      <c r="AB215" s="4">
        <v>124</v>
      </c>
      <c r="AD215" s="4">
        <v>50</v>
      </c>
      <c r="AF215" s="4">
        <v>127</v>
      </c>
      <c r="AH215" s="8">
        <f t="shared" si="5"/>
        <v>111.52428590911741</v>
      </c>
      <c r="AI215" s="4">
        <v>527.2684487041023</v>
      </c>
      <c r="AL215" s="4">
        <v>845.52605300220171</v>
      </c>
      <c r="AM215" s="4">
        <v>8.6613223881781123E-2</v>
      </c>
      <c r="AN215" s="4" t="s">
        <v>96</v>
      </c>
      <c r="AO215" s="4" t="s">
        <v>97</v>
      </c>
    </row>
    <row r="216" spans="1:41" ht="14.4" x14ac:dyDescent="0.3">
      <c r="A216" s="4" t="s">
        <v>1246</v>
      </c>
      <c r="B216" s="4" t="s">
        <v>71</v>
      </c>
      <c r="C216" s="4">
        <v>2019</v>
      </c>
      <c r="D216" s="4" t="s">
        <v>390</v>
      </c>
      <c r="E216" s="4" t="s">
        <v>179</v>
      </c>
      <c r="F216" s="4" t="s">
        <v>579</v>
      </c>
      <c r="G216" s="4" t="s">
        <v>712</v>
      </c>
      <c r="H216" s="4" t="s">
        <v>15</v>
      </c>
      <c r="I216" s="4" t="s">
        <v>16</v>
      </c>
      <c r="J216" s="4" t="s">
        <v>1264</v>
      </c>
      <c r="K216">
        <v>31.311122999999998</v>
      </c>
      <c r="L216">
        <v>120.6212881</v>
      </c>
      <c r="M216" s="4">
        <v>367</v>
      </c>
      <c r="N216" s="6" t="s">
        <v>20</v>
      </c>
      <c r="O216" s="5" t="s">
        <v>72</v>
      </c>
      <c r="P216" s="5" t="s">
        <v>21</v>
      </c>
      <c r="Q216" s="17" t="s">
        <v>48</v>
      </c>
      <c r="R216" s="5" t="s">
        <v>37</v>
      </c>
      <c r="S216" s="5" t="s">
        <v>37</v>
      </c>
      <c r="T216" s="4" t="s">
        <v>389</v>
      </c>
      <c r="U216" s="4">
        <v>900</v>
      </c>
      <c r="V216" s="4">
        <v>1.34</v>
      </c>
      <c r="X216" s="4" t="s">
        <v>99</v>
      </c>
      <c r="AB216" s="4">
        <v>124</v>
      </c>
      <c r="AD216" s="4">
        <v>50</v>
      </c>
      <c r="AF216" s="4">
        <v>127</v>
      </c>
      <c r="AH216" s="8">
        <f t="shared" si="5"/>
        <v>111.52428590911741</v>
      </c>
      <c r="AI216" s="4">
        <v>540.06208130494974</v>
      </c>
      <c r="AL216" s="4">
        <v>-133.53708939262262</v>
      </c>
      <c r="AM216" s="4">
        <v>5.0569028816926931E-2</v>
      </c>
      <c r="AN216" s="4" t="s">
        <v>96</v>
      </c>
      <c r="AO216" s="4" t="s">
        <v>97</v>
      </c>
    </row>
    <row r="217" spans="1:41" ht="14.4" x14ac:dyDescent="0.3">
      <c r="A217" s="4" t="s">
        <v>1246</v>
      </c>
      <c r="B217" s="4" t="s">
        <v>71</v>
      </c>
      <c r="C217" s="4">
        <v>2019</v>
      </c>
      <c r="D217" s="4" t="s">
        <v>390</v>
      </c>
      <c r="E217" s="4" t="s">
        <v>179</v>
      </c>
      <c r="F217" s="4" t="s">
        <v>579</v>
      </c>
      <c r="G217" s="4" t="s">
        <v>712</v>
      </c>
      <c r="H217" s="4" t="s">
        <v>15</v>
      </c>
      <c r="I217" s="4" t="s">
        <v>16</v>
      </c>
      <c r="J217" s="4" t="s">
        <v>1264</v>
      </c>
      <c r="K217">
        <v>31.311122999999998</v>
      </c>
      <c r="L217">
        <v>120.6212881</v>
      </c>
      <c r="M217" s="4">
        <v>367</v>
      </c>
      <c r="N217" s="6" t="s">
        <v>20</v>
      </c>
      <c r="O217" s="5" t="s">
        <v>72</v>
      </c>
      <c r="P217" s="5" t="s">
        <v>21</v>
      </c>
      <c r="Q217" s="17" t="s">
        <v>48</v>
      </c>
      <c r="R217" s="5" t="s">
        <v>37</v>
      </c>
      <c r="S217" s="5" t="s">
        <v>37</v>
      </c>
      <c r="T217" s="4" t="s">
        <v>388</v>
      </c>
      <c r="U217" s="4">
        <v>7100</v>
      </c>
      <c r="V217" s="4">
        <v>1.19</v>
      </c>
      <c r="X217" s="4" t="s">
        <v>99</v>
      </c>
      <c r="AB217" s="4">
        <v>165</v>
      </c>
      <c r="AD217" s="4">
        <v>60</v>
      </c>
      <c r="AF217" s="4">
        <v>146</v>
      </c>
      <c r="AH217" s="8">
        <f t="shared" si="5"/>
        <v>146.41018521954402</v>
      </c>
      <c r="AI217" s="4">
        <v>546.60123150109803</v>
      </c>
      <c r="AL217" s="4">
        <v>157.140688876383</v>
      </c>
      <c r="AM217" s="4">
        <v>-4.3699502080762342E-2</v>
      </c>
      <c r="AN217" s="4" t="s">
        <v>96</v>
      </c>
      <c r="AO217" s="4" t="s">
        <v>97</v>
      </c>
    </row>
    <row r="218" spans="1:41" ht="14.4" x14ac:dyDescent="0.3">
      <c r="A218" s="4" t="s">
        <v>1246</v>
      </c>
      <c r="B218" s="4" t="s">
        <v>71</v>
      </c>
      <c r="C218" s="4">
        <v>2019</v>
      </c>
      <c r="D218" s="4" t="s">
        <v>390</v>
      </c>
      <c r="E218" s="4" t="s">
        <v>179</v>
      </c>
      <c r="F218" s="4" t="s">
        <v>579</v>
      </c>
      <c r="G218" s="4" t="s">
        <v>712</v>
      </c>
      <c r="H218" s="4" t="s">
        <v>15</v>
      </c>
      <c r="I218" s="4" t="s">
        <v>16</v>
      </c>
      <c r="J218" s="4" t="s">
        <v>1264</v>
      </c>
      <c r="K218">
        <v>31.311122999999998</v>
      </c>
      <c r="L218">
        <v>120.6212881</v>
      </c>
      <c r="M218" s="4">
        <v>367</v>
      </c>
      <c r="N218" s="6" t="s">
        <v>20</v>
      </c>
      <c r="O218" s="5" t="s">
        <v>72</v>
      </c>
      <c r="P218" s="5" t="s">
        <v>21</v>
      </c>
      <c r="Q218" s="17" t="s">
        <v>48</v>
      </c>
      <c r="R218" s="5" t="s">
        <v>37</v>
      </c>
      <c r="S218" s="5" t="s">
        <v>37</v>
      </c>
      <c r="T218" s="4" t="s">
        <v>389</v>
      </c>
      <c r="U218" s="4">
        <v>900</v>
      </c>
      <c r="V218" s="4">
        <v>1.34</v>
      </c>
      <c r="X218" s="4" t="s">
        <v>99</v>
      </c>
      <c r="AB218" s="4">
        <v>124</v>
      </c>
      <c r="AD218" s="4">
        <v>50</v>
      </c>
      <c r="AF218" s="4">
        <v>127</v>
      </c>
      <c r="AH218" s="8">
        <f t="shared" si="5"/>
        <v>111.52428590911741</v>
      </c>
      <c r="AI218" s="4">
        <v>571.9129711303666</v>
      </c>
      <c r="AL218" s="4">
        <v>325.37278871761157</v>
      </c>
      <c r="AM218" s="4">
        <v>-3.2041454305132486E-2</v>
      </c>
      <c r="AN218" s="4" t="s">
        <v>96</v>
      </c>
      <c r="AO218" s="4" t="s">
        <v>97</v>
      </c>
    </row>
    <row r="219" spans="1:41" ht="14.4" x14ac:dyDescent="0.3">
      <c r="A219" s="4" t="s">
        <v>1246</v>
      </c>
      <c r="B219" s="4" t="s">
        <v>71</v>
      </c>
      <c r="C219" s="4">
        <v>2019</v>
      </c>
      <c r="D219" s="4" t="s">
        <v>390</v>
      </c>
      <c r="E219" s="4" t="s">
        <v>179</v>
      </c>
      <c r="F219" s="4" t="s">
        <v>579</v>
      </c>
      <c r="G219" s="4" t="s">
        <v>712</v>
      </c>
      <c r="H219" s="4" t="s">
        <v>15</v>
      </c>
      <c r="I219" s="4" t="s">
        <v>16</v>
      </c>
      <c r="J219" s="4" t="s">
        <v>1264</v>
      </c>
      <c r="K219">
        <v>31.311122999999998</v>
      </c>
      <c r="L219">
        <v>120.6212881</v>
      </c>
      <c r="M219" s="4">
        <v>367</v>
      </c>
      <c r="N219" s="6" t="s">
        <v>20</v>
      </c>
      <c r="O219" s="5" t="s">
        <v>72</v>
      </c>
      <c r="P219" s="5" t="s">
        <v>21</v>
      </c>
      <c r="Q219" s="17" t="s">
        <v>48</v>
      </c>
      <c r="R219" s="5" t="s">
        <v>37</v>
      </c>
      <c r="S219" s="5" t="s">
        <v>37</v>
      </c>
      <c r="T219" s="4" t="s">
        <v>388</v>
      </c>
      <c r="U219" s="4">
        <v>7100</v>
      </c>
      <c r="V219" s="4">
        <v>1.19</v>
      </c>
      <c r="X219" s="4" t="s">
        <v>99</v>
      </c>
      <c r="AB219" s="4">
        <v>165</v>
      </c>
      <c r="AD219" s="4">
        <v>60</v>
      </c>
      <c r="AF219" s="4">
        <v>146</v>
      </c>
      <c r="AH219" s="8">
        <f t="shared" si="5"/>
        <v>146.41018521954402</v>
      </c>
      <c r="AI219" s="4">
        <v>589.18525523195137</v>
      </c>
      <c r="AL219" s="4">
        <v>0</v>
      </c>
      <c r="AM219" s="4">
        <v>-5.5102436774762786E-2</v>
      </c>
      <c r="AN219" s="4" t="s">
        <v>96</v>
      </c>
      <c r="AO219" s="4" t="s">
        <v>97</v>
      </c>
    </row>
    <row r="220" spans="1:41" ht="14.4" x14ac:dyDescent="0.3">
      <c r="A220" s="4" t="s">
        <v>1246</v>
      </c>
      <c r="B220" s="4" t="s">
        <v>71</v>
      </c>
      <c r="C220" s="4">
        <v>2019</v>
      </c>
      <c r="D220" s="4" t="s">
        <v>390</v>
      </c>
      <c r="E220" s="4" t="s">
        <v>179</v>
      </c>
      <c r="F220" s="4" t="s">
        <v>579</v>
      </c>
      <c r="G220" s="4" t="s">
        <v>712</v>
      </c>
      <c r="H220" s="4" t="s">
        <v>15</v>
      </c>
      <c r="I220" s="4" t="s">
        <v>16</v>
      </c>
      <c r="J220" s="4" t="s">
        <v>1264</v>
      </c>
      <c r="K220">
        <v>31.311122999999998</v>
      </c>
      <c r="L220">
        <v>120.6212881</v>
      </c>
      <c r="M220" s="4">
        <v>367</v>
      </c>
      <c r="N220" s="6" t="s">
        <v>20</v>
      </c>
      <c r="O220" s="5" t="s">
        <v>72</v>
      </c>
      <c r="P220" s="5" t="s">
        <v>21</v>
      </c>
      <c r="Q220" s="17" t="s">
        <v>48</v>
      </c>
      <c r="R220" s="5" t="s">
        <v>37</v>
      </c>
      <c r="S220" s="5" t="s">
        <v>37</v>
      </c>
      <c r="T220" s="4" t="s">
        <v>387</v>
      </c>
      <c r="U220" s="4">
        <v>17.100000000000001</v>
      </c>
      <c r="V220" s="4">
        <v>1.6</v>
      </c>
      <c r="X220" s="4" t="s">
        <v>99</v>
      </c>
      <c r="AB220" s="4">
        <v>123</v>
      </c>
      <c r="AD220" s="4">
        <v>40</v>
      </c>
      <c r="AF220" s="4">
        <v>123</v>
      </c>
      <c r="AH220" s="8">
        <f t="shared" si="5"/>
        <v>107.70268815079726</v>
      </c>
      <c r="AI220" s="4">
        <v>589.85263409867889</v>
      </c>
      <c r="AL220" s="4">
        <v>0</v>
      </c>
      <c r="AM220" s="4">
        <v>-5.7052496381094026E-2</v>
      </c>
      <c r="AN220" s="4" t="s">
        <v>96</v>
      </c>
      <c r="AO220" s="4" t="s">
        <v>97</v>
      </c>
    </row>
    <row r="221" spans="1:41" ht="14.4" x14ac:dyDescent="0.3">
      <c r="A221" s="4" t="s">
        <v>1246</v>
      </c>
      <c r="B221" s="4" t="s">
        <v>71</v>
      </c>
      <c r="C221" s="4">
        <v>2019</v>
      </c>
      <c r="D221" s="4" t="s">
        <v>390</v>
      </c>
      <c r="E221" s="4" t="s">
        <v>179</v>
      </c>
      <c r="F221" s="4" t="s">
        <v>579</v>
      </c>
      <c r="G221" s="4" t="s">
        <v>712</v>
      </c>
      <c r="H221" s="4" t="s">
        <v>15</v>
      </c>
      <c r="I221" s="4" t="s">
        <v>16</v>
      </c>
      <c r="J221" s="4" t="s">
        <v>1264</v>
      </c>
      <c r="K221">
        <v>31.311122999999998</v>
      </c>
      <c r="L221">
        <v>120.6212881</v>
      </c>
      <c r="M221" s="4">
        <v>367</v>
      </c>
      <c r="N221" s="6" t="s">
        <v>20</v>
      </c>
      <c r="O221" s="5" t="s">
        <v>72</v>
      </c>
      <c r="P221" s="5" t="s">
        <v>21</v>
      </c>
      <c r="Q221" s="17" t="s">
        <v>48</v>
      </c>
      <c r="R221" s="5" t="s">
        <v>37</v>
      </c>
      <c r="S221" s="5" t="s">
        <v>37</v>
      </c>
      <c r="T221" s="4" t="s">
        <v>388</v>
      </c>
      <c r="U221" s="4">
        <v>7100</v>
      </c>
      <c r="V221" s="4">
        <v>1.19</v>
      </c>
      <c r="X221" s="4" t="s">
        <v>99</v>
      </c>
      <c r="AB221" s="4">
        <v>165</v>
      </c>
      <c r="AD221" s="4">
        <v>60</v>
      </c>
      <c r="AF221" s="4">
        <v>146</v>
      </c>
      <c r="AH221" s="8">
        <f t="shared" si="5"/>
        <v>146.41018521954402</v>
      </c>
      <c r="AI221" s="4">
        <v>591.34713182664211</v>
      </c>
      <c r="AL221" s="4">
        <v>162.35442471260239</v>
      </c>
      <c r="AM221" s="4">
        <v>-3.7602289409536485E-2</v>
      </c>
      <c r="AN221" s="4" t="s">
        <v>96</v>
      </c>
      <c r="AO221" s="4" t="s">
        <v>97</v>
      </c>
    </row>
    <row r="222" spans="1:41" ht="14.4" x14ac:dyDescent="0.3">
      <c r="A222" s="4" t="s">
        <v>1246</v>
      </c>
      <c r="B222" s="4" t="s">
        <v>71</v>
      </c>
      <c r="C222" s="4">
        <v>2019</v>
      </c>
      <c r="D222" s="4" t="s">
        <v>390</v>
      </c>
      <c r="E222" s="4" t="s">
        <v>179</v>
      </c>
      <c r="F222" s="4" t="s">
        <v>579</v>
      </c>
      <c r="G222" s="4" t="s">
        <v>712</v>
      </c>
      <c r="H222" s="4" t="s">
        <v>15</v>
      </c>
      <c r="I222" s="4" t="s">
        <v>16</v>
      </c>
      <c r="J222" s="4" t="s">
        <v>1264</v>
      </c>
      <c r="K222">
        <v>31.311122999999998</v>
      </c>
      <c r="L222">
        <v>120.6212881</v>
      </c>
      <c r="M222" s="4">
        <v>367</v>
      </c>
      <c r="N222" s="6" t="s">
        <v>20</v>
      </c>
      <c r="O222" s="5" t="s">
        <v>72</v>
      </c>
      <c r="P222" s="5" t="s">
        <v>21</v>
      </c>
      <c r="Q222" s="17" t="s">
        <v>48</v>
      </c>
      <c r="R222" s="5" t="s">
        <v>37</v>
      </c>
      <c r="S222" s="5" t="s">
        <v>37</v>
      </c>
      <c r="T222" s="4" t="s">
        <v>388</v>
      </c>
      <c r="U222" s="4">
        <v>7100</v>
      </c>
      <c r="V222" s="4">
        <v>1.19</v>
      </c>
      <c r="X222" s="4" t="s">
        <v>99</v>
      </c>
      <c r="AB222" s="4">
        <v>165</v>
      </c>
      <c r="AD222" s="4">
        <v>60</v>
      </c>
      <c r="AF222" s="4">
        <v>146</v>
      </c>
      <c r="AH222" s="8">
        <f t="shared" si="5"/>
        <v>146.41018521954402</v>
      </c>
      <c r="AI222" s="4">
        <v>628.46838602926903</v>
      </c>
      <c r="AL222" s="4">
        <v>-632.31248624150567</v>
      </c>
      <c r="AM222" s="4">
        <v>1.8775459728805514E-2</v>
      </c>
      <c r="AN222" s="4" t="s">
        <v>96</v>
      </c>
      <c r="AO222" s="4" t="s">
        <v>97</v>
      </c>
    </row>
    <row r="223" spans="1:41" ht="14.4" x14ac:dyDescent="0.3">
      <c r="A223" s="4" t="s">
        <v>1246</v>
      </c>
      <c r="B223" s="4" t="s">
        <v>71</v>
      </c>
      <c r="C223" s="4">
        <v>2019</v>
      </c>
      <c r="D223" s="4" t="s">
        <v>390</v>
      </c>
      <c r="E223" s="4" t="s">
        <v>179</v>
      </c>
      <c r="F223" s="4" t="s">
        <v>579</v>
      </c>
      <c r="G223" s="4" t="s">
        <v>712</v>
      </c>
      <c r="H223" s="4" t="s">
        <v>15</v>
      </c>
      <c r="I223" s="4" t="s">
        <v>16</v>
      </c>
      <c r="J223" s="4" t="s">
        <v>1264</v>
      </c>
      <c r="K223">
        <v>31.311122999999998</v>
      </c>
      <c r="L223">
        <v>120.6212881</v>
      </c>
      <c r="M223" s="4">
        <v>367</v>
      </c>
      <c r="N223" s="6" t="s">
        <v>20</v>
      </c>
      <c r="O223" s="5" t="s">
        <v>72</v>
      </c>
      <c r="P223" s="5" t="s">
        <v>21</v>
      </c>
      <c r="Q223" s="17" t="s">
        <v>48</v>
      </c>
      <c r="R223" s="5" t="s">
        <v>37</v>
      </c>
      <c r="S223" s="5" t="s">
        <v>37</v>
      </c>
      <c r="T223" s="4" t="s">
        <v>387</v>
      </c>
      <c r="U223" s="4">
        <v>17.100000000000001</v>
      </c>
      <c r="V223" s="4">
        <v>1.6</v>
      </c>
      <c r="X223" s="4" t="s">
        <v>99</v>
      </c>
      <c r="AB223" s="4">
        <v>123</v>
      </c>
      <c r="AD223" s="4">
        <v>40</v>
      </c>
      <c r="AF223" s="4">
        <v>123</v>
      </c>
      <c r="AH223" s="8">
        <f t="shared" si="5"/>
        <v>107.70268815079726</v>
      </c>
      <c r="AI223" s="4">
        <v>647.33696454554752</v>
      </c>
      <c r="AL223" s="4">
        <v>74.602810137603342</v>
      </c>
      <c r="AM223" s="4">
        <v>-4.9924872576061971E-2</v>
      </c>
      <c r="AN223" s="4" t="s">
        <v>96</v>
      </c>
      <c r="AO223" s="4" t="s">
        <v>97</v>
      </c>
    </row>
    <row r="224" spans="1:41" ht="14.4" x14ac:dyDescent="0.3">
      <c r="A224" s="4" t="s">
        <v>1246</v>
      </c>
      <c r="B224" s="4" t="s">
        <v>71</v>
      </c>
      <c r="C224" s="4">
        <v>2019</v>
      </c>
      <c r="D224" s="4" t="s">
        <v>390</v>
      </c>
      <c r="E224" s="4" t="s">
        <v>179</v>
      </c>
      <c r="F224" s="4" t="s">
        <v>579</v>
      </c>
      <c r="G224" s="4" t="s">
        <v>712</v>
      </c>
      <c r="H224" s="4" t="s">
        <v>15</v>
      </c>
      <c r="I224" s="4" t="s">
        <v>16</v>
      </c>
      <c r="J224" s="4" t="s">
        <v>1264</v>
      </c>
      <c r="K224">
        <v>31.311122999999998</v>
      </c>
      <c r="L224">
        <v>120.6212881</v>
      </c>
      <c r="M224" s="4">
        <v>367</v>
      </c>
      <c r="N224" s="6" t="s">
        <v>20</v>
      </c>
      <c r="O224" s="5" t="s">
        <v>72</v>
      </c>
      <c r="P224" s="5" t="s">
        <v>21</v>
      </c>
      <c r="Q224" s="17" t="s">
        <v>48</v>
      </c>
      <c r="R224" s="5" t="s">
        <v>37</v>
      </c>
      <c r="S224" s="5" t="s">
        <v>37</v>
      </c>
      <c r="T224" s="4" t="s">
        <v>387</v>
      </c>
      <c r="U224" s="4">
        <v>17.100000000000001</v>
      </c>
      <c r="V224" s="4">
        <v>1.6</v>
      </c>
      <c r="X224" s="4" t="s">
        <v>99</v>
      </c>
      <c r="AB224" s="4">
        <v>123</v>
      </c>
      <c r="AD224" s="4">
        <v>40</v>
      </c>
      <c r="AF224" s="4">
        <v>123</v>
      </c>
      <c r="AH224" s="8">
        <f t="shared" si="5"/>
        <v>107.70268815079726</v>
      </c>
      <c r="AI224" s="4">
        <v>647.73767263341563</v>
      </c>
      <c r="AL224" s="4">
        <v>-404.21133790061998</v>
      </c>
      <c r="AM224" s="4">
        <v>-3.0562515709741962E-2</v>
      </c>
      <c r="AN224" s="4" t="s">
        <v>96</v>
      </c>
      <c r="AO224" s="4" t="s">
        <v>97</v>
      </c>
    </row>
    <row r="225" spans="1:41" ht="14.4" x14ac:dyDescent="0.3">
      <c r="A225" s="4" t="s">
        <v>1246</v>
      </c>
      <c r="B225" s="4" t="s">
        <v>71</v>
      </c>
      <c r="C225" s="4">
        <v>2019</v>
      </c>
      <c r="D225" s="4" t="s">
        <v>390</v>
      </c>
      <c r="E225" s="4" t="s">
        <v>179</v>
      </c>
      <c r="F225" s="4" t="s">
        <v>579</v>
      </c>
      <c r="G225" s="4" t="s">
        <v>712</v>
      </c>
      <c r="H225" s="4" t="s">
        <v>15</v>
      </c>
      <c r="I225" s="4" t="s">
        <v>16</v>
      </c>
      <c r="J225" s="4" t="s">
        <v>1264</v>
      </c>
      <c r="K225">
        <v>31.311122999999998</v>
      </c>
      <c r="L225">
        <v>120.6212881</v>
      </c>
      <c r="M225" s="4">
        <v>367</v>
      </c>
      <c r="N225" s="6" t="s">
        <v>20</v>
      </c>
      <c r="O225" s="5" t="s">
        <v>72</v>
      </c>
      <c r="P225" s="5" t="s">
        <v>21</v>
      </c>
      <c r="Q225" s="17" t="s">
        <v>48</v>
      </c>
      <c r="R225" s="5" t="s">
        <v>37</v>
      </c>
      <c r="S225" s="5" t="s">
        <v>37</v>
      </c>
      <c r="T225" s="4" t="s">
        <v>389</v>
      </c>
      <c r="U225" s="4">
        <v>900</v>
      </c>
      <c r="V225" s="4">
        <v>1.34</v>
      </c>
      <c r="X225" s="4" t="s">
        <v>99</v>
      </c>
      <c r="AB225" s="4">
        <v>124</v>
      </c>
      <c r="AD225" s="4">
        <v>50</v>
      </c>
      <c r="AF225" s="4">
        <v>127</v>
      </c>
      <c r="AH225" s="8">
        <f t="shared" si="5"/>
        <v>111.52428590911741</v>
      </c>
      <c r="AI225" s="4">
        <v>650.98127675752494</v>
      </c>
      <c r="AL225" s="4">
        <v>0</v>
      </c>
      <c r="AM225" s="4">
        <v>0</v>
      </c>
      <c r="AN225" s="4" t="s">
        <v>96</v>
      </c>
      <c r="AO225" s="4" t="s">
        <v>97</v>
      </c>
    </row>
    <row r="226" spans="1:41" ht="14.4" x14ac:dyDescent="0.3">
      <c r="A226" s="4" t="s">
        <v>1246</v>
      </c>
      <c r="B226" s="4" t="s">
        <v>71</v>
      </c>
      <c r="C226" s="4">
        <v>2019</v>
      </c>
      <c r="D226" s="4" t="s">
        <v>390</v>
      </c>
      <c r="E226" s="4" t="s">
        <v>179</v>
      </c>
      <c r="F226" s="4" t="s">
        <v>579</v>
      </c>
      <c r="G226" s="4" t="s">
        <v>712</v>
      </c>
      <c r="H226" s="4" t="s">
        <v>15</v>
      </c>
      <c r="I226" s="4" t="s">
        <v>16</v>
      </c>
      <c r="J226" s="4" t="s">
        <v>1264</v>
      </c>
      <c r="K226">
        <v>31.311122999999998</v>
      </c>
      <c r="L226">
        <v>120.6212881</v>
      </c>
      <c r="M226" s="4">
        <v>367</v>
      </c>
      <c r="N226" s="6" t="s">
        <v>20</v>
      </c>
      <c r="O226" s="5" t="s">
        <v>72</v>
      </c>
      <c r="P226" s="5" t="s">
        <v>21</v>
      </c>
      <c r="Q226" s="17" t="s">
        <v>48</v>
      </c>
      <c r="R226" s="5" t="s">
        <v>37</v>
      </c>
      <c r="S226" s="5" t="s">
        <v>37</v>
      </c>
      <c r="T226" s="4" t="s">
        <v>387</v>
      </c>
      <c r="U226" s="4">
        <v>17.100000000000001</v>
      </c>
      <c r="V226" s="4">
        <v>1.6</v>
      </c>
      <c r="X226" s="4" t="s">
        <v>99</v>
      </c>
      <c r="AB226" s="4">
        <v>123</v>
      </c>
      <c r="AD226" s="4">
        <v>40</v>
      </c>
      <c r="AF226" s="4">
        <v>123</v>
      </c>
      <c r="AH226" s="8">
        <f t="shared" si="5"/>
        <v>107.70268815079726</v>
      </c>
      <c r="AI226" s="4">
        <v>665.54101994815437</v>
      </c>
      <c r="AL226" s="4">
        <v>-496.96667875786505</v>
      </c>
      <c r="AM226" s="4">
        <v>1.9967255034287059E-2</v>
      </c>
      <c r="AN226" s="4" t="s">
        <v>96</v>
      </c>
      <c r="AO226" s="4" t="s">
        <v>97</v>
      </c>
    </row>
    <row r="227" spans="1:41" ht="14.4" x14ac:dyDescent="0.3">
      <c r="A227" s="4" t="s">
        <v>1246</v>
      </c>
      <c r="B227" s="4" t="s">
        <v>71</v>
      </c>
      <c r="C227" s="4">
        <v>2019</v>
      </c>
      <c r="D227" s="4" t="s">
        <v>390</v>
      </c>
      <c r="E227" s="4" t="s">
        <v>179</v>
      </c>
      <c r="F227" s="4" t="s">
        <v>579</v>
      </c>
      <c r="G227" s="4" t="s">
        <v>712</v>
      </c>
      <c r="H227" s="4" t="s">
        <v>15</v>
      </c>
      <c r="I227" s="4" t="s">
        <v>16</v>
      </c>
      <c r="J227" s="4" t="s">
        <v>1264</v>
      </c>
      <c r="K227">
        <v>31.311122999999998</v>
      </c>
      <c r="L227">
        <v>120.6212881</v>
      </c>
      <c r="M227" s="4">
        <v>367</v>
      </c>
      <c r="N227" s="6" t="s">
        <v>20</v>
      </c>
      <c r="O227" s="5" t="s">
        <v>72</v>
      </c>
      <c r="P227" s="5" t="s">
        <v>21</v>
      </c>
      <c r="Q227" s="17" t="s">
        <v>48</v>
      </c>
      <c r="R227" s="5" t="s">
        <v>37</v>
      </c>
      <c r="S227" s="5" t="s">
        <v>37</v>
      </c>
      <c r="T227" s="4" t="s">
        <v>389</v>
      </c>
      <c r="U227" s="4">
        <v>900</v>
      </c>
      <c r="V227" s="4">
        <v>1.34</v>
      </c>
      <c r="X227" s="4" t="s">
        <v>99</v>
      </c>
      <c r="AB227" s="4">
        <v>124</v>
      </c>
      <c r="AD227" s="4">
        <v>50</v>
      </c>
      <c r="AF227" s="4">
        <v>127</v>
      </c>
      <c r="AH227" s="8">
        <f t="shared" si="5"/>
        <v>111.52428590911741</v>
      </c>
      <c r="AI227" s="4">
        <v>677.20887350657665</v>
      </c>
      <c r="AL227" s="4">
        <v>164.53045093254241</v>
      </c>
      <c r="AM227" s="4">
        <v>-2.504178610681207E-2</v>
      </c>
      <c r="AN227" s="4" t="s">
        <v>96</v>
      </c>
      <c r="AO227" s="4" t="s">
        <v>97</v>
      </c>
    </row>
    <row r="228" spans="1:41" ht="14.4" x14ac:dyDescent="0.3">
      <c r="A228" s="4" t="s">
        <v>1246</v>
      </c>
      <c r="B228" s="4" t="s">
        <v>71</v>
      </c>
      <c r="C228" s="4">
        <v>2019</v>
      </c>
      <c r="D228" s="4" t="s">
        <v>390</v>
      </c>
      <c r="E228" s="4" t="s">
        <v>179</v>
      </c>
      <c r="F228" s="4" t="s">
        <v>579</v>
      </c>
      <c r="G228" s="4" t="s">
        <v>712</v>
      </c>
      <c r="H228" s="4" t="s">
        <v>15</v>
      </c>
      <c r="I228" s="4" t="s">
        <v>16</v>
      </c>
      <c r="J228" s="4" t="s">
        <v>1264</v>
      </c>
      <c r="K228">
        <v>31.311122999999998</v>
      </c>
      <c r="L228">
        <v>120.6212881</v>
      </c>
      <c r="M228" s="4">
        <v>367</v>
      </c>
      <c r="N228" s="6" t="s">
        <v>20</v>
      </c>
      <c r="O228" s="5" t="s">
        <v>72</v>
      </c>
      <c r="P228" s="5" t="s">
        <v>21</v>
      </c>
      <c r="Q228" s="17" t="s">
        <v>48</v>
      </c>
      <c r="R228" s="5" t="s">
        <v>37</v>
      </c>
      <c r="S228" s="5" t="s">
        <v>37</v>
      </c>
      <c r="T228" s="4" t="s">
        <v>388</v>
      </c>
      <c r="U228" s="4">
        <v>7100</v>
      </c>
      <c r="V228" s="4">
        <v>1.19</v>
      </c>
      <c r="X228" s="4" t="s">
        <v>99</v>
      </c>
      <c r="AB228" s="4">
        <v>165</v>
      </c>
      <c r="AD228" s="4">
        <v>60</v>
      </c>
      <c r="AF228" s="4">
        <v>146</v>
      </c>
      <c r="AH228" s="8">
        <f t="shared" si="5"/>
        <v>146.41018521954402</v>
      </c>
      <c r="AI228" s="4">
        <v>692.66755576289381</v>
      </c>
      <c r="AL228" s="4">
        <v>-393.66082817687931</v>
      </c>
      <c r="AM228" s="4">
        <v>4.3382486120766173E-2</v>
      </c>
      <c r="AN228" s="4" t="s">
        <v>96</v>
      </c>
      <c r="AO228" s="4" t="s">
        <v>97</v>
      </c>
    </row>
    <row r="229" spans="1:41" ht="14.4" x14ac:dyDescent="0.3">
      <c r="A229" s="4" t="s">
        <v>1246</v>
      </c>
      <c r="B229" s="4" t="s">
        <v>71</v>
      </c>
      <c r="C229" s="4">
        <v>2019</v>
      </c>
      <c r="D229" s="4" t="s">
        <v>390</v>
      </c>
      <c r="E229" s="4" t="s">
        <v>179</v>
      </c>
      <c r="F229" s="4" t="s">
        <v>579</v>
      </c>
      <c r="G229" s="4" t="s">
        <v>712</v>
      </c>
      <c r="H229" s="4" t="s">
        <v>15</v>
      </c>
      <c r="I229" s="4" t="s">
        <v>16</v>
      </c>
      <c r="J229" s="4" t="s">
        <v>1264</v>
      </c>
      <c r="K229">
        <v>31.311122999999998</v>
      </c>
      <c r="L229">
        <v>120.6212881</v>
      </c>
      <c r="M229" s="4">
        <v>367</v>
      </c>
      <c r="N229" s="6" t="s">
        <v>20</v>
      </c>
      <c r="O229" s="5" t="s">
        <v>72</v>
      </c>
      <c r="P229" s="5" t="s">
        <v>21</v>
      </c>
      <c r="Q229" s="17" t="s">
        <v>48</v>
      </c>
      <c r="R229" s="5" t="s">
        <v>37</v>
      </c>
      <c r="S229" s="5" t="s">
        <v>37</v>
      </c>
      <c r="T229" s="4" t="s">
        <v>387</v>
      </c>
      <c r="U229" s="4">
        <v>17.100000000000001</v>
      </c>
      <c r="V229" s="4">
        <v>1.6</v>
      </c>
      <c r="X229" s="4" t="s">
        <v>99</v>
      </c>
      <c r="AB229" s="4">
        <v>123</v>
      </c>
      <c r="AD229" s="4">
        <v>40</v>
      </c>
      <c r="AF229" s="4">
        <v>123</v>
      </c>
      <c r="AH229" s="8">
        <f t="shared" si="5"/>
        <v>107.70268815079726</v>
      </c>
      <c r="AI229" s="4">
        <v>730.9199604816539</v>
      </c>
      <c r="AL229" s="4">
        <v>-163.15831493337376</v>
      </c>
      <c r="AM229" s="4">
        <v>-6.1679714373966701E-2</v>
      </c>
      <c r="AN229" s="4" t="s">
        <v>96</v>
      </c>
      <c r="AO229" s="4" t="s">
        <v>97</v>
      </c>
    </row>
    <row r="230" spans="1:41" ht="14.4" x14ac:dyDescent="0.3">
      <c r="A230" s="4" t="s">
        <v>1246</v>
      </c>
      <c r="B230" s="4" t="s">
        <v>71</v>
      </c>
      <c r="C230" s="4">
        <v>2019</v>
      </c>
      <c r="D230" s="4" t="s">
        <v>390</v>
      </c>
      <c r="E230" s="4" t="s">
        <v>179</v>
      </c>
      <c r="F230" s="4" t="s">
        <v>579</v>
      </c>
      <c r="G230" s="4" t="s">
        <v>712</v>
      </c>
      <c r="H230" s="4" t="s">
        <v>15</v>
      </c>
      <c r="I230" s="4" t="s">
        <v>16</v>
      </c>
      <c r="J230" s="4" t="s">
        <v>1264</v>
      </c>
      <c r="K230">
        <v>31.311122999999998</v>
      </c>
      <c r="L230">
        <v>120.6212881</v>
      </c>
      <c r="M230" s="4">
        <v>367</v>
      </c>
      <c r="N230" s="6" t="s">
        <v>20</v>
      </c>
      <c r="O230" s="5" t="s">
        <v>72</v>
      </c>
      <c r="P230" s="5" t="s">
        <v>21</v>
      </c>
      <c r="Q230" s="17" t="s">
        <v>48</v>
      </c>
      <c r="R230" s="5" t="s">
        <v>37</v>
      </c>
      <c r="S230" s="5" t="s">
        <v>37</v>
      </c>
      <c r="T230" s="4" t="s">
        <v>387</v>
      </c>
      <c r="U230" s="4">
        <v>17.100000000000001</v>
      </c>
      <c r="V230" s="4">
        <v>1.6</v>
      </c>
      <c r="X230" s="4" t="s">
        <v>99</v>
      </c>
      <c r="AB230" s="4">
        <v>123</v>
      </c>
      <c r="AD230" s="4">
        <v>40</v>
      </c>
      <c r="AF230" s="4">
        <v>123</v>
      </c>
      <c r="AH230" s="8">
        <f t="shared" si="5"/>
        <v>107.70268815079726</v>
      </c>
      <c r="AI230" s="4">
        <v>732.20211191590988</v>
      </c>
      <c r="AL230" s="4">
        <v>0</v>
      </c>
      <c r="AM230" s="4">
        <v>-2.6029329561846531E-2</v>
      </c>
      <c r="AN230" s="4" t="s">
        <v>96</v>
      </c>
      <c r="AO230" s="4" t="s">
        <v>97</v>
      </c>
    </row>
    <row r="231" spans="1:41" ht="14.4" x14ac:dyDescent="0.3">
      <c r="A231" s="4" t="s">
        <v>1246</v>
      </c>
      <c r="B231" s="4" t="s">
        <v>71</v>
      </c>
      <c r="C231" s="4">
        <v>2019</v>
      </c>
      <c r="D231" s="4" t="s">
        <v>390</v>
      </c>
      <c r="E231" s="4" t="s">
        <v>179</v>
      </c>
      <c r="F231" s="4" t="s">
        <v>579</v>
      </c>
      <c r="G231" s="4" t="s">
        <v>712</v>
      </c>
      <c r="H231" s="4" t="s">
        <v>15</v>
      </c>
      <c r="I231" s="4" t="s">
        <v>16</v>
      </c>
      <c r="J231" s="4" t="s">
        <v>1264</v>
      </c>
      <c r="K231">
        <v>31.311122999999998</v>
      </c>
      <c r="L231">
        <v>120.6212881</v>
      </c>
      <c r="M231" s="4">
        <v>367</v>
      </c>
      <c r="N231" s="6" t="s">
        <v>20</v>
      </c>
      <c r="O231" s="5" t="s">
        <v>72</v>
      </c>
      <c r="P231" s="5" t="s">
        <v>21</v>
      </c>
      <c r="Q231" s="17" t="s">
        <v>48</v>
      </c>
      <c r="R231" s="5" t="s">
        <v>37</v>
      </c>
      <c r="S231" s="5" t="s">
        <v>37</v>
      </c>
      <c r="T231" s="4" t="s">
        <v>389</v>
      </c>
      <c r="U231" s="4">
        <v>900</v>
      </c>
      <c r="V231" s="4">
        <v>1.34</v>
      </c>
      <c r="X231" s="4" t="s">
        <v>99</v>
      </c>
      <c r="AB231" s="4">
        <v>124</v>
      </c>
      <c r="AD231" s="4">
        <v>50</v>
      </c>
      <c r="AF231" s="4">
        <v>127</v>
      </c>
      <c r="AH231" s="8">
        <f t="shared" si="5"/>
        <v>111.52428590911741</v>
      </c>
      <c r="AI231" s="4">
        <v>792.94549461845486</v>
      </c>
      <c r="AL231" s="4">
        <v>-267.79882155125176</v>
      </c>
      <c r="AM231" s="4">
        <v>-5.609736061362057E-2</v>
      </c>
      <c r="AN231" s="4" t="s">
        <v>96</v>
      </c>
      <c r="AO231" s="4" t="s">
        <v>97</v>
      </c>
    </row>
    <row r="232" spans="1:41" ht="14.4" x14ac:dyDescent="0.3">
      <c r="A232" s="4" t="s">
        <v>1246</v>
      </c>
      <c r="B232" s="4" t="s">
        <v>71</v>
      </c>
      <c r="C232" s="4">
        <v>2019</v>
      </c>
      <c r="D232" s="4" t="s">
        <v>390</v>
      </c>
      <c r="E232" s="4" t="s">
        <v>179</v>
      </c>
      <c r="F232" s="4" t="s">
        <v>579</v>
      </c>
      <c r="G232" s="4" t="s">
        <v>712</v>
      </c>
      <c r="H232" s="4" t="s">
        <v>15</v>
      </c>
      <c r="I232" s="4" t="s">
        <v>16</v>
      </c>
      <c r="J232" s="4" t="s">
        <v>1264</v>
      </c>
      <c r="K232">
        <v>31.311122999999998</v>
      </c>
      <c r="L232">
        <v>120.6212881</v>
      </c>
      <c r="M232" s="4">
        <v>367</v>
      </c>
      <c r="N232" s="6" t="s">
        <v>20</v>
      </c>
      <c r="O232" s="5" t="s">
        <v>72</v>
      </c>
      <c r="P232" s="5" t="s">
        <v>21</v>
      </c>
      <c r="Q232" s="17" t="s">
        <v>48</v>
      </c>
      <c r="R232" s="5" t="s">
        <v>37</v>
      </c>
      <c r="S232" s="5" t="s">
        <v>37</v>
      </c>
      <c r="T232" s="4" t="s">
        <v>388</v>
      </c>
      <c r="U232" s="4">
        <v>7100</v>
      </c>
      <c r="V232" s="4">
        <v>1.19</v>
      </c>
      <c r="X232" s="4" t="s">
        <v>99</v>
      </c>
      <c r="AB232" s="4">
        <v>165</v>
      </c>
      <c r="AD232" s="4">
        <v>60</v>
      </c>
      <c r="AF232" s="4">
        <v>146</v>
      </c>
      <c r="AH232" s="8">
        <f t="shared" si="5"/>
        <v>146.41018521954402</v>
      </c>
      <c r="AI232" s="4">
        <v>811.28840927481031</v>
      </c>
      <c r="AL232" s="4">
        <v>-450.2108232467989</v>
      </c>
      <c r="AM232" s="4">
        <v>0</v>
      </c>
      <c r="AN232" s="4" t="s">
        <v>96</v>
      </c>
      <c r="AO232" s="4" t="s">
        <v>97</v>
      </c>
    </row>
    <row r="233" spans="1:41" ht="14.4" customHeight="1" x14ac:dyDescent="0.3">
      <c r="A233" s="4" t="s">
        <v>1246</v>
      </c>
      <c r="B233" s="4" t="s">
        <v>71</v>
      </c>
      <c r="C233" s="4">
        <v>2019</v>
      </c>
      <c r="D233" s="4" t="s">
        <v>390</v>
      </c>
      <c r="E233" s="4" t="s">
        <v>179</v>
      </c>
      <c r="F233" s="4" t="s">
        <v>579</v>
      </c>
      <c r="G233" s="4" t="s">
        <v>712</v>
      </c>
      <c r="H233" s="4" t="s">
        <v>15</v>
      </c>
      <c r="I233" s="4" t="s">
        <v>16</v>
      </c>
      <c r="J233" s="4" t="s">
        <v>1264</v>
      </c>
      <c r="K233">
        <v>31.311122999999998</v>
      </c>
      <c r="L233">
        <v>120.6212881</v>
      </c>
      <c r="M233" s="4">
        <v>367</v>
      </c>
      <c r="N233" s="6" t="s">
        <v>20</v>
      </c>
      <c r="O233" s="5" t="s">
        <v>72</v>
      </c>
      <c r="P233" s="5" t="s">
        <v>21</v>
      </c>
      <c r="Q233" s="17" t="s">
        <v>48</v>
      </c>
      <c r="R233" s="5" t="s">
        <v>37</v>
      </c>
      <c r="S233" s="5" t="s">
        <v>37</v>
      </c>
      <c r="T233" s="4" t="s">
        <v>389</v>
      </c>
      <c r="U233" s="4">
        <v>900</v>
      </c>
      <c r="V233" s="4">
        <v>1.34</v>
      </c>
      <c r="X233" s="4" t="s">
        <v>99</v>
      </c>
      <c r="AB233" s="4">
        <v>124</v>
      </c>
      <c r="AD233" s="4">
        <v>50</v>
      </c>
      <c r="AF233" s="4">
        <v>127</v>
      </c>
      <c r="AH233" s="8">
        <f t="shared" si="5"/>
        <v>111.52428590911741</v>
      </c>
      <c r="AI233" s="4">
        <v>817.27712248933722</v>
      </c>
      <c r="AL233" s="4">
        <v>-404.87122476969472</v>
      </c>
      <c r="AM233" s="4">
        <v>1.1746262346912641E-2</v>
      </c>
      <c r="AN233" s="4" t="s">
        <v>96</v>
      </c>
      <c r="AO233" s="4" t="s">
        <v>97</v>
      </c>
    </row>
    <row r="234" spans="1:41" ht="14.4" x14ac:dyDescent="0.3">
      <c r="A234" s="4" t="s">
        <v>1246</v>
      </c>
      <c r="B234" s="4" t="s">
        <v>71</v>
      </c>
      <c r="C234" s="4">
        <v>2019</v>
      </c>
      <c r="D234" s="4" t="s">
        <v>390</v>
      </c>
      <c r="E234" s="4" t="s">
        <v>179</v>
      </c>
      <c r="F234" s="4" t="s">
        <v>579</v>
      </c>
      <c r="G234" s="4" t="s">
        <v>712</v>
      </c>
      <c r="H234" s="4" t="s">
        <v>15</v>
      </c>
      <c r="I234" s="4" t="s">
        <v>16</v>
      </c>
      <c r="J234" s="4" t="s">
        <v>1264</v>
      </c>
      <c r="K234">
        <v>31.311122999999998</v>
      </c>
      <c r="L234">
        <v>120.6212881</v>
      </c>
      <c r="M234" s="4">
        <v>367</v>
      </c>
      <c r="N234" s="6" t="s">
        <v>20</v>
      </c>
      <c r="O234" s="5" t="s">
        <v>72</v>
      </c>
      <c r="P234" s="5" t="s">
        <v>21</v>
      </c>
      <c r="Q234" s="17" t="s">
        <v>48</v>
      </c>
      <c r="R234" s="5" t="s">
        <v>37</v>
      </c>
      <c r="S234" s="5" t="s">
        <v>37</v>
      </c>
      <c r="T234" s="4" t="s">
        <v>388</v>
      </c>
      <c r="U234" s="4">
        <v>7100</v>
      </c>
      <c r="V234" s="4">
        <v>1.19</v>
      </c>
      <c r="X234" s="4" t="s">
        <v>99</v>
      </c>
      <c r="AB234" s="4">
        <v>165</v>
      </c>
      <c r="AD234" s="4">
        <v>60</v>
      </c>
      <c r="AF234" s="4">
        <v>146</v>
      </c>
      <c r="AH234" s="8">
        <f t="shared" si="5"/>
        <v>146.41018521954402</v>
      </c>
      <c r="AI234" s="4">
        <v>819.52295593393546</v>
      </c>
      <c r="AL234" s="4">
        <v>-545.79076319557521</v>
      </c>
      <c r="AM234" s="4">
        <v>-2.2914495612237708E-2</v>
      </c>
      <c r="AN234" s="4" t="s">
        <v>96</v>
      </c>
      <c r="AO234" s="4" t="s">
        <v>97</v>
      </c>
    </row>
    <row r="235" spans="1:41" ht="14.4" x14ac:dyDescent="0.3">
      <c r="A235" s="4" t="s">
        <v>1246</v>
      </c>
      <c r="B235" s="4" t="s">
        <v>71</v>
      </c>
      <c r="C235" s="4">
        <v>2019</v>
      </c>
      <c r="D235" s="4" t="s">
        <v>390</v>
      </c>
      <c r="E235" s="4" t="s">
        <v>179</v>
      </c>
      <c r="F235" s="4" t="s">
        <v>579</v>
      </c>
      <c r="G235" s="4" t="s">
        <v>712</v>
      </c>
      <c r="H235" s="4" t="s">
        <v>15</v>
      </c>
      <c r="I235" s="4" t="s">
        <v>16</v>
      </c>
      <c r="J235" s="4" t="s">
        <v>1264</v>
      </c>
      <c r="K235">
        <v>31.311122999999998</v>
      </c>
      <c r="L235">
        <v>120.6212881</v>
      </c>
      <c r="M235" s="4">
        <v>367</v>
      </c>
      <c r="N235" s="6" t="s">
        <v>20</v>
      </c>
      <c r="O235" s="5" t="s">
        <v>72</v>
      </c>
      <c r="P235" s="5" t="s">
        <v>21</v>
      </c>
      <c r="Q235" s="17" t="s">
        <v>48</v>
      </c>
      <c r="R235" s="5" t="s">
        <v>37</v>
      </c>
      <c r="S235" s="5" t="s">
        <v>37</v>
      </c>
      <c r="T235" s="4" t="s">
        <v>387</v>
      </c>
      <c r="U235" s="4">
        <v>17.100000000000001</v>
      </c>
      <c r="V235" s="4">
        <v>1.6</v>
      </c>
      <c r="X235" s="4" t="s">
        <v>99</v>
      </c>
      <c r="AB235" s="4">
        <v>123</v>
      </c>
      <c r="AD235" s="4">
        <v>40</v>
      </c>
      <c r="AF235" s="4">
        <v>123</v>
      </c>
      <c r="AH235" s="8">
        <f t="shared" si="5"/>
        <v>107.70268815079726</v>
      </c>
      <c r="AI235" s="4">
        <v>848.10148586617311</v>
      </c>
      <c r="AL235" s="4">
        <v>-224.25005535241115</v>
      </c>
      <c r="AM235" s="4">
        <v>-6.0279631642488576E-2</v>
      </c>
      <c r="AN235" s="4" t="s">
        <v>96</v>
      </c>
      <c r="AO235" s="4" t="s">
        <v>97</v>
      </c>
    </row>
    <row r="236" spans="1:41" ht="14.4" x14ac:dyDescent="0.3">
      <c r="A236" s="4" t="s">
        <v>1246</v>
      </c>
      <c r="B236" s="4" t="s">
        <v>71</v>
      </c>
      <c r="C236" s="4">
        <v>2019</v>
      </c>
      <c r="D236" s="4" t="s">
        <v>390</v>
      </c>
      <c r="E236" s="4" t="s">
        <v>179</v>
      </c>
      <c r="F236" s="4" t="s">
        <v>579</v>
      </c>
      <c r="G236" s="4" t="s">
        <v>712</v>
      </c>
      <c r="H236" s="4" t="s">
        <v>15</v>
      </c>
      <c r="I236" s="4" t="s">
        <v>16</v>
      </c>
      <c r="J236" s="4" t="s">
        <v>1264</v>
      </c>
      <c r="K236">
        <v>31.311122999999998</v>
      </c>
      <c r="L236">
        <v>120.6212881</v>
      </c>
      <c r="M236" s="4">
        <v>367</v>
      </c>
      <c r="N236" s="6" t="s">
        <v>20</v>
      </c>
      <c r="O236" s="5" t="s">
        <v>72</v>
      </c>
      <c r="P236" s="5" t="s">
        <v>21</v>
      </c>
      <c r="Q236" s="17" t="s">
        <v>48</v>
      </c>
      <c r="R236" s="5" t="s">
        <v>37</v>
      </c>
      <c r="S236" s="5" t="s">
        <v>37</v>
      </c>
      <c r="T236" s="4" t="s">
        <v>387</v>
      </c>
      <c r="U236" s="4">
        <v>17.100000000000001</v>
      </c>
      <c r="V236" s="4">
        <v>1.6</v>
      </c>
      <c r="X236" s="4" t="s">
        <v>99</v>
      </c>
      <c r="AB236" s="4">
        <v>123</v>
      </c>
      <c r="AD236" s="4">
        <v>40</v>
      </c>
      <c r="AF236" s="4">
        <v>123</v>
      </c>
      <c r="AH236" s="8">
        <f t="shared" si="5"/>
        <v>107.70268815079726</v>
      </c>
      <c r="AI236" s="4">
        <v>914.2992001185039</v>
      </c>
      <c r="AL236" s="4">
        <v>0</v>
      </c>
      <c r="AM236" s="4">
        <v>0</v>
      </c>
      <c r="AN236" s="4" t="s">
        <v>96</v>
      </c>
      <c r="AO236" s="4" t="s">
        <v>97</v>
      </c>
    </row>
    <row r="237" spans="1:41" ht="14.4" x14ac:dyDescent="0.3">
      <c r="A237" s="4" t="s">
        <v>1246</v>
      </c>
      <c r="B237" s="4" t="s">
        <v>71</v>
      </c>
      <c r="C237" s="4">
        <v>2019</v>
      </c>
      <c r="D237" s="4" t="s">
        <v>390</v>
      </c>
      <c r="E237" s="4" t="s">
        <v>179</v>
      </c>
      <c r="F237" s="4" t="s">
        <v>579</v>
      </c>
      <c r="G237" s="4" t="s">
        <v>712</v>
      </c>
      <c r="H237" s="4" t="s">
        <v>15</v>
      </c>
      <c r="I237" s="4" t="s">
        <v>16</v>
      </c>
      <c r="J237" s="4" t="s">
        <v>1264</v>
      </c>
      <c r="K237">
        <v>31.311122999999998</v>
      </c>
      <c r="L237">
        <v>120.6212881</v>
      </c>
      <c r="M237" s="4">
        <v>367</v>
      </c>
      <c r="N237" s="6" t="s">
        <v>20</v>
      </c>
      <c r="O237" s="5" t="s">
        <v>72</v>
      </c>
      <c r="P237" s="5" t="s">
        <v>21</v>
      </c>
      <c r="Q237" s="17" t="s">
        <v>48</v>
      </c>
      <c r="R237" s="5" t="s">
        <v>37</v>
      </c>
      <c r="S237" s="5" t="s">
        <v>37</v>
      </c>
      <c r="T237" s="4" t="s">
        <v>389</v>
      </c>
      <c r="U237" s="4">
        <v>900</v>
      </c>
      <c r="V237" s="4">
        <v>1.34</v>
      </c>
      <c r="X237" s="4" t="s">
        <v>99</v>
      </c>
      <c r="AB237" s="4">
        <v>124</v>
      </c>
      <c r="AD237" s="4">
        <v>50</v>
      </c>
      <c r="AF237" s="4">
        <v>127</v>
      </c>
      <c r="AH237" s="8">
        <f t="shared" si="5"/>
        <v>111.52428590911741</v>
      </c>
      <c r="AI237" s="4">
        <v>924.70638768686274</v>
      </c>
      <c r="AL237" s="4">
        <v>-419.18764660989603</v>
      </c>
      <c r="AM237" s="4">
        <v>0</v>
      </c>
      <c r="AN237" s="4" t="s">
        <v>96</v>
      </c>
      <c r="AO237" s="4" t="s">
        <v>97</v>
      </c>
    </row>
    <row r="238" spans="1:41" ht="14.4" x14ac:dyDescent="0.3">
      <c r="A238" s="4" t="s">
        <v>1246</v>
      </c>
      <c r="B238" s="4" t="s">
        <v>71</v>
      </c>
      <c r="C238" s="4">
        <v>2019</v>
      </c>
      <c r="D238" s="4" t="s">
        <v>390</v>
      </c>
      <c r="E238" s="4" t="s">
        <v>179</v>
      </c>
      <c r="F238" s="4" t="s">
        <v>579</v>
      </c>
      <c r="G238" s="4" t="s">
        <v>712</v>
      </c>
      <c r="H238" s="4" t="s">
        <v>15</v>
      </c>
      <c r="I238" s="4" t="s">
        <v>16</v>
      </c>
      <c r="J238" s="4" t="s">
        <v>1264</v>
      </c>
      <c r="K238">
        <v>31.311122999999998</v>
      </c>
      <c r="L238">
        <v>120.6212881</v>
      </c>
      <c r="M238" s="4">
        <v>367</v>
      </c>
      <c r="N238" s="6" t="s">
        <v>20</v>
      </c>
      <c r="O238" s="5" t="s">
        <v>72</v>
      </c>
      <c r="P238" s="5" t="s">
        <v>21</v>
      </c>
      <c r="Q238" s="17" t="s">
        <v>48</v>
      </c>
      <c r="R238" s="5" t="s">
        <v>37</v>
      </c>
      <c r="S238" s="5" t="s">
        <v>37</v>
      </c>
      <c r="T238" s="4" t="s">
        <v>389</v>
      </c>
      <c r="U238" s="4">
        <v>900</v>
      </c>
      <c r="V238" s="4">
        <v>1.34</v>
      </c>
      <c r="X238" s="4" t="s">
        <v>99</v>
      </c>
      <c r="AB238" s="4">
        <v>124</v>
      </c>
      <c r="AD238" s="4">
        <v>50</v>
      </c>
      <c r="AF238" s="4">
        <v>127</v>
      </c>
      <c r="AH238" s="8">
        <f t="shared" si="5"/>
        <v>111.52428590911741</v>
      </c>
      <c r="AI238" s="4">
        <v>931.04845620976857</v>
      </c>
      <c r="AL238" s="4">
        <v>-667.26282461244728</v>
      </c>
      <c r="AM238" s="4">
        <v>-6.5985204781004447E-2</v>
      </c>
      <c r="AN238" s="4" t="s">
        <v>96</v>
      </c>
      <c r="AO238" s="4" t="s">
        <v>97</v>
      </c>
    </row>
    <row r="239" spans="1:41" ht="14.4" x14ac:dyDescent="0.3">
      <c r="A239" s="4" t="s">
        <v>1246</v>
      </c>
      <c r="B239" s="4" t="s">
        <v>71</v>
      </c>
      <c r="C239" s="4">
        <v>2019</v>
      </c>
      <c r="D239" s="4" t="s">
        <v>390</v>
      </c>
      <c r="E239" s="4" t="s">
        <v>179</v>
      </c>
      <c r="F239" s="4" t="s">
        <v>579</v>
      </c>
      <c r="G239" s="4" t="s">
        <v>712</v>
      </c>
      <c r="H239" s="4" t="s">
        <v>15</v>
      </c>
      <c r="I239" s="4" t="s">
        <v>16</v>
      </c>
      <c r="J239" s="4" t="s">
        <v>1264</v>
      </c>
      <c r="K239">
        <v>31.311122999999998</v>
      </c>
      <c r="L239">
        <v>120.6212881</v>
      </c>
      <c r="M239" s="4">
        <v>367</v>
      </c>
      <c r="N239" s="6" t="s">
        <v>20</v>
      </c>
      <c r="O239" s="5" t="s">
        <v>72</v>
      </c>
      <c r="P239" s="5" t="s">
        <v>21</v>
      </c>
      <c r="Q239" s="17" t="s">
        <v>48</v>
      </c>
      <c r="R239" s="5" t="s">
        <v>37</v>
      </c>
      <c r="S239" s="5" t="s">
        <v>37</v>
      </c>
      <c r="T239" s="4" t="s">
        <v>388</v>
      </c>
      <c r="U239" s="4">
        <v>7100</v>
      </c>
      <c r="V239" s="4">
        <v>1.19</v>
      </c>
      <c r="X239" s="4" t="s">
        <v>99</v>
      </c>
      <c r="AB239" s="4">
        <v>165</v>
      </c>
      <c r="AD239" s="4">
        <v>60</v>
      </c>
      <c r="AF239" s="4">
        <v>146</v>
      </c>
      <c r="AH239" s="8">
        <f t="shared" si="5"/>
        <v>146.41018521954402</v>
      </c>
      <c r="AI239" s="4">
        <v>979.20215060014641</v>
      </c>
      <c r="AL239" s="4">
        <v>-355.9247247063177</v>
      </c>
      <c r="AM239" s="4">
        <v>-8.8323001291471553E-2</v>
      </c>
      <c r="AN239" s="4" t="s">
        <v>96</v>
      </c>
      <c r="AO239" s="4" t="s">
        <v>97</v>
      </c>
    </row>
    <row r="240" spans="1:41" ht="14.4" x14ac:dyDescent="0.3">
      <c r="A240" s="4" t="s">
        <v>1246</v>
      </c>
      <c r="B240" s="4" t="s">
        <v>17</v>
      </c>
      <c r="C240" s="4">
        <v>2019</v>
      </c>
      <c r="D240" s="4" t="s">
        <v>18</v>
      </c>
      <c r="E240" s="4" t="s">
        <v>179</v>
      </c>
      <c r="F240" s="4" t="s">
        <v>579</v>
      </c>
      <c r="G240" s="4" t="s">
        <v>712</v>
      </c>
      <c r="H240" s="4" t="s">
        <v>15</v>
      </c>
      <c r="I240" s="4" t="s">
        <v>16</v>
      </c>
      <c r="J240" s="4" t="s">
        <v>19</v>
      </c>
      <c r="K240">
        <v>29.000000100000001</v>
      </c>
      <c r="L240">
        <v>119.99999990000001</v>
      </c>
      <c r="M240" s="4">
        <v>367</v>
      </c>
      <c r="N240" s="6" t="s">
        <v>20</v>
      </c>
      <c r="O240" s="5" t="s">
        <v>72</v>
      </c>
      <c r="P240" s="5" t="s">
        <v>21</v>
      </c>
      <c r="Q240" s="17" t="s">
        <v>48</v>
      </c>
      <c r="R240" s="5" t="s">
        <v>37</v>
      </c>
      <c r="S240" s="5" t="s">
        <v>37</v>
      </c>
      <c r="U240" s="7">
        <v>17100</v>
      </c>
      <c r="W240" s="4">
        <v>1.5</v>
      </c>
      <c r="X240" s="4" t="s">
        <v>99</v>
      </c>
      <c r="Y240" s="8">
        <v>16.5</v>
      </c>
      <c r="Z240" s="8">
        <v>5.95</v>
      </c>
      <c r="AA240" s="8"/>
      <c r="AB240" s="8"/>
      <c r="AC240" s="8"/>
      <c r="AD240" s="8"/>
      <c r="AE240" s="8"/>
      <c r="AF240" s="8"/>
      <c r="AG240" s="8">
        <v>20.3</v>
      </c>
      <c r="AH240" s="8">
        <f t="shared" si="5"/>
        <v>0</v>
      </c>
      <c r="AI240" s="8">
        <v>9.02</v>
      </c>
      <c r="AJ240" s="8"/>
      <c r="AK240" s="8"/>
      <c r="AL240" s="8"/>
      <c r="AM240" s="8">
        <v>2.13</v>
      </c>
      <c r="AN240" s="4" t="s">
        <v>96</v>
      </c>
      <c r="AO240" s="4" t="s">
        <v>97</v>
      </c>
    </row>
    <row r="241" spans="1:41" ht="14.4" x14ac:dyDescent="0.3">
      <c r="A241" s="4" t="s">
        <v>1246</v>
      </c>
      <c r="B241" s="4" t="s">
        <v>17</v>
      </c>
      <c r="C241" s="4">
        <v>2019</v>
      </c>
      <c r="D241" s="4" t="s">
        <v>18</v>
      </c>
      <c r="E241" s="4" t="s">
        <v>179</v>
      </c>
      <c r="F241" s="4" t="s">
        <v>579</v>
      </c>
      <c r="G241" s="4" t="s">
        <v>712</v>
      </c>
      <c r="H241" s="4" t="s">
        <v>15</v>
      </c>
      <c r="I241" s="4" t="s">
        <v>16</v>
      </c>
      <c r="J241" s="4" t="s">
        <v>19</v>
      </c>
      <c r="K241">
        <v>29.000000100000001</v>
      </c>
      <c r="L241">
        <v>119.99999990000001</v>
      </c>
      <c r="M241" s="4">
        <v>367</v>
      </c>
      <c r="N241" s="6" t="s">
        <v>20</v>
      </c>
      <c r="O241" s="5" t="s">
        <v>72</v>
      </c>
      <c r="P241" s="5" t="s">
        <v>21</v>
      </c>
      <c r="Q241" s="17" t="s">
        <v>48</v>
      </c>
      <c r="R241" s="5" t="s">
        <v>37</v>
      </c>
      <c r="S241" s="5" t="s">
        <v>37</v>
      </c>
      <c r="U241" s="7">
        <v>900</v>
      </c>
      <c r="W241" s="4">
        <v>1.5</v>
      </c>
      <c r="X241" s="4" t="s">
        <v>99</v>
      </c>
      <c r="Y241" s="8"/>
      <c r="Z241" s="8"/>
      <c r="AA241" s="8"/>
      <c r="AB241" s="8"/>
      <c r="AC241" s="8"/>
      <c r="AD241" s="8"/>
      <c r="AE241" s="8"/>
      <c r="AF241" s="8"/>
      <c r="AG241" s="8">
        <v>20.3</v>
      </c>
      <c r="AH241" s="8">
        <f t="shared" si="5"/>
        <v>0</v>
      </c>
      <c r="AI241" s="8">
        <v>9.4600000000000009</v>
      </c>
      <c r="AJ241" s="8"/>
      <c r="AK241" s="8"/>
      <c r="AL241" s="8"/>
      <c r="AM241" s="8">
        <v>4.8499999999999996</v>
      </c>
      <c r="AN241" s="4" t="s">
        <v>96</v>
      </c>
      <c r="AO241" s="4" t="s">
        <v>97</v>
      </c>
    </row>
    <row r="242" spans="1:41" ht="14.4" x14ac:dyDescent="0.3">
      <c r="A242" s="4" t="s">
        <v>1246</v>
      </c>
      <c r="B242" s="4" t="s">
        <v>17</v>
      </c>
      <c r="C242" s="4">
        <v>2019</v>
      </c>
      <c r="D242" s="4" t="s">
        <v>18</v>
      </c>
      <c r="E242" s="4" t="s">
        <v>179</v>
      </c>
      <c r="F242" s="4" t="s">
        <v>579</v>
      </c>
      <c r="G242" s="4" t="s">
        <v>712</v>
      </c>
      <c r="H242" s="4" t="s">
        <v>15</v>
      </c>
      <c r="I242" s="4" t="s">
        <v>16</v>
      </c>
      <c r="J242" s="4" t="s">
        <v>19</v>
      </c>
      <c r="K242">
        <v>29.000000100000001</v>
      </c>
      <c r="L242">
        <v>119.99999990000001</v>
      </c>
      <c r="M242" s="4">
        <v>367</v>
      </c>
      <c r="N242" s="6" t="s">
        <v>20</v>
      </c>
      <c r="O242" s="5" t="s">
        <v>72</v>
      </c>
      <c r="P242" s="5" t="s">
        <v>21</v>
      </c>
      <c r="Q242" s="17" t="s">
        <v>48</v>
      </c>
      <c r="R242" s="5" t="s">
        <v>37</v>
      </c>
      <c r="S242" s="5" t="s">
        <v>37</v>
      </c>
      <c r="U242" s="7">
        <v>7100</v>
      </c>
      <c r="W242" s="4">
        <v>1.5</v>
      </c>
      <c r="X242" s="4" t="s">
        <v>99</v>
      </c>
      <c r="Y242" s="8"/>
      <c r="Z242" s="8"/>
      <c r="AA242" s="8"/>
      <c r="AB242" s="8"/>
      <c r="AC242" s="8"/>
      <c r="AD242" s="8"/>
      <c r="AE242" s="8"/>
      <c r="AF242" s="8"/>
      <c r="AG242" s="8">
        <v>20.3</v>
      </c>
      <c r="AH242" s="8">
        <f t="shared" si="5"/>
        <v>0</v>
      </c>
      <c r="AI242" s="8">
        <v>14.3</v>
      </c>
      <c r="AJ242" s="8"/>
      <c r="AK242" s="8"/>
      <c r="AL242" s="8"/>
      <c r="AM242" s="8">
        <v>4.3</v>
      </c>
      <c r="AN242" s="4" t="s">
        <v>96</v>
      </c>
      <c r="AO242" s="4" t="s">
        <v>97</v>
      </c>
    </row>
    <row r="243" spans="1:41" ht="14.4" x14ac:dyDescent="0.3">
      <c r="A243" s="4" t="s">
        <v>897</v>
      </c>
      <c r="B243" s="4" t="s">
        <v>61</v>
      </c>
      <c r="C243" s="4">
        <v>2016</v>
      </c>
      <c r="D243" s="11" t="s">
        <v>62</v>
      </c>
      <c r="E243" s="15" t="s">
        <v>179</v>
      </c>
      <c r="F243" s="4" t="s">
        <v>579</v>
      </c>
      <c r="G243" s="4" t="s">
        <v>750</v>
      </c>
      <c r="H243" s="4" t="s">
        <v>15</v>
      </c>
      <c r="I243" s="4" t="s">
        <v>63</v>
      </c>
      <c r="J243" s="4" t="s">
        <v>64</v>
      </c>
      <c r="K243">
        <v>13.0836939</v>
      </c>
      <c r="L243">
        <v>80.270185999999995</v>
      </c>
      <c r="M243" s="4">
        <v>120</v>
      </c>
      <c r="N243" s="6" t="s">
        <v>25</v>
      </c>
      <c r="O243" s="5" t="s">
        <v>58</v>
      </c>
      <c r="P243" s="5" t="s">
        <v>21</v>
      </c>
      <c r="Q243" s="17" t="s">
        <v>424</v>
      </c>
      <c r="R243" s="5" t="s">
        <v>37</v>
      </c>
      <c r="S243" s="5" t="s">
        <v>37</v>
      </c>
      <c r="U243" s="4">
        <f>0.6*10000</f>
        <v>6000</v>
      </c>
      <c r="V243" s="4">
        <v>1</v>
      </c>
      <c r="W243" s="4">
        <v>40</v>
      </c>
      <c r="X243" s="4" t="s">
        <v>95</v>
      </c>
      <c r="Y243" s="8"/>
      <c r="Z243" s="8"/>
      <c r="AA243" s="8"/>
      <c r="AB243" s="8"/>
      <c r="AC243" s="8"/>
      <c r="AD243" s="8"/>
      <c r="AE243" s="8"/>
      <c r="AF243" s="8"/>
      <c r="AG243" s="8"/>
      <c r="AH243" s="8">
        <f t="shared" si="5"/>
        <v>0</v>
      </c>
      <c r="AI243" s="8">
        <v>1.496</v>
      </c>
      <c r="AJ243" s="8"/>
      <c r="AK243" s="8"/>
      <c r="AL243" s="8">
        <v>311.89999999999998</v>
      </c>
      <c r="AM243" s="8">
        <v>0.151</v>
      </c>
      <c r="AN243" s="4" t="s">
        <v>96</v>
      </c>
      <c r="AO243" s="4" t="s">
        <v>97</v>
      </c>
    </row>
    <row r="244" spans="1:41" ht="14.4" x14ac:dyDescent="0.3">
      <c r="A244" s="4" t="s">
        <v>892</v>
      </c>
      <c r="B244" s="4" t="s">
        <v>56</v>
      </c>
      <c r="C244" s="4">
        <v>2023</v>
      </c>
      <c r="D244" s="4" t="s">
        <v>57</v>
      </c>
      <c r="E244" s="4" t="s">
        <v>179</v>
      </c>
      <c r="F244" s="4" t="s">
        <v>579</v>
      </c>
      <c r="G244" s="4" t="s">
        <v>748</v>
      </c>
      <c r="H244" s="4" t="s">
        <v>15</v>
      </c>
      <c r="I244" s="4" t="s">
        <v>16</v>
      </c>
      <c r="J244" s="4" t="s">
        <v>24</v>
      </c>
      <c r="K244">
        <v>26.193218000000002</v>
      </c>
      <c r="L244">
        <v>118.22087209999999</v>
      </c>
      <c r="M244" s="4">
        <v>260</v>
      </c>
      <c r="N244" s="6" t="s">
        <v>25</v>
      </c>
      <c r="O244" s="5" t="s">
        <v>58</v>
      </c>
      <c r="P244" s="5" t="s">
        <v>21</v>
      </c>
      <c r="Q244" s="17" t="s">
        <v>424</v>
      </c>
      <c r="R244" s="5" t="s">
        <v>37</v>
      </c>
      <c r="S244" s="5" t="s">
        <v>37</v>
      </c>
      <c r="T244" s="4" t="s">
        <v>60</v>
      </c>
      <c r="U244" s="4">
        <f>1615*10000</f>
        <v>16150000</v>
      </c>
      <c r="V244" s="4">
        <v>1.58</v>
      </c>
      <c r="X244" s="4" t="s">
        <v>95</v>
      </c>
      <c r="Y244" s="8">
        <v>30.5</v>
      </c>
      <c r="Z244" s="8">
        <v>8.1</v>
      </c>
      <c r="AA244" s="8"/>
      <c r="AB244" s="8">
        <v>3.64</v>
      </c>
      <c r="AC244" s="8"/>
      <c r="AD244" s="8">
        <v>0.17399999999999999</v>
      </c>
      <c r="AE244" s="8">
        <v>38</v>
      </c>
      <c r="AF244" s="8">
        <v>24500</v>
      </c>
      <c r="AG244" s="8"/>
      <c r="AH244" s="8">
        <f t="shared" si="5"/>
        <v>2.8798342710612896</v>
      </c>
      <c r="AI244" s="8">
        <v>0.28999999999999998</v>
      </c>
      <c r="AJ244" s="8"/>
      <c r="AK244" s="8"/>
      <c r="AL244" s="8">
        <v>15.93</v>
      </c>
      <c r="AM244" s="8"/>
      <c r="AN244" s="4" t="s">
        <v>96</v>
      </c>
      <c r="AO244" s="4" t="s">
        <v>97</v>
      </c>
    </row>
    <row r="245" spans="1:41" ht="14.4" x14ac:dyDescent="0.3">
      <c r="A245" s="4" t="s">
        <v>892</v>
      </c>
      <c r="B245" s="4" t="s">
        <v>56</v>
      </c>
      <c r="C245" s="4">
        <v>2023</v>
      </c>
      <c r="D245" s="4" t="s">
        <v>57</v>
      </c>
      <c r="E245" s="4" t="s">
        <v>179</v>
      </c>
      <c r="F245" s="4" t="s">
        <v>579</v>
      </c>
      <c r="G245" s="4" t="s">
        <v>748</v>
      </c>
      <c r="H245" s="4" t="s">
        <v>15</v>
      </c>
      <c r="I245" s="4" t="s">
        <v>16</v>
      </c>
      <c r="J245" s="4" t="s">
        <v>24</v>
      </c>
      <c r="K245">
        <v>26.193218000000002</v>
      </c>
      <c r="L245">
        <v>118.22087209999999</v>
      </c>
      <c r="M245" s="4">
        <v>260</v>
      </c>
      <c r="N245" s="6" t="s">
        <v>25</v>
      </c>
      <c r="O245" s="5" t="s">
        <v>58</v>
      </c>
      <c r="P245" s="5" t="s">
        <v>21</v>
      </c>
      <c r="Q245" s="17" t="s">
        <v>424</v>
      </c>
      <c r="R245" s="5" t="s">
        <v>37</v>
      </c>
      <c r="S245" s="5" t="s">
        <v>37</v>
      </c>
      <c r="T245" s="4" t="s">
        <v>59</v>
      </c>
      <c r="U245" s="4">
        <f>1644*10000</f>
        <v>16440000</v>
      </c>
      <c r="V245" s="4">
        <v>1.51</v>
      </c>
      <c r="X245" s="4" t="s">
        <v>99</v>
      </c>
      <c r="Y245" s="8">
        <v>30.5</v>
      </c>
      <c r="Z245" s="8">
        <v>8</v>
      </c>
      <c r="AA245" s="8"/>
      <c r="AB245" s="8">
        <v>0.81</v>
      </c>
      <c r="AC245" s="8"/>
      <c r="AD245" s="8">
        <v>6.2E-2</v>
      </c>
      <c r="AE245" s="8">
        <v>30</v>
      </c>
      <c r="AF245" s="8">
        <v>21100</v>
      </c>
      <c r="AG245" s="8"/>
      <c r="AH245" s="8">
        <f t="shared" si="5"/>
        <v>0.64793104579116378</v>
      </c>
      <c r="AI245" s="8">
        <v>0.38</v>
      </c>
      <c r="AJ245" s="8"/>
      <c r="AK245" s="8"/>
      <c r="AL245" s="8">
        <v>14.67</v>
      </c>
      <c r="AM245" s="8"/>
      <c r="AN245" s="4" t="s">
        <v>96</v>
      </c>
      <c r="AO245" s="4" t="s">
        <v>97</v>
      </c>
    </row>
    <row r="246" spans="1:41" ht="14.4" x14ac:dyDescent="0.3">
      <c r="A246" s="4" t="s">
        <v>906</v>
      </c>
      <c r="B246" s="4" t="s">
        <v>35</v>
      </c>
      <c r="C246" s="4">
        <v>2017</v>
      </c>
      <c r="D246" s="23" t="s">
        <v>36</v>
      </c>
      <c r="E246" s="4" t="s">
        <v>179</v>
      </c>
      <c r="F246" s="4" t="s">
        <v>579</v>
      </c>
      <c r="G246" s="4" t="s">
        <v>757</v>
      </c>
      <c r="H246" s="4" t="s">
        <v>15</v>
      </c>
      <c r="I246" s="4" t="s">
        <v>16</v>
      </c>
      <c r="J246" s="4" t="s">
        <v>24</v>
      </c>
      <c r="K246">
        <v>26.193218000000002</v>
      </c>
      <c r="L246">
        <v>118.22087209999999</v>
      </c>
      <c r="M246" s="4">
        <v>120</v>
      </c>
      <c r="N246" s="6" t="s">
        <v>25</v>
      </c>
      <c r="O246" s="5" t="s">
        <v>58</v>
      </c>
      <c r="P246" s="5" t="s">
        <v>21</v>
      </c>
      <c r="Q246" s="17" t="s">
        <v>424</v>
      </c>
      <c r="R246" s="5" t="s">
        <v>37</v>
      </c>
      <c r="S246" s="5" t="s">
        <v>37</v>
      </c>
      <c r="U246" s="4">
        <v>7500</v>
      </c>
      <c r="V246" s="4">
        <v>1.3</v>
      </c>
      <c r="X246" s="4" t="s">
        <v>112</v>
      </c>
      <c r="Y246" s="8">
        <v>23.97</v>
      </c>
      <c r="Z246" s="8">
        <v>7.3</v>
      </c>
      <c r="AA246" s="8"/>
      <c r="AB246" s="8">
        <v>13.01</v>
      </c>
      <c r="AC246" s="8"/>
      <c r="AD246" s="8">
        <v>0.28999999999999998</v>
      </c>
      <c r="AE246" s="8">
        <v>1.48</v>
      </c>
      <c r="AF246" s="8"/>
      <c r="AG246" s="8"/>
      <c r="AH246" s="8">
        <f t="shared" si="5"/>
        <v>10.191968796188624</v>
      </c>
      <c r="AI246" s="8">
        <v>189</v>
      </c>
      <c r="AJ246" s="8"/>
      <c r="AK246" s="8"/>
      <c r="AL246" s="8"/>
      <c r="AM246" s="8">
        <v>0.41</v>
      </c>
      <c r="AN246" s="4" t="s">
        <v>96</v>
      </c>
      <c r="AO246" s="4" t="s">
        <v>97</v>
      </c>
    </row>
    <row r="247" spans="1:41" ht="14.4" customHeight="1" x14ac:dyDescent="0.25">
      <c r="A247" s="4" t="s">
        <v>1254</v>
      </c>
      <c r="B247" s="4" t="s">
        <v>161</v>
      </c>
      <c r="C247" s="4">
        <v>2019</v>
      </c>
      <c r="D247" s="9" t="s">
        <v>1095</v>
      </c>
      <c r="E247" s="4" t="s">
        <v>179</v>
      </c>
      <c r="F247" s="4" t="s">
        <v>579</v>
      </c>
      <c r="G247" s="4" t="s">
        <v>1094</v>
      </c>
      <c r="H247" s="15" t="s">
        <v>15</v>
      </c>
      <c r="I247" s="15" t="s">
        <v>16</v>
      </c>
      <c r="J247" s="4" t="s">
        <v>123</v>
      </c>
      <c r="M247" s="4">
        <v>183</v>
      </c>
      <c r="N247" s="6" t="s">
        <v>25</v>
      </c>
      <c r="O247" s="5" t="s">
        <v>1101</v>
      </c>
      <c r="P247" s="5" t="s">
        <v>21</v>
      </c>
      <c r="Q247" s="5" t="s">
        <v>424</v>
      </c>
      <c r="R247" s="5" t="s">
        <v>37</v>
      </c>
      <c r="S247" s="5" t="s">
        <v>37</v>
      </c>
      <c r="T247" s="4" t="s">
        <v>1102</v>
      </c>
      <c r="U247" s="4">
        <v>21426.94</v>
      </c>
      <c r="V247" s="4">
        <v>1.3</v>
      </c>
      <c r="W247" s="4">
        <v>150</v>
      </c>
      <c r="X247" s="4" t="s">
        <v>112</v>
      </c>
      <c r="Y247" s="4">
        <v>30</v>
      </c>
      <c r="Z247" s="4">
        <v>8.5</v>
      </c>
      <c r="AE247" s="4">
        <v>3.6</v>
      </c>
      <c r="AH247" s="25">
        <f t="shared" si="5"/>
        <v>0</v>
      </c>
      <c r="AN247" s="4" t="s">
        <v>1105</v>
      </c>
      <c r="AO247" s="4" t="s">
        <v>97</v>
      </c>
    </row>
    <row r="248" spans="1:41" ht="14.4" customHeight="1" x14ac:dyDescent="0.25">
      <c r="A248" s="4" t="s">
        <v>1254</v>
      </c>
      <c r="B248" s="4" t="s">
        <v>161</v>
      </c>
      <c r="C248" s="4">
        <v>2019</v>
      </c>
      <c r="D248" s="9" t="s">
        <v>1095</v>
      </c>
      <c r="E248" s="4" t="s">
        <v>179</v>
      </c>
      <c r="F248" s="4" t="s">
        <v>579</v>
      </c>
      <c r="G248" s="4" t="s">
        <v>1094</v>
      </c>
      <c r="H248" s="15" t="s">
        <v>15</v>
      </c>
      <c r="I248" s="15" t="s">
        <v>16</v>
      </c>
      <c r="J248" s="4" t="s">
        <v>123</v>
      </c>
      <c r="M248" s="4">
        <v>183</v>
      </c>
      <c r="N248" s="6" t="s">
        <v>25</v>
      </c>
      <c r="O248" s="5" t="s">
        <v>1101</v>
      </c>
      <c r="P248" s="5" t="s">
        <v>21</v>
      </c>
      <c r="Q248" s="5" t="s">
        <v>424</v>
      </c>
      <c r="R248" s="5" t="s">
        <v>37</v>
      </c>
      <c r="S248" s="5" t="s">
        <v>37</v>
      </c>
      <c r="T248" s="4" t="s">
        <v>1103</v>
      </c>
      <c r="U248" s="4">
        <v>18412.89</v>
      </c>
      <c r="V248" s="4">
        <v>1.7</v>
      </c>
      <c r="W248" s="4">
        <v>120</v>
      </c>
      <c r="X248" s="4" t="s">
        <v>112</v>
      </c>
      <c r="Y248" s="4">
        <v>30</v>
      </c>
      <c r="Z248" s="4">
        <v>8.5</v>
      </c>
      <c r="AE248" s="4">
        <v>2.2000000000000002</v>
      </c>
      <c r="AH248" s="25">
        <f t="shared" si="5"/>
        <v>0</v>
      </c>
      <c r="AN248" s="4" t="s">
        <v>1105</v>
      </c>
      <c r="AO248" s="4" t="s">
        <v>97</v>
      </c>
    </row>
    <row r="249" spans="1:41" ht="14.4" customHeight="1" x14ac:dyDescent="0.25">
      <c r="A249" s="4" t="s">
        <v>1254</v>
      </c>
      <c r="B249" s="4" t="s">
        <v>161</v>
      </c>
      <c r="C249" s="4">
        <v>2019</v>
      </c>
      <c r="D249" s="9" t="s">
        <v>1095</v>
      </c>
      <c r="E249" s="4" t="s">
        <v>179</v>
      </c>
      <c r="F249" s="4" t="s">
        <v>579</v>
      </c>
      <c r="G249" s="4" t="s">
        <v>1094</v>
      </c>
      <c r="H249" s="15" t="s">
        <v>15</v>
      </c>
      <c r="I249" s="15" t="s">
        <v>16</v>
      </c>
      <c r="J249" s="4" t="s">
        <v>123</v>
      </c>
      <c r="M249" s="4">
        <v>183</v>
      </c>
      <c r="N249" s="6" t="s">
        <v>25</v>
      </c>
      <c r="O249" s="5" t="s">
        <v>1101</v>
      </c>
      <c r="P249" s="5" t="s">
        <v>21</v>
      </c>
      <c r="Q249" s="5" t="s">
        <v>424</v>
      </c>
      <c r="R249" s="5" t="s">
        <v>37</v>
      </c>
      <c r="S249" s="5" t="s">
        <v>37</v>
      </c>
      <c r="T249" s="4" t="s">
        <v>1104</v>
      </c>
      <c r="U249" s="4">
        <v>19112.71</v>
      </c>
      <c r="V249" s="4">
        <v>1.5</v>
      </c>
      <c r="W249" s="4">
        <v>119</v>
      </c>
      <c r="X249" s="4" t="s">
        <v>112</v>
      </c>
      <c r="Y249" s="4">
        <v>30</v>
      </c>
      <c r="Z249" s="4">
        <v>8.5</v>
      </c>
      <c r="AE249" s="4">
        <v>2.8</v>
      </c>
      <c r="AH249" s="25">
        <f t="shared" si="5"/>
        <v>0</v>
      </c>
      <c r="AN249" s="4" t="s">
        <v>1105</v>
      </c>
      <c r="AO249" s="4" t="s">
        <v>97</v>
      </c>
    </row>
    <row r="250" spans="1:41" ht="14.4" x14ac:dyDescent="0.3">
      <c r="A250" s="4" t="s">
        <v>878</v>
      </c>
      <c r="B250" s="4" t="s">
        <v>145</v>
      </c>
      <c r="C250" s="4">
        <v>2018</v>
      </c>
      <c r="D250" s="23" t="s">
        <v>128</v>
      </c>
      <c r="E250" s="4" t="s">
        <v>179</v>
      </c>
      <c r="F250" s="4" t="s">
        <v>579</v>
      </c>
      <c r="G250" s="4" t="s">
        <v>643</v>
      </c>
      <c r="H250" s="4" t="s">
        <v>32</v>
      </c>
      <c r="I250" s="4" t="s">
        <v>33</v>
      </c>
      <c r="J250" s="4" t="s">
        <v>129</v>
      </c>
      <c r="K250">
        <v>-5.3264703000000004</v>
      </c>
      <c r="L250">
        <v>-39.715607300000002</v>
      </c>
      <c r="N250" s="6" t="s">
        <v>25</v>
      </c>
      <c r="O250" s="5" t="s">
        <v>26</v>
      </c>
      <c r="P250" s="5" t="s">
        <v>21</v>
      </c>
      <c r="Q250" s="17" t="s">
        <v>424</v>
      </c>
      <c r="R250" s="5" t="s">
        <v>37</v>
      </c>
      <c r="S250" s="5" t="s">
        <v>37</v>
      </c>
      <c r="X250" s="4" t="s">
        <v>112</v>
      </c>
      <c r="Y250" s="8"/>
      <c r="Z250" s="8"/>
      <c r="AA250" s="8"/>
      <c r="AB250" s="8"/>
      <c r="AC250" s="8"/>
      <c r="AD250" s="8"/>
      <c r="AE250" s="8"/>
      <c r="AF250" s="8"/>
      <c r="AG250" s="8"/>
      <c r="AH250" s="8">
        <f t="shared" si="5"/>
        <v>0</v>
      </c>
      <c r="AI250" s="8"/>
      <c r="AJ250" s="8"/>
      <c r="AK250" s="8"/>
      <c r="AL250" s="8">
        <v>52.44</v>
      </c>
      <c r="AM250" s="8"/>
      <c r="AN250" s="4" t="s">
        <v>96</v>
      </c>
      <c r="AO250" s="4" t="s">
        <v>97</v>
      </c>
    </row>
    <row r="251" spans="1:41" ht="14.4" x14ac:dyDescent="0.3">
      <c r="A251" s="4" t="s">
        <v>878</v>
      </c>
      <c r="B251" s="4" t="s">
        <v>145</v>
      </c>
      <c r="C251" s="4">
        <v>2018</v>
      </c>
      <c r="D251" s="23" t="s">
        <v>128</v>
      </c>
      <c r="E251" s="4" t="s">
        <v>179</v>
      </c>
      <c r="F251" s="4" t="s">
        <v>579</v>
      </c>
      <c r="G251" s="4" t="s">
        <v>643</v>
      </c>
      <c r="H251" s="4" t="s">
        <v>32</v>
      </c>
      <c r="I251" s="4" t="s">
        <v>33</v>
      </c>
      <c r="J251" s="4" t="s">
        <v>129</v>
      </c>
      <c r="K251">
        <v>-5.3264703000000004</v>
      </c>
      <c r="L251">
        <v>-39.715607300000002</v>
      </c>
      <c r="N251" s="6" t="s">
        <v>25</v>
      </c>
      <c r="O251" s="5" t="s">
        <v>26</v>
      </c>
      <c r="P251" s="5" t="s">
        <v>21</v>
      </c>
      <c r="Q251" s="17" t="s">
        <v>424</v>
      </c>
      <c r="R251" s="5" t="s">
        <v>37</v>
      </c>
      <c r="S251" s="5" t="s">
        <v>37</v>
      </c>
      <c r="X251" s="4" t="s">
        <v>112</v>
      </c>
      <c r="Y251" s="8"/>
      <c r="Z251" s="8"/>
      <c r="AA251" s="8"/>
      <c r="AB251" s="8"/>
      <c r="AC251" s="8"/>
      <c r="AD251" s="8"/>
      <c r="AE251" s="8"/>
      <c r="AF251" s="8"/>
      <c r="AG251" s="8"/>
      <c r="AH251" s="8">
        <f t="shared" si="5"/>
        <v>0</v>
      </c>
      <c r="AI251" s="8"/>
      <c r="AJ251" s="8"/>
      <c r="AK251" s="8"/>
      <c r="AL251" s="8">
        <v>62.74</v>
      </c>
      <c r="AM251" s="8"/>
      <c r="AN251" s="4" t="s">
        <v>96</v>
      </c>
      <c r="AO251" s="4" t="s">
        <v>97</v>
      </c>
    </row>
    <row r="252" spans="1:41" ht="14.4" customHeight="1" x14ac:dyDescent="0.25">
      <c r="A252" s="4" t="s">
        <v>586</v>
      </c>
      <c r="B252" s="4" t="s">
        <v>27</v>
      </c>
      <c r="C252" s="4">
        <v>2020</v>
      </c>
      <c r="D252" s="23" t="s">
        <v>171</v>
      </c>
      <c r="E252" s="4" t="s">
        <v>179</v>
      </c>
      <c r="F252" s="4" t="s">
        <v>579</v>
      </c>
      <c r="G252" s="4" t="s">
        <v>602</v>
      </c>
      <c r="H252" s="4" t="s">
        <v>15</v>
      </c>
      <c r="I252" s="4" t="s">
        <v>16</v>
      </c>
      <c r="J252" s="4" t="s">
        <v>170</v>
      </c>
      <c r="N252" s="6" t="s">
        <v>25</v>
      </c>
      <c r="O252" s="5" t="s">
        <v>26</v>
      </c>
      <c r="P252" s="5" t="s">
        <v>21</v>
      </c>
      <c r="Q252" s="5" t="s">
        <v>424</v>
      </c>
      <c r="R252" s="5" t="s">
        <v>37</v>
      </c>
      <c r="S252" s="5" t="s">
        <v>37</v>
      </c>
      <c r="U252" s="7"/>
      <c r="X252" s="4" t="s">
        <v>95</v>
      </c>
      <c r="Y252" s="8">
        <v>12.3</v>
      </c>
      <c r="Z252" s="8">
        <v>8.3000000000000007</v>
      </c>
      <c r="AA252" s="8">
        <v>5.86</v>
      </c>
      <c r="AB252" s="8"/>
      <c r="AC252" s="8"/>
      <c r="AD252" s="8"/>
      <c r="AE252" s="8"/>
      <c r="AF252" s="8">
        <v>9.01</v>
      </c>
      <c r="AG252" s="8"/>
      <c r="AH252" s="25">
        <f t="shared" si="5"/>
        <v>0</v>
      </c>
      <c r="AI252" s="8"/>
      <c r="AJ252" s="8"/>
      <c r="AK252" s="8"/>
      <c r="AL252" s="8"/>
      <c r="AM252" s="8">
        <v>133.09</v>
      </c>
      <c r="AN252" s="4" t="s">
        <v>96</v>
      </c>
      <c r="AO252" s="4" t="s">
        <v>97</v>
      </c>
    </row>
    <row r="253" spans="1:41" ht="14.4" customHeight="1" x14ac:dyDescent="0.25">
      <c r="A253" s="4" t="s">
        <v>904</v>
      </c>
      <c r="B253" s="4" t="s">
        <v>35</v>
      </c>
      <c r="C253" s="4">
        <v>2023</v>
      </c>
      <c r="D253" s="23" t="s">
        <v>157</v>
      </c>
      <c r="E253" s="4" t="s">
        <v>179</v>
      </c>
      <c r="F253" s="4" t="s">
        <v>579</v>
      </c>
      <c r="G253" s="4" t="s">
        <v>756</v>
      </c>
      <c r="H253" s="4" t="s">
        <v>15</v>
      </c>
      <c r="I253" s="4" t="s">
        <v>16</v>
      </c>
      <c r="J253" s="4" t="s">
        <v>123</v>
      </c>
      <c r="N253" s="6" t="s">
        <v>25</v>
      </c>
      <c r="O253" s="5" t="s">
        <v>58</v>
      </c>
      <c r="P253" s="5" t="s">
        <v>21</v>
      </c>
      <c r="Q253" s="17" t="s">
        <v>424</v>
      </c>
      <c r="R253" s="5" t="s">
        <v>37</v>
      </c>
      <c r="S253" s="5" t="s">
        <v>37</v>
      </c>
      <c r="T253" s="4" t="s">
        <v>159</v>
      </c>
      <c r="V253" s="4">
        <v>1.5</v>
      </c>
      <c r="X253" s="4" t="s">
        <v>112</v>
      </c>
      <c r="Y253" s="8"/>
      <c r="Z253" s="8"/>
      <c r="AA253" s="8"/>
      <c r="AB253" s="8"/>
      <c r="AC253" s="8"/>
      <c r="AD253" s="8"/>
      <c r="AE253" s="8"/>
      <c r="AF253" s="8"/>
      <c r="AG253" s="8"/>
      <c r="AH253" s="8">
        <f t="shared" si="5"/>
        <v>0</v>
      </c>
      <c r="AI253" s="8">
        <v>108</v>
      </c>
      <c r="AJ253" s="8">
        <v>4.8</v>
      </c>
      <c r="AK253" s="8">
        <v>82.8</v>
      </c>
      <c r="AL253" s="8"/>
      <c r="AM253" s="8">
        <v>383.04</v>
      </c>
      <c r="AN253" s="4" t="s">
        <v>96</v>
      </c>
      <c r="AO253" s="4" t="s">
        <v>97</v>
      </c>
    </row>
    <row r="254" spans="1:41" ht="14.4" customHeight="1" x14ac:dyDescent="0.25">
      <c r="A254" s="4" t="s">
        <v>904</v>
      </c>
      <c r="B254" s="4" t="s">
        <v>35</v>
      </c>
      <c r="C254" s="4">
        <v>2023</v>
      </c>
      <c r="D254" s="23" t="s">
        <v>157</v>
      </c>
      <c r="E254" s="4" t="s">
        <v>179</v>
      </c>
      <c r="F254" s="4" t="s">
        <v>579</v>
      </c>
      <c r="G254" s="4" t="s">
        <v>756</v>
      </c>
      <c r="H254" s="4" t="s">
        <v>15</v>
      </c>
      <c r="I254" s="4" t="s">
        <v>16</v>
      </c>
      <c r="J254" s="4" t="s">
        <v>123</v>
      </c>
      <c r="N254" s="6" t="s">
        <v>25</v>
      </c>
      <c r="O254" s="5" t="s">
        <v>58</v>
      </c>
      <c r="P254" s="5" t="s">
        <v>21</v>
      </c>
      <c r="Q254" s="17" t="s">
        <v>424</v>
      </c>
      <c r="R254" s="5" t="s">
        <v>37</v>
      </c>
      <c r="S254" s="5" t="s">
        <v>37</v>
      </c>
      <c r="T254" s="4" t="s">
        <v>160</v>
      </c>
      <c r="V254" s="4">
        <v>1.5</v>
      </c>
      <c r="X254" s="4" t="s">
        <v>112</v>
      </c>
      <c r="Y254" s="8"/>
      <c r="Z254" s="8"/>
      <c r="AA254" s="8"/>
      <c r="AB254" s="8"/>
      <c r="AC254" s="8"/>
      <c r="AD254" s="8"/>
      <c r="AE254" s="8"/>
      <c r="AF254" s="8"/>
      <c r="AG254" s="8"/>
      <c r="AH254" s="8">
        <f t="shared" si="5"/>
        <v>0</v>
      </c>
      <c r="AI254" s="8">
        <v>108.24</v>
      </c>
      <c r="AJ254" s="8">
        <v>4.8</v>
      </c>
      <c r="AK254" s="8">
        <v>114.72</v>
      </c>
      <c r="AL254" s="8"/>
      <c r="AM254" s="8">
        <v>281.27999999999997</v>
      </c>
      <c r="AN254" s="4" t="s">
        <v>96</v>
      </c>
      <c r="AO254" s="4" t="s">
        <v>97</v>
      </c>
    </row>
    <row r="255" spans="1:41" ht="14.4" customHeight="1" x14ac:dyDescent="0.25">
      <c r="A255" s="4" t="s">
        <v>904</v>
      </c>
      <c r="B255" s="4" t="s">
        <v>35</v>
      </c>
      <c r="C255" s="4">
        <v>2023</v>
      </c>
      <c r="D255" s="23" t="s">
        <v>157</v>
      </c>
      <c r="E255" s="4" t="s">
        <v>179</v>
      </c>
      <c r="F255" s="4" t="s">
        <v>579</v>
      </c>
      <c r="G255" s="4" t="s">
        <v>756</v>
      </c>
      <c r="H255" s="4" t="s">
        <v>15</v>
      </c>
      <c r="I255" s="4" t="s">
        <v>16</v>
      </c>
      <c r="J255" s="4" t="s">
        <v>123</v>
      </c>
      <c r="N255" s="6" t="s">
        <v>25</v>
      </c>
      <c r="O255" s="5" t="s">
        <v>58</v>
      </c>
      <c r="P255" s="5" t="s">
        <v>21</v>
      </c>
      <c r="Q255" s="17" t="s">
        <v>424</v>
      </c>
      <c r="R255" s="5" t="s">
        <v>37</v>
      </c>
      <c r="S255" s="5" t="s">
        <v>37</v>
      </c>
      <c r="T255" s="4" t="s">
        <v>158</v>
      </c>
      <c r="V255" s="4">
        <v>1.5</v>
      </c>
      <c r="X255" s="4" t="s">
        <v>112</v>
      </c>
      <c r="Y255" s="8"/>
      <c r="Z255" s="8"/>
      <c r="AA255" s="8"/>
      <c r="AB255" s="8"/>
      <c r="AC255" s="8"/>
      <c r="AD255" s="8"/>
      <c r="AE255" s="8">
        <v>0.42</v>
      </c>
      <c r="AF255" s="8"/>
      <c r="AG255" s="8"/>
      <c r="AH255" s="8">
        <f t="shared" si="5"/>
        <v>0</v>
      </c>
      <c r="AI255" s="8">
        <v>181.44</v>
      </c>
      <c r="AJ255" s="8">
        <v>9.6</v>
      </c>
      <c r="AK255" s="8">
        <v>119.04</v>
      </c>
      <c r="AL255" s="8"/>
      <c r="AM255" s="8">
        <v>167.52</v>
      </c>
      <c r="AN255" s="4" t="s">
        <v>96</v>
      </c>
      <c r="AO255" s="4" t="s">
        <v>97</v>
      </c>
    </row>
    <row r="256" spans="1:41" ht="14.4" customHeight="1" x14ac:dyDescent="0.25">
      <c r="A256" s="4" t="s">
        <v>909</v>
      </c>
      <c r="B256" s="4" t="s">
        <v>35</v>
      </c>
      <c r="C256" s="4">
        <v>2019</v>
      </c>
      <c r="D256" s="23" t="s">
        <v>156</v>
      </c>
      <c r="E256" s="4" t="s">
        <v>179</v>
      </c>
      <c r="F256" s="4" t="s">
        <v>579</v>
      </c>
      <c r="G256" s="4" t="s">
        <v>758</v>
      </c>
      <c r="H256" s="4" t="s">
        <v>15</v>
      </c>
      <c r="I256" s="4" t="s">
        <v>16</v>
      </c>
      <c r="J256" s="4" t="s">
        <v>123</v>
      </c>
      <c r="M256" s="4">
        <v>153</v>
      </c>
      <c r="N256" s="6" t="s">
        <v>25</v>
      </c>
      <c r="O256" s="5" t="s">
        <v>58</v>
      </c>
      <c r="P256" s="5" t="s">
        <v>21</v>
      </c>
      <c r="Q256" s="17" t="s">
        <v>424</v>
      </c>
      <c r="R256" s="5" t="s">
        <v>37</v>
      </c>
      <c r="S256" s="5" t="s">
        <v>37</v>
      </c>
      <c r="V256" s="4">
        <v>1.8</v>
      </c>
      <c r="X256" s="4" t="s">
        <v>95</v>
      </c>
      <c r="Y256" s="8">
        <v>19.600000000000001</v>
      </c>
      <c r="Z256" s="8"/>
      <c r="AA256" s="8"/>
      <c r="AB256" s="8"/>
      <c r="AC256" s="8"/>
      <c r="AD256" s="8"/>
      <c r="AE256" s="8">
        <v>0.42</v>
      </c>
      <c r="AF256" s="8"/>
      <c r="AG256" s="8"/>
      <c r="AH256" s="8">
        <f t="shared" si="5"/>
        <v>0</v>
      </c>
      <c r="AI256" s="8"/>
      <c r="AJ256" s="8"/>
      <c r="AK256" s="8">
        <v>0.81</v>
      </c>
      <c r="AL256" s="8"/>
      <c r="AM256" s="8"/>
      <c r="AN256" s="4" t="s">
        <v>96</v>
      </c>
      <c r="AO256" s="4" t="s">
        <v>97</v>
      </c>
    </row>
    <row r="257" spans="1:41" ht="14.4" x14ac:dyDescent="0.3">
      <c r="A257" s="4" t="s">
        <v>897</v>
      </c>
      <c r="B257" s="4" t="s">
        <v>61</v>
      </c>
      <c r="C257" s="4">
        <v>2016</v>
      </c>
      <c r="D257" s="11" t="s">
        <v>62</v>
      </c>
      <c r="E257" s="15" t="s">
        <v>179</v>
      </c>
      <c r="F257" s="4" t="s">
        <v>579</v>
      </c>
      <c r="G257" s="4" t="s">
        <v>750</v>
      </c>
      <c r="H257" s="4" t="s">
        <v>15</v>
      </c>
      <c r="I257" s="4" t="s">
        <v>63</v>
      </c>
      <c r="J257" s="4" t="s">
        <v>64</v>
      </c>
      <c r="K257">
        <v>13.0836939</v>
      </c>
      <c r="L257">
        <v>80.270185999999995</v>
      </c>
      <c r="M257" s="4">
        <v>123</v>
      </c>
      <c r="N257" s="6" t="s">
        <v>43</v>
      </c>
      <c r="O257" s="5" t="s">
        <v>132</v>
      </c>
      <c r="P257" s="5" t="s">
        <v>21</v>
      </c>
      <c r="Q257" s="17" t="s">
        <v>424</v>
      </c>
      <c r="R257" s="5" t="s">
        <v>37</v>
      </c>
      <c r="S257" s="5" t="s">
        <v>37</v>
      </c>
      <c r="U257" s="4">
        <v>6000</v>
      </c>
      <c r="V257" s="4">
        <v>1</v>
      </c>
      <c r="W257" s="4">
        <v>8</v>
      </c>
      <c r="X257" s="4" t="s">
        <v>95</v>
      </c>
      <c r="Y257" s="8"/>
      <c r="Z257" s="8"/>
      <c r="AA257" s="8"/>
      <c r="AB257" s="8"/>
      <c r="AC257" s="8"/>
      <c r="AD257" s="8"/>
      <c r="AE257" s="8"/>
      <c r="AF257" s="8"/>
      <c r="AG257" s="8"/>
      <c r="AH257" s="8">
        <f t="shared" si="5"/>
        <v>0</v>
      </c>
      <c r="AI257" s="8">
        <v>0.22700000000000001</v>
      </c>
      <c r="AJ257" s="8"/>
      <c r="AK257" s="8"/>
      <c r="AL257" s="8">
        <v>149.69999999999999</v>
      </c>
      <c r="AM257" s="8">
        <v>4.2999999999999997E-2</v>
      </c>
      <c r="AN257" s="4" t="s">
        <v>96</v>
      </c>
      <c r="AO257" s="4" t="s">
        <v>97</v>
      </c>
    </row>
    <row r="258" spans="1:41" ht="14.4" customHeight="1" x14ac:dyDescent="0.25">
      <c r="A258" s="4" t="s">
        <v>1253</v>
      </c>
      <c r="B258" s="4" t="s">
        <v>161</v>
      </c>
      <c r="C258" s="4">
        <v>2019</v>
      </c>
      <c r="D258" s="23" t="s">
        <v>162</v>
      </c>
      <c r="E258" s="4" t="s">
        <v>179</v>
      </c>
      <c r="F258" s="4" t="s">
        <v>579</v>
      </c>
      <c r="G258" s="4" t="s">
        <v>764</v>
      </c>
      <c r="H258" s="4" t="s">
        <v>15</v>
      </c>
      <c r="I258" s="4" t="s">
        <v>16</v>
      </c>
      <c r="J258" s="4" t="s">
        <v>163</v>
      </c>
      <c r="K258" s="4">
        <v>34.745277999999999</v>
      </c>
      <c r="L258" s="4">
        <v>105.340833</v>
      </c>
      <c r="M258" s="4">
        <v>130</v>
      </c>
      <c r="N258" s="6" t="s">
        <v>1265</v>
      </c>
      <c r="O258" s="5" t="s">
        <v>164</v>
      </c>
      <c r="P258" s="5" t="s">
        <v>21</v>
      </c>
      <c r="Q258" s="17" t="s">
        <v>423</v>
      </c>
      <c r="R258" s="5" t="s">
        <v>37</v>
      </c>
      <c r="S258" s="5" t="s">
        <v>342</v>
      </c>
      <c r="T258" s="4" t="s">
        <v>165</v>
      </c>
      <c r="U258" s="4">
        <v>10200</v>
      </c>
      <c r="V258" s="4">
        <v>2.2999999999999998</v>
      </c>
      <c r="W258" s="4">
        <f>7.2+48</f>
        <v>55.2</v>
      </c>
      <c r="X258" s="4" t="s">
        <v>95</v>
      </c>
      <c r="Y258" s="8">
        <v>23</v>
      </c>
      <c r="Z258" s="8">
        <v>7.72</v>
      </c>
      <c r="AA258" s="8">
        <v>8.42</v>
      </c>
      <c r="AB258" s="8">
        <v>6.3E-2</v>
      </c>
      <c r="AC258" s="8">
        <v>5.7000000000000002E-2</v>
      </c>
      <c r="AD258" s="8">
        <v>0.21</v>
      </c>
      <c r="AE258" s="8"/>
      <c r="AF258" s="8"/>
      <c r="AG258" s="8">
        <v>3.96</v>
      </c>
      <c r="AH258" s="8">
        <f t="shared" si="5"/>
        <v>0.12575123084475764</v>
      </c>
      <c r="AI258" s="8"/>
      <c r="AJ258" s="8"/>
      <c r="AK258" s="8"/>
      <c r="AL258" s="8"/>
      <c r="AM258" s="8"/>
      <c r="AN258" s="4" t="s">
        <v>96</v>
      </c>
      <c r="AO258" s="4" t="s">
        <v>97</v>
      </c>
    </row>
    <row r="259" spans="1:41" ht="14.4" customHeight="1" x14ac:dyDescent="0.25">
      <c r="A259" s="4" t="s">
        <v>1252</v>
      </c>
      <c r="B259" s="4" t="s">
        <v>161</v>
      </c>
      <c r="C259" s="4">
        <v>2020</v>
      </c>
      <c r="D259" s="9" t="s">
        <v>1091</v>
      </c>
      <c r="E259" s="4" t="s">
        <v>179</v>
      </c>
      <c r="F259" s="4" t="s">
        <v>579</v>
      </c>
      <c r="G259" s="4" t="s">
        <v>1090</v>
      </c>
      <c r="H259" s="15" t="s">
        <v>15</v>
      </c>
      <c r="I259" s="15" t="s">
        <v>16</v>
      </c>
      <c r="J259" s="4" t="s">
        <v>1087</v>
      </c>
      <c r="K259" s="4">
        <v>34.745277999999999</v>
      </c>
      <c r="L259" s="4">
        <v>105.340833</v>
      </c>
      <c r="M259" s="4">
        <v>122</v>
      </c>
      <c r="N259" s="6" t="s">
        <v>1265</v>
      </c>
      <c r="O259" s="4" t="s">
        <v>1110</v>
      </c>
      <c r="P259" s="5" t="s">
        <v>423</v>
      </c>
      <c r="Q259" s="5" t="s">
        <v>1098</v>
      </c>
      <c r="R259" s="5" t="s">
        <v>37</v>
      </c>
      <c r="S259" s="5" t="s">
        <v>37</v>
      </c>
      <c r="T259" s="4" t="s">
        <v>165</v>
      </c>
      <c r="U259" s="4">
        <v>10200</v>
      </c>
      <c r="V259" s="4">
        <v>2.2999999999999998</v>
      </c>
      <c r="X259" s="4" t="s">
        <v>112</v>
      </c>
      <c r="Y259" s="4">
        <v>21.7</v>
      </c>
      <c r="Z259" s="4">
        <v>8.9700000000000006</v>
      </c>
      <c r="AA259" s="4">
        <v>3.38</v>
      </c>
      <c r="AB259" s="4">
        <v>6.2600000000000003E-2</v>
      </c>
      <c r="AC259" s="4">
        <v>5.7000000000000002E-2</v>
      </c>
      <c r="AD259" s="4">
        <v>0.20899999999999999</v>
      </c>
      <c r="AH259" s="25">
        <f t="shared" si="5"/>
        <v>0.1251360888072848</v>
      </c>
      <c r="AL259" s="4">
        <v>-0.65700000000000003</v>
      </c>
      <c r="AN259" s="4" t="s">
        <v>1105</v>
      </c>
      <c r="AO259" s="4" t="s">
        <v>97</v>
      </c>
    </row>
    <row r="260" spans="1:41" ht="14.4" customHeight="1" x14ac:dyDescent="0.25">
      <c r="A260" s="4" t="s">
        <v>1252</v>
      </c>
      <c r="B260" s="4" t="s">
        <v>161</v>
      </c>
      <c r="C260" s="4">
        <v>2020</v>
      </c>
      <c r="D260" s="9" t="s">
        <v>1091</v>
      </c>
      <c r="E260" s="4" t="s">
        <v>179</v>
      </c>
      <c r="F260" s="4" t="s">
        <v>579</v>
      </c>
      <c r="G260" s="4" t="s">
        <v>1090</v>
      </c>
      <c r="H260" s="15" t="s">
        <v>15</v>
      </c>
      <c r="I260" s="15" t="s">
        <v>16</v>
      </c>
      <c r="J260" s="4" t="s">
        <v>1087</v>
      </c>
      <c r="K260" s="4">
        <v>34.745277999999999</v>
      </c>
      <c r="L260" s="4">
        <v>105.340833</v>
      </c>
      <c r="M260" s="4">
        <v>122</v>
      </c>
      <c r="N260" s="6" t="s">
        <v>1265</v>
      </c>
      <c r="O260" s="4" t="s">
        <v>1110</v>
      </c>
      <c r="P260" s="5" t="s">
        <v>423</v>
      </c>
      <c r="Q260" s="5" t="s">
        <v>1098</v>
      </c>
      <c r="R260" s="5" t="s">
        <v>37</v>
      </c>
      <c r="S260" s="5" t="s">
        <v>37</v>
      </c>
      <c r="T260" s="4" t="s">
        <v>165</v>
      </c>
      <c r="U260" s="4">
        <v>10200</v>
      </c>
      <c r="V260" s="4">
        <v>2.2999999999999998</v>
      </c>
      <c r="X260" s="4" t="s">
        <v>112</v>
      </c>
      <c r="Y260" s="4">
        <v>24.2</v>
      </c>
      <c r="Z260" s="4">
        <v>8.61</v>
      </c>
      <c r="AA260" s="4">
        <v>3.23</v>
      </c>
      <c r="AB260" s="4">
        <v>6.3399999999999998E-2</v>
      </c>
      <c r="AC260" s="4">
        <v>2.29E-2</v>
      </c>
      <c r="AD260" s="4">
        <v>0.313</v>
      </c>
      <c r="AH260" s="25">
        <f t="shared" si="5"/>
        <v>0.14971977312130891</v>
      </c>
      <c r="AL260" s="4">
        <v>-1.2010000000000001</v>
      </c>
      <c r="AN260" s="4" t="s">
        <v>1105</v>
      </c>
      <c r="AO260" s="4" t="s">
        <v>97</v>
      </c>
    </row>
    <row r="261" spans="1:41" ht="14.4" x14ac:dyDescent="0.3">
      <c r="A261" s="4" t="s">
        <v>1251</v>
      </c>
      <c r="B261" s="4" t="s">
        <v>161</v>
      </c>
      <c r="C261" s="4">
        <v>2022</v>
      </c>
      <c r="D261" s="4" t="s">
        <v>1093</v>
      </c>
      <c r="E261" s="4" t="s">
        <v>179</v>
      </c>
      <c r="F261" s="4" t="s">
        <v>579</v>
      </c>
      <c r="G261" s="4" t="s">
        <v>1092</v>
      </c>
      <c r="H261" s="15" t="s">
        <v>15</v>
      </c>
      <c r="I261" s="15" t="s">
        <v>16</v>
      </c>
      <c r="J261" s="4" t="s">
        <v>1111</v>
      </c>
      <c r="K261">
        <v>29.987334400000002</v>
      </c>
      <c r="L261">
        <v>122.20303629999999</v>
      </c>
      <c r="M261" s="4">
        <v>183</v>
      </c>
      <c r="N261" s="6" t="s">
        <v>1265</v>
      </c>
      <c r="O261" s="4" t="s">
        <v>1110</v>
      </c>
      <c r="P261" s="5" t="s">
        <v>423</v>
      </c>
      <c r="Q261" s="5" t="s">
        <v>1098</v>
      </c>
      <c r="R261" s="5" t="s">
        <v>37</v>
      </c>
      <c r="S261" s="5" t="s">
        <v>37</v>
      </c>
      <c r="T261" s="4" t="s">
        <v>1114</v>
      </c>
      <c r="U261" s="4">
        <v>13300</v>
      </c>
      <c r="V261" s="4">
        <v>1.5</v>
      </c>
      <c r="X261" s="4" t="s">
        <v>95</v>
      </c>
      <c r="Y261" s="4">
        <v>22.7</v>
      </c>
      <c r="Z261" s="4">
        <v>8.57</v>
      </c>
      <c r="AA261" s="4">
        <v>9.48</v>
      </c>
      <c r="AH261" s="8">
        <f t="shared" si="5"/>
        <v>0</v>
      </c>
      <c r="AL261" s="4">
        <v>-608.88</v>
      </c>
      <c r="AN261" s="4" t="s">
        <v>1105</v>
      </c>
      <c r="AO261" s="4" t="s">
        <v>97</v>
      </c>
    </row>
    <row r="262" spans="1:41" ht="14.4" customHeight="1" x14ac:dyDescent="0.25">
      <c r="A262" s="4" t="s">
        <v>1252</v>
      </c>
      <c r="B262" s="4" t="s">
        <v>161</v>
      </c>
      <c r="C262" s="4">
        <v>2020</v>
      </c>
      <c r="D262" s="9" t="s">
        <v>1091</v>
      </c>
      <c r="E262" s="4" t="s">
        <v>179</v>
      </c>
      <c r="F262" s="4" t="s">
        <v>579</v>
      </c>
      <c r="G262" s="4" t="s">
        <v>1090</v>
      </c>
      <c r="H262" s="15" t="s">
        <v>15</v>
      </c>
      <c r="I262" s="15" t="s">
        <v>16</v>
      </c>
      <c r="J262" s="4" t="s">
        <v>1087</v>
      </c>
      <c r="K262" s="4">
        <v>34.745277999999999</v>
      </c>
      <c r="L262" s="4">
        <v>105.340833</v>
      </c>
      <c r="M262" s="4">
        <v>122</v>
      </c>
      <c r="N262" s="6" t="s">
        <v>1265</v>
      </c>
      <c r="O262" s="4" t="s">
        <v>1107</v>
      </c>
      <c r="P262" s="5" t="s">
        <v>423</v>
      </c>
      <c r="Q262" s="5" t="s">
        <v>1099</v>
      </c>
      <c r="R262" s="5" t="s">
        <v>37</v>
      </c>
      <c r="S262" s="5" t="s">
        <v>37</v>
      </c>
      <c r="T262" s="4" t="s">
        <v>1100</v>
      </c>
      <c r="U262" s="4">
        <v>10200</v>
      </c>
      <c r="V262" s="4">
        <v>2.2999999999999998</v>
      </c>
      <c r="X262" s="4" t="s">
        <v>112</v>
      </c>
      <c r="Y262" s="4">
        <v>24.2</v>
      </c>
      <c r="Z262" s="4">
        <v>7.78</v>
      </c>
      <c r="AA262" s="4">
        <v>0.63</v>
      </c>
      <c r="AB262" s="4">
        <v>6.2199999999999998E-2</v>
      </c>
      <c r="AC262" s="4">
        <v>2.8400000000000002E-2</v>
      </c>
      <c r="AD262" s="4">
        <v>0.48</v>
      </c>
      <c r="AH262" s="25">
        <f t="shared" si="5"/>
        <v>0.20088200332133305</v>
      </c>
      <c r="AL262" s="4">
        <v>0.94699999999999995</v>
      </c>
      <c r="AN262" s="4" t="s">
        <v>1105</v>
      </c>
      <c r="AO262" s="4" t="s">
        <v>97</v>
      </c>
    </row>
    <row r="263" spans="1:41" ht="14.4" customHeight="1" x14ac:dyDescent="0.25">
      <c r="A263" s="4" t="s">
        <v>1252</v>
      </c>
      <c r="B263" s="4" t="s">
        <v>161</v>
      </c>
      <c r="C263" s="4">
        <v>2020</v>
      </c>
      <c r="D263" s="9" t="s">
        <v>1091</v>
      </c>
      <c r="E263" s="4" t="s">
        <v>179</v>
      </c>
      <c r="F263" s="4" t="s">
        <v>579</v>
      </c>
      <c r="G263" s="4" t="s">
        <v>1090</v>
      </c>
      <c r="H263" s="15" t="s">
        <v>15</v>
      </c>
      <c r="I263" s="15" t="s">
        <v>16</v>
      </c>
      <c r="J263" s="4" t="s">
        <v>1087</v>
      </c>
      <c r="K263" s="4">
        <v>34.745277999999999</v>
      </c>
      <c r="L263" s="4">
        <v>105.340833</v>
      </c>
      <c r="M263" s="4">
        <v>122</v>
      </c>
      <c r="N263" s="6" t="s">
        <v>1265</v>
      </c>
      <c r="O263" s="4" t="s">
        <v>1107</v>
      </c>
      <c r="P263" s="5" t="s">
        <v>423</v>
      </c>
      <c r="Q263" s="5" t="s">
        <v>1099</v>
      </c>
      <c r="R263" s="5" t="s">
        <v>37</v>
      </c>
      <c r="S263" s="5" t="s">
        <v>37</v>
      </c>
      <c r="T263" s="4" t="s">
        <v>1100</v>
      </c>
      <c r="U263" s="4">
        <v>10200</v>
      </c>
      <c r="V263" s="4">
        <v>2.2999999999999998</v>
      </c>
      <c r="X263" s="4" t="s">
        <v>112</v>
      </c>
      <c r="Y263" s="4">
        <v>21.7</v>
      </c>
      <c r="Z263" s="4">
        <v>8.51</v>
      </c>
      <c r="AA263" s="4">
        <v>1.77</v>
      </c>
      <c r="AB263" s="4">
        <v>3.0099999999999998E-2</v>
      </c>
      <c r="AC263" s="4">
        <v>8.9300000000000004E-2</v>
      </c>
      <c r="AD263" s="4">
        <v>0.46800000000000003</v>
      </c>
      <c r="AH263" s="25">
        <f t="shared" si="5"/>
        <v>0.18606034854621761</v>
      </c>
      <c r="AL263" s="4">
        <v>1.6160000000000001</v>
      </c>
      <c r="AN263" s="4" t="s">
        <v>1105</v>
      </c>
      <c r="AO263" s="4" t="s">
        <v>97</v>
      </c>
    </row>
    <row r="264" spans="1:41" ht="14.4" customHeight="1" x14ac:dyDescent="0.3">
      <c r="A264" s="4" t="s">
        <v>1251</v>
      </c>
      <c r="B264" s="4" t="s">
        <v>161</v>
      </c>
      <c r="C264" s="4">
        <v>2022</v>
      </c>
      <c r="D264" s="4" t="s">
        <v>1093</v>
      </c>
      <c r="E264" s="4" t="s">
        <v>179</v>
      </c>
      <c r="F264" s="4" t="s">
        <v>579</v>
      </c>
      <c r="G264" s="4" t="s">
        <v>1092</v>
      </c>
      <c r="H264" s="15" t="s">
        <v>15</v>
      </c>
      <c r="I264" s="15" t="s">
        <v>16</v>
      </c>
      <c r="J264" s="4" t="s">
        <v>1111</v>
      </c>
      <c r="K264">
        <v>29.987334400000002</v>
      </c>
      <c r="L264">
        <v>122.20303629999999</v>
      </c>
      <c r="M264" s="4">
        <v>183</v>
      </c>
      <c r="N264" s="6" t="s">
        <v>1265</v>
      </c>
      <c r="O264" s="4" t="s">
        <v>1113</v>
      </c>
      <c r="P264" s="5" t="s">
        <v>423</v>
      </c>
      <c r="Q264" s="5" t="s">
        <v>1099</v>
      </c>
      <c r="R264" s="5" t="s">
        <v>37</v>
      </c>
      <c r="S264" s="5" t="s">
        <v>37</v>
      </c>
      <c r="T264" s="4" t="s">
        <v>1115</v>
      </c>
      <c r="U264" s="4">
        <v>13300</v>
      </c>
      <c r="V264" s="4">
        <v>1.5</v>
      </c>
      <c r="X264" s="4" t="s">
        <v>95</v>
      </c>
      <c r="Y264" s="4">
        <v>22.7</v>
      </c>
      <c r="Z264" s="4">
        <v>8.6300000000000008</v>
      </c>
      <c r="AA264" s="4">
        <v>9.48</v>
      </c>
      <c r="AH264" s="25">
        <f t="shared" ref="AH264:AH306" si="6">(AB264*(14.01/18.04))+(AC264*(14.01/62))+(AD264*(14.01/46.01))</f>
        <v>0</v>
      </c>
      <c r="AL264" s="4">
        <v>-725.52</v>
      </c>
      <c r="AN264" s="4" t="s">
        <v>1105</v>
      </c>
      <c r="AO264" s="4" t="s">
        <v>97</v>
      </c>
    </row>
    <row r="265" spans="1:41" ht="14.4" customHeight="1" x14ac:dyDescent="0.3">
      <c r="A265" s="4" t="s">
        <v>1251</v>
      </c>
      <c r="B265" s="4" t="s">
        <v>161</v>
      </c>
      <c r="C265" s="4">
        <v>2022</v>
      </c>
      <c r="D265" s="4" t="s">
        <v>1093</v>
      </c>
      <c r="E265" s="4" t="s">
        <v>179</v>
      </c>
      <c r="F265" s="4" t="s">
        <v>579</v>
      </c>
      <c r="G265" s="4" t="s">
        <v>1092</v>
      </c>
      <c r="H265" s="15" t="s">
        <v>15</v>
      </c>
      <c r="I265" s="15" t="s">
        <v>16</v>
      </c>
      <c r="J265" s="4" t="s">
        <v>1111</v>
      </c>
      <c r="K265">
        <v>29.987334400000002</v>
      </c>
      <c r="L265">
        <v>122.20303629999999</v>
      </c>
      <c r="M265" s="4">
        <v>183</v>
      </c>
      <c r="N265" s="6" t="s">
        <v>1265</v>
      </c>
      <c r="O265" s="4" t="s">
        <v>1113</v>
      </c>
      <c r="P265" s="5" t="s">
        <v>423</v>
      </c>
      <c r="Q265" s="5" t="s">
        <v>1099</v>
      </c>
      <c r="R265" s="5" t="s">
        <v>37</v>
      </c>
      <c r="S265" s="5" t="s">
        <v>37</v>
      </c>
      <c r="T265" s="4" t="s">
        <v>1116</v>
      </c>
      <c r="U265" s="4">
        <v>13300</v>
      </c>
      <c r="V265" s="4">
        <v>1.5</v>
      </c>
      <c r="X265" s="4" t="s">
        <v>95</v>
      </c>
      <c r="Y265" s="4">
        <v>22.7</v>
      </c>
      <c r="Z265" s="4">
        <v>8.6</v>
      </c>
      <c r="AA265" s="4">
        <v>9.48</v>
      </c>
      <c r="AH265" s="25">
        <f t="shared" si="6"/>
        <v>0</v>
      </c>
      <c r="AL265" s="4">
        <v>-691.44</v>
      </c>
      <c r="AN265" s="4" t="s">
        <v>1105</v>
      </c>
      <c r="AO265" s="4" t="s">
        <v>97</v>
      </c>
    </row>
    <row r="266" spans="1:41" ht="14.4" x14ac:dyDescent="0.3">
      <c r="A266" s="4" t="s">
        <v>1251</v>
      </c>
      <c r="B266" s="4" t="s">
        <v>161</v>
      </c>
      <c r="C266" s="4">
        <v>2022</v>
      </c>
      <c r="D266" s="4" t="s">
        <v>1093</v>
      </c>
      <c r="E266" s="4" t="s">
        <v>179</v>
      </c>
      <c r="F266" s="4" t="s">
        <v>579</v>
      </c>
      <c r="G266" s="4" t="s">
        <v>1092</v>
      </c>
      <c r="H266" s="15" t="s">
        <v>15</v>
      </c>
      <c r="I266" s="15" t="s">
        <v>16</v>
      </c>
      <c r="J266" s="4" t="s">
        <v>1111</v>
      </c>
      <c r="K266">
        <v>29.987334400000002</v>
      </c>
      <c r="L266">
        <v>122.20303629999999</v>
      </c>
      <c r="M266" s="4">
        <v>183</v>
      </c>
      <c r="N266" s="6" t="s">
        <v>1265</v>
      </c>
      <c r="O266" s="4" t="s">
        <v>1113</v>
      </c>
      <c r="P266" s="5" t="s">
        <v>423</v>
      </c>
      <c r="Q266" s="5" t="s">
        <v>1099</v>
      </c>
      <c r="R266" s="5" t="s">
        <v>37</v>
      </c>
      <c r="S266" s="5" t="s">
        <v>37</v>
      </c>
      <c r="T266" s="4" t="s">
        <v>1117</v>
      </c>
      <c r="U266" s="4">
        <v>13300</v>
      </c>
      <c r="V266" s="4">
        <v>1.5</v>
      </c>
      <c r="X266" s="4" t="s">
        <v>95</v>
      </c>
      <c r="Y266" s="4">
        <v>22.7</v>
      </c>
      <c r="Z266" s="4">
        <v>8.39</v>
      </c>
      <c r="AA266" s="4">
        <v>9.48</v>
      </c>
      <c r="AH266" s="25">
        <f t="shared" si="6"/>
        <v>0</v>
      </c>
      <c r="AL266" s="4">
        <v>-292.32</v>
      </c>
      <c r="AN266" s="4" t="s">
        <v>1105</v>
      </c>
      <c r="AO266" s="4" t="s">
        <v>97</v>
      </c>
    </row>
    <row r="267" spans="1:41" ht="14.4" x14ac:dyDescent="0.3">
      <c r="A267" s="4" t="s">
        <v>589</v>
      </c>
      <c r="B267" s="4" t="s">
        <v>1065</v>
      </c>
      <c r="C267" s="4">
        <v>2015</v>
      </c>
      <c r="E267" s="4" t="s">
        <v>180</v>
      </c>
      <c r="F267" s="4" t="s">
        <v>578</v>
      </c>
      <c r="G267" s="4" t="s">
        <v>1066</v>
      </c>
      <c r="H267" s="15" t="s">
        <v>15</v>
      </c>
      <c r="I267" s="15" t="s">
        <v>16</v>
      </c>
      <c r="J267" s="4" t="s">
        <v>1067</v>
      </c>
      <c r="K267">
        <v>36.24671294709902</v>
      </c>
      <c r="L267">
        <v>120.11436891845879</v>
      </c>
      <c r="N267" s="6" t="s">
        <v>25</v>
      </c>
      <c r="P267" s="5" t="s">
        <v>21</v>
      </c>
      <c r="Q267" s="5" t="s">
        <v>424</v>
      </c>
      <c r="R267" s="5" t="s">
        <v>37</v>
      </c>
      <c r="S267" s="5" t="s">
        <v>37</v>
      </c>
      <c r="X267" s="4" t="s">
        <v>99</v>
      </c>
      <c r="Y267" s="4">
        <v>20.3</v>
      </c>
      <c r="AH267" s="25">
        <f t="shared" si="6"/>
        <v>0</v>
      </c>
      <c r="AL267" s="4">
        <v>42.47</v>
      </c>
      <c r="AN267" s="4" t="s">
        <v>96</v>
      </c>
      <c r="AO267" s="4" t="s">
        <v>97</v>
      </c>
    </row>
    <row r="268" spans="1:41" ht="14.4" customHeight="1" x14ac:dyDescent="0.3">
      <c r="A268" s="4" t="s">
        <v>584</v>
      </c>
      <c r="B268" s="4" t="s">
        <v>133</v>
      </c>
      <c r="C268" s="4">
        <v>2024</v>
      </c>
      <c r="D268" s="4" t="s">
        <v>134</v>
      </c>
      <c r="E268" s="4" t="s">
        <v>179</v>
      </c>
      <c r="F268" s="4" t="s">
        <v>579</v>
      </c>
      <c r="G268" s="4" t="s">
        <v>580</v>
      </c>
      <c r="H268" s="4" t="s">
        <v>15</v>
      </c>
      <c r="I268" s="4" t="s">
        <v>104</v>
      </c>
      <c r="J268" s="4" t="s">
        <v>135</v>
      </c>
      <c r="K268">
        <v>0.78843969999999997</v>
      </c>
      <c r="L268">
        <v>116.2419977</v>
      </c>
      <c r="M268" s="4">
        <f>6*30</f>
        <v>180</v>
      </c>
      <c r="N268" s="6" t="s">
        <v>25</v>
      </c>
      <c r="O268" s="5" t="s">
        <v>26</v>
      </c>
      <c r="P268" s="5" t="s">
        <v>21</v>
      </c>
      <c r="Q268" s="5" t="s">
        <v>424</v>
      </c>
      <c r="R268" s="5" t="s">
        <v>37</v>
      </c>
      <c r="S268" s="5" t="s">
        <v>37</v>
      </c>
      <c r="X268" s="4" t="s">
        <v>112</v>
      </c>
      <c r="Y268" s="8">
        <v>32</v>
      </c>
      <c r="Z268" s="8">
        <v>6.9</v>
      </c>
      <c r="AA268" s="8"/>
      <c r="AB268" s="8"/>
      <c r="AC268" s="8"/>
      <c r="AD268" s="8"/>
      <c r="AE268" s="8">
        <v>17</v>
      </c>
      <c r="AF268" s="8"/>
      <c r="AG268" s="8"/>
      <c r="AH268" s="8">
        <f t="shared" si="6"/>
        <v>0</v>
      </c>
      <c r="AI268" s="8">
        <v>82.19</v>
      </c>
      <c r="AJ268" s="8"/>
      <c r="AK268" s="8"/>
      <c r="AL268" s="8">
        <v>793.15</v>
      </c>
      <c r="AM268" s="8"/>
      <c r="AN268" s="4" t="s">
        <v>96</v>
      </c>
      <c r="AO268" s="4" t="s">
        <v>97</v>
      </c>
    </row>
    <row r="269" spans="1:41" ht="14.4" customHeight="1" x14ac:dyDescent="0.25">
      <c r="A269" s="4" t="s">
        <v>1257</v>
      </c>
      <c r="B269" s="4" t="s">
        <v>1097</v>
      </c>
      <c r="C269" s="4">
        <v>2020</v>
      </c>
      <c r="E269" s="4" t="s">
        <v>180</v>
      </c>
      <c r="F269" s="4" t="s">
        <v>578</v>
      </c>
      <c r="G269" s="4" t="s">
        <v>1096</v>
      </c>
      <c r="H269" s="15" t="s">
        <v>15</v>
      </c>
      <c r="I269" s="15" t="s">
        <v>16</v>
      </c>
      <c r="J269" s="4" t="s">
        <v>123</v>
      </c>
      <c r="N269" s="6" t="s">
        <v>25</v>
      </c>
      <c r="P269" s="5" t="s">
        <v>21</v>
      </c>
      <c r="Q269" s="5" t="s">
        <v>424</v>
      </c>
      <c r="R269" s="5" t="s">
        <v>37</v>
      </c>
      <c r="S269" s="5" t="s">
        <v>37</v>
      </c>
      <c r="T269" s="4">
        <v>3</v>
      </c>
      <c r="U269" s="4">
        <v>12500</v>
      </c>
      <c r="V269" s="4">
        <v>1.3</v>
      </c>
      <c r="X269" s="4" t="s">
        <v>112</v>
      </c>
      <c r="Y269" s="4">
        <v>28.32</v>
      </c>
      <c r="Z269" s="4">
        <v>9.17</v>
      </c>
      <c r="AA269" s="4">
        <v>4.84</v>
      </c>
      <c r="AB269" s="4">
        <v>0.25</v>
      </c>
      <c r="AD269" s="4">
        <v>0.08</v>
      </c>
      <c r="AF269" s="4">
        <v>11.15</v>
      </c>
      <c r="AH269" s="25">
        <f t="shared" si="6"/>
        <v>0.21851180645680515</v>
      </c>
      <c r="AI269" s="4">
        <v>48.96</v>
      </c>
      <c r="AL269" s="4">
        <v>8.85</v>
      </c>
      <c r="AN269" s="4" t="s">
        <v>1105</v>
      </c>
      <c r="AO269" s="4" t="s">
        <v>97</v>
      </c>
    </row>
    <row r="270" spans="1:41" ht="14.4" customHeight="1" x14ac:dyDescent="0.25">
      <c r="A270" s="4" t="s">
        <v>1257</v>
      </c>
      <c r="B270" s="4" t="s">
        <v>1097</v>
      </c>
      <c r="C270" s="4">
        <v>2020</v>
      </c>
      <c r="E270" s="4" t="s">
        <v>180</v>
      </c>
      <c r="F270" s="4" t="s">
        <v>578</v>
      </c>
      <c r="G270" s="4" t="s">
        <v>1096</v>
      </c>
      <c r="H270" s="15" t="s">
        <v>15</v>
      </c>
      <c r="I270" s="15" t="s">
        <v>16</v>
      </c>
      <c r="J270" s="4" t="s">
        <v>123</v>
      </c>
      <c r="N270" s="6" t="s">
        <v>25</v>
      </c>
      <c r="P270" s="5" t="s">
        <v>21</v>
      </c>
      <c r="Q270" s="5" t="s">
        <v>424</v>
      </c>
      <c r="R270" s="5" t="s">
        <v>37</v>
      </c>
      <c r="S270" s="5" t="s">
        <v>37</v>
      </c>
      <c r="T270" s="4">
        <v>1</v>
      </c>
      <c r="U270" s="4">
        <v>14000</v>
      </c>
      <c r="V270" s="4">
        <v>1.3</v>
      </c>
      <c r="X270" s="4" t="s">
        <v>112</v>
      </c>
      <c r="Y270" s="4">
        <v>28.32</v>
      </c>
      <c r="Z270" s="4">
        <v>9.19</v>
      </c>
      <c r="AA270" s="4">
        <v>4.71</v>
      </c>
      <c r="AB270" s="4">
        <v>0.37</v>
      </c>
      <c r="AD270" s="4">
        <v>7.0000000000000007E-2</v>
      </c>
      <c r="AF270" s="4">
        <v>11.94</v>
      </c>
      <c r="AH270" s="25">
        <f t="shared" si="6"/>
        <v>0.30865972089360694</v>
      </c>
      <c r="AI270" s="4">
        <v>61.37</v>
      </c>
      <c r="AL270" s="4">
        <v>-5.75</v>
      </c>
      <c r="AN270" s="4" t="s">
        <v>1105</v>
      </c>
      <c r="AO270" s="4" t="s">
        <v>97</v>
      </c>
    </row>
    <row r="271" spans="1:41" ht="14.4" customHeight="1" x14ac:dyDescent="0.25">
      <c r="A271" s="4" t="s">
        <v>1257</v>
      </c>
      <c r="B271" s="4" t="s">
        <v>1097</v>
      </c>
      <c r="C271" s="4">
        <v>2020</v>
      </c>
      <c r="E271" s="4" t="s">
        <v>180</v>
      </c>
      <c r="F271" s="4" t="s">
        <v>578</v>
      </c>
      <c r="G271" s="4" t="s">
        <v>1096</v>
      </c>
      <c r="H271" s="15" t="s">
        <v>15</v>
      </c>
      <c r="I271" s="15" t="s">
        <v>16</v>
      </c>
      <c r="J271" s="4" t="s">
        <v>123</v>
      </c>
      <c r="N271" s="6" t="s">
        <v>25</v>
      </c>
      <c r="P271" s="5" t="s">
        <v>21</v>
      </c>
      <c r="Q271" s="5" t="s">
        <v>424</v>
      </c>
      <c r="R271" s="5" t="s">
        <v>37</v>
      </c>
      <c r="S271" s="5" t="s">
        <v>37</v>
      </c>
      <c r="T271" s="4">
        <v>2</v>
      </c>
      <c r="U271" s="4">
        <v>13000</v>
      </c>
      <c r="V271" s="4">
        <v>1.3</v>
      </c>
      <c r="X271" s="4" t="s">
        <v>112</v>
      </c>
      <c r="Y271" s="4">
        <v>28.32</v>
      </c>
      <c r="Z271" s="4">
        <v>9.18</v>
      </c>
      <c r="AA271" s="4">
        <v>5.03</v>
      </c>
      <c r="AB271" s="4">
        <v>0.35</v>
      </c>
      <c r="AD271" s="4">
        <v>0.17</v>
      </c>
      <c r="AF271" s="4">
        <v>12.53</v>
      </c>
      <c r="AH271" s="25">
        <f t="shared" si="6"/>
        <v>0.32357747231272871</v>
      </c>
      <c r="AI271" s="4">
        <v>87.12</v>
      </c>
      <c r="AL271" s="4">
        <v>-6.22</v>
      </c>
      <c r="AN271" s="4" t="s">
        <v>1105</v>
      </c>
      <c r="AO271" s="4" t="s">
        <v>97</v>
      </c>
    </row>
    <row r="272" spans="1:41" ht="14.4" customHeight="1" x14ac:dyDescent="0.3">
      <c r="A272" s="4" t="s">
        <v>899</v>
      </c>
      <c r="B272" s="4" t="s">
        <v>1080</v>
      </c>
      <c r="C272" s="4">
        <v>2015</v>
      </c>
      <c r="E272" s="4" t="s">
        <v>180</v>
      </c>
      <c r="F272" s="4" t="s">
        <v>578</v>
      </c>
      <c r="G272" s="4" t="s">
        <v>1082</v>
      </c>
      <c r="H272" s="15" t="s">
        <v>15</v>
      </c>
      <c r="I272" s="15" t="s">
        <v>16</v>
      </c>
      <c r="J272" s="4" t="s">
        <v>1264</v>
      </c>
      <c r="K272">
        <v>31.311122999999998</v>
      </c>
      <c r="L272">
        <v>120.6212881</v>
      </c>
      <c r="N272" s="6" t="s">
        <v>20</v>
      </c>
      <c r="O272" s="5" t="s">
        <v>72</v>
      </c>
      <c r="P272" s="5" t="s">
        <v>21</v>
      </c>
      <c r="Q272" s="5" t="s">
        <v>48</v>
      </c>
      <c r="R272" s="5" t="s">
        <v>37</v>
      </c>
      <c r="S272" s="5" t="s">
        <v>1058</v>
      </c>
      <c r="X272" s="4" t="s">
        <v>112</v>
      </c>
      <c r="Y272" s="4">
        <v>18.53</v>
      </c>
      <c r="AF272" s="4">
        <v>3.05</v>
      </c>
      <c r="AH272" s="25">
        <f t="shared" si="6"/>
        <v>0</v>
      </c>
      <c r="AI272" s="4">
        <v>14.34</v>
      </c>
      <c r="AL272" s="4">
        <v>4.41</v>
      </c>
      <c r="AN272" s="4" t="s">
        <v>96</v>
      </c>
      <c r="AO272" s="4" t="s">
        <v>97</v>
      </c>
    </row>
    <row r="273" spans="1:41" ht="14.4" x14ac:dyDescent="0.3">
      <c r="A273" s="4" t="s">
        <v>899</v>
      </c>
      <c r="B273" s="4" t="s">
        <v>1080</v>
      </c>
      <c r="C273" s="4">
        <v>2015</v>
      </c>
      <c r="E273" s="4" t="s">
        <v>180</v>
      </c>
      <c r="F273" s="4" t="s">
        <v>578</v>
      </c>
      <c r="G273" s="4" t="s">
        <v>1082</v>
      </c>
      <c r="H273" s="15" t="s">
        <v>15</v>
      </c>
      <c r="I273" s="15" t="s">
        <v>16</v>
      </c>
      <c r="J273" s="4" t="s">
        <v>1264</v>
      </c>
      <c r="K273">
        <v>31.311122999999998</v>
      </c>
      <c r="L273">
        <v>120.6212881</v>
      </c>
      <c r="N273" s="6" t="s">
        <v>20</v>
      </c>
      <c r="O273" s="5" t="s">
        <v>72</v>
      </c>
      <c r="P273" s="5" t="s">
        <v>21</v>
      </c>
      <c r="Q273" s="5" t="s">
        <v>48</v>
      </c>
      <c r="R273" s="5" t="s">
        <v>37</v>
      </c>
      <c r="S273" s="5" t="s">
        <v>1058</v>
      </c>
      <c r="X273" s="4" t="s">
        <v>112</v>
      </c>
      <c r="Y273" s="4">
        <v>20.8</v>
      </c>
      <c r="AF273" s="4">
        <v>13.28</v>
      </c>
      <c r="AH273" s="25">
        <f t="shared" si="6"/>
        <v>0</v>
      </c>
      <c r="AI273" s="4">
        <v>222.13</v>
      </c>
      <c r="AL273" s="4">
        <v>265.33999999999997</v>
      </c>
      <c r="AN273" s="4" t="s">
        <v>96</v>
      </c>
      <c r="AO273" s="4" t="s">
        <v>97</v>
      </c>
    </row>
    <row r="274" spans="1:41" ht="14.4" x14ac:dyDescent="0.3">
      <c r="A274" s="4" t="s">
        <v>871</v>
      </c>
      <c r="B274" s="15" t="s">
        <v>557</v>
      </c>
      <c r="C274" s="15">
        <v>2023</v>
      </c>
      <c r="D274" s="12" t="s">
        <v>769</v>
      </c>
      <c r="E274" s="12" t="s">
        <v>179</v>
      </c>
      <c r="F274" s="4" t="s">
        <v>579</v>
      </c>
      <c r="G274" s="4" t="s">
        <v>626</v>
      </c>
      <c r="H274" s="15" t="s">
        <v>15</v>
      </c>
      <c r="I274" s="15" t="s">
        <v>16</v>
      </c>
      <c r="J274" s="18" t="s">
        <v>191</v>
      </c>
      <c r="K274">
        <v>31.153050350000001</v>
      </c>
      <c r="L274">
        <v>112.88064226239661</v>
      </c>
      <c r="M274" s="16"/>
      <c r="N274" s="6" t="s">
        <v>25</v>
      </c>
      <c r="O274" s="17"/>
      <c r="P274" s="5" t="s">
        <v>21</v>
      </c>
      <c r="Q274" s="24" t="s">
        <v>424</v>
      </c>
      <c r="R274" s="17" t="s">
        <v>44</v>
      </c>
      <c r="S274" s="24" t="s">
        <v>424</v>
      </c>
      <c r="AH274" s="25">
        <f t="shared" si="6"/>
        <v>0</v>
      </c>
      <c r="AI274" s="15"/>
      <c r="AJ274" s="15"/>
      <c r="AK274" s="15"/>
      <c r="AL274" s="15"/>
      <c r="AM274" s="15">
        <v>0.8877600000000001</v>
      </c>
      <c r="AN274" s="4" t="s">
        <v>96</v>
      </c>
      <c r="AO274" s="4" t="s">
        <v>98</v>
      </c>
    </row>
    <row r="275" spans="1:41" ht="14.4" x14ac:dyDescent="0.3">
      <c r="A275" s="4" t="s">
        <v>590</v>
      </c>
      <c r="B275" s="15" t="s">
        <v>431</v>
      </c>
      <c r="C275" s="15">
        <v>2023</v>
      </c>
      <c r="D275" s="12" t="s">
        <v>615</v>
      </c>
      <c r="E275" s="15" t="s">
        <v>179</v>
      </c>
      <c r="F275" s="4" t="s">
        <v>579</v>
      </c>
      <c r="G275" s="4" t="s">
        <v>566</v>
      </c>
      <c r="H275" s="15" t="s">
        <v>15</v>
      </c>
      <c r="I275" s="15" t="s">
        <v>16</v>
      </c>
      <c r="J275" s="18" t="s">
        <v>100</v>
      </c>
      <c r="K275">
        <v>33.000000100000001</v>
      </c>
      <c r="L275">
        <v>119.99999990000001</v>
      </c>
      <c r="M275" s="16"/>
      <c r="N275" s="6" t="s">
        <v>20</v>
      </c>
      <c r="O275" s="5" t="s">
        <v>72</v>
      </c>
      <c r="P275" s="5" t="s">
        <v>21</v>
      </c>
      <c r="Q275" s="24" t="s">
        <v>48</v>
      </c>
      <c r="R275" s="17" t="s">
        <v>44</v>
      </c>
      <c r="S275" s="24" t="s">
        <v>432</v>
      </c>
      <c r="AH275" s="25">
        <f t="shared" si="6"/>
        <v>0</v>
      </c>
      <c r="AI275" s="15"/>
      <c r="AJ275" s="15"/>
      <c r="AK275" s="15"/>
      <c r="AL275" s="15"/>
      <c r="AM275" s="15">
        <v>1.6701600000000001</v>
      </c>
      <c r="AN275" s="4" t="s">
        <v>96</v>
      </c>
      <c r="AO275" s="4" t="s">
        <v>98</v>
      </c>
    </row>
    <row r="276" spans="1:41" ht="14.4" x14ac:dyDescent="0.3">
      <c r="A276" s="4" t="s">
        <v>890</v>
      </c>
      <c r="B276" s="15" t="s">
        <v>472</v>
      </c>
      <c r="C276" s="15">
        <v>2018</v>
      </c>
      <c r="D276" s="15"/>
      <c r="E276" s="15" t="s">
        <v>180</v>
      </c>
      <c r="F276" s="4" t="s">
        <v>578</v>
      </c>
      <c r="G276" s="4" t="s">
        <v>570</v>
      </c>
      <c r="H276" s="15" t="s">
        <v>15</v>
      </c>
      <c r="I276" s="15" t="s">
        <v>16</v>
      </c>
      <c r="J276" s="18" t="s">
        <v>191</v>
      </c>
      <c r="K276">
        <v>31.153050350000001</v>
      </c>
      <c r="L276">
        <v>112.88064226239661</v>
      </c>
      <c r="M276" s="17"/>
      <c r="N276" s="6" t="s">
        <v>20</v>
      </c>
      <c r="O276" s="5" t="s">
        <v>72</v>
      </c>
      <c r="P276" s="5" t="s">
        <v>21</v>
      </c>
      <c r="Q276" s="17" t="s">
        <v>48</v>
      </c>
      <c r="R276" s="17" t="s">
        <v>44</v>
      </c>
      <c r="S276" s="17" t="s">
        <v>432</v>
      </c>
      <c r="AH276" s="25">
        <f t="shared" si="6"/>
        <v>0</v>
      </c>
      <c r="AI276" s="21">
        <v>168.48</v>
      </c>
      <c r="AJ276" s="21"/>
      <c r="AK276" s="21"/>
      <c r="AL276" s="21"/>
      <c r="AM276" s="15"/>
      <c r="AN276" s="4" t="s">
        <v>96</v>
      </c>
      <c r="AO276" s="4" t="s">
        <v>98</v>
      </c>
    </row>
    <row r="277" spans="1:41" ht="14.4" x14ac:dyDescent="0.3">
      <c r="A277" s="4" t="s">
        <v>995</v>
      </c>
      <c r="B277" s="15" t="s">
        <v>473</v>
      </c>
      <c r="C277" s="15">
        <v>2019</v>
      </c>
      <c r="D277" s="12" t="s">
        <v>797</v>
      </c>
      <c r="E277" s="15" t="s">
        <v>179</v>
      </c>
      <c r="F277" s="4" t="s">
        <v>579</v>
      </c>
      <c r="G277" s="4" t="s">
        <v>561</v>
      </c>
      <c r="H277" s="15" t="s">
        <v>15</v>
      </c>
      <c r="I277" s="15" t="s">
        <v>16</v>
      </c>
      <c r="J277" s="18" t="s">
        <v>191</v>
      </c>
      <c r="K277">
        <v>31.153050350000001</v>
      </c>
      <c r="L277">
        <v>112.88064226239661</v>
      </c>
      <c r="M277" s="17"/>
      <c r="N277" s="6" t="s">
        <v>25</v>
      </c>
      <c r="O277" s="17"/>
      <c r="P277" s="5" t="s">
        <v>21</v>
      </c>
      <c r="Q277" s="17" t="s">
        <v>424</v>
      </c>
      <c r="R277" s="17" t="s">
        <v>44</v>
      </c>
      <c r="S277" s="17" t="s">
        <v>50</v>
      </c>
      <c r="AH277" s="25">
        <f t="shared" si="6"/>
        <v>0</v>
      </c>
      <c r="AI277" s="21">
        <v>278.88</v>
      </c>
      <c r="AJ277" s="21"/>
      <c r="AK277" s="21"/>
      <c r="AL277" s="21"/>
      <c r="AM277" s="15"/>
      <c r="AN277" s="4" t="s">
        <v>96</v>
      </c>
      <c r="AO277" s="4" t="s">
        <v>98</v>
      </c>
    </row>
    <row r="278" spans="1:41" ht="14.4" x14ac:dyDescent="0.3">
      <c r="A278" s="4" t="s">
        <v>1249</v>
      </c>
      <c r="B278" s="15" t="s">
        <v>504</v>
      </c>
      <c r="C278" s="15">
        <v>2009</v>
      </c>
      <c r="D278" s="15" t="s">
        <v>858</v>
      </c>
      <c r="E278" s="15" t="s">
        <v>179</v>
      </c>
      <c r="F278" s="4" t="s">
        <v>579</v>
      </c>
      <c r="G278" s="4" t="s">
        <v>567</v>
      </c>
      <c r="H278" s="15" t="s">
        <v>15</v>
      </c>
      <c r="I278" s="15" t="s">
        <v>16</v>
      </c>
      <c r="J278" s="18" t="s">
        <v>191</v>
      </c>
      <c r="K278">
        <v>31.153050350000001</v>
      </c>
      <c r="L278">
        <v>112.88064226239661</v>
      </c>
      <c r="M278" s="17"/>
      <c r="N278" s="6" t="s">
        <v>20</v>
      </c>
      <c r="O278" s="5" t="s">
        <v>72</v>
      </c>
      <c r="P278" s="5" t="s">
        <v>21</v>
      </c>
      <c r="Q278" s="17" t="s">
        <v>48</v>
      </c>
      <c r="R278" s="17" t="s">
        <v>44</v>
      </c>
      <c r="S278" s="17" t="s">
        <v>432</v>
      </c>
      <c r="AH278" s="8">
        <f t="shared" si="6"/>
        <v>0</v>
      </c>
      <c r="AI278" s="21">
        <v>390</v>
      </c>
      <c r="AJ278" s="21"/>
      <c r="AK278" s="21"/>
      <c r="AL278" s="21"/>
      <c r="AM278" s="15"/>
      <c r="AN278" s="4" t="s">
        <v>96</v>
      </c>
      <c r="AO278" s="4" t="s">
        <v>98</v>
      </c>
    </row>
    <row r="279" spans="1:41" ht="14.4" x14ac:dyDescent="0.3">
      <c r="A279" s="4" t="s">
        <v>890</v>
      </c>
      <c r="B279" s="15" t="s">
        <v>472</v>
      </c>
      <c r="C279" s="15">
        <v>2018</v>
      </c>
      <c r="D279" s="15"/>
      <c r="E279" s="15" t="s">
        <v>180</v>
      </c>
      <c r="F279" s="4" t="s">
        <v>578</v>
      </c>
      <c r="G279" s="4" t="s">
        <v>570</v>
      </c>
      <c r="H279" s="15" t="s">
        <v>15</v>
      </c>
      <c r="I279" s="15" t="s">
        <v>16</v>
      </c>
      <c r="J279" s="18" t="s">
        <v>191</v>
      </c>
      <c r="K279">
        <v>31.153050350000001</v>
      </c>
      <c r="L279">
        <v>112.88064226239661</v>
      </c>
      <c r="M279" s="16"/>
      <c r="N279" s="6" t="s">
        <v>20</v>
      </c>
      <c r="O279" s="5" t="s">
        <v>72</v>
      </c>
      <c r="P279" s="5" t="s">
        <v>21</v>
      </c>
      <c r="Q279" s="17" t="s">
        <v>48</v>
      </c>
      <c r="R279" s="17" t="s">
        <v>44</v>
      </c>
      <c r="S279" s="24" t="s">
        <v>432</v>
      </c>
      <c r="AH279" s="25">
        <f t="shared" si="6"/>
        <v>0</v>
      </c>
      <c r="AI279" s="15"/>
      <c r="AJ279" s="15"/>
      <c r="AK279" s="15"/>
      <c r="AL279" s="15"/>
      <c r="AM279" s="15">
        <v>0.84983999999999993</v>
      </c>
      <c r="AN279" s="4" t="s">
        <v>96</v>
      </c>
      <c r="AO279" s="4" t="s">
        <v>98</v>
      </c>
    </row>
    <row r="280" spans="1:41" ht="14.4" x14ac:dyDescent="0.3">
      <c r="A280" s="4" t="s">
        <v>995</v>
      </c>
      <c r="B280" s="15" t="s">
        <v>473</v>
      </c>
      <c r="C280" s="15">
        <v>2019</v>
      </c>
      <c r="D280" s="12" t="s">
        <v>797</v>
      </c>
      <c r="E280" s="15" t="s">
        <v>179</v>
      </c>
      <c r="F280" s="4" t="s">
        <v>579</v>
      </c>
      <c r="G280" s="4" t="s">
        <v>561</v>
      </c>
      <c r="H280" s="15" t="s">
        <v>15</v>
      </c>
      <c r="I280" s="15" t="s">
        <v>16</v>
      </c>
      <c r="J280" s="18" t="s">
        <v>191</v>
      </c>
      <c r="K280">
        <v>31.153050350000001</v>
      </c>
      <c r="L280">
        <v>112.88064226239661</v>
      </c>
      <c r="M280" s="16"/>
      <c r="N280" s="6" t="s">
        <v>25</v>
      </c>
      <c r="O280" s="17"/>
      <c r="P280" s="5" t="s">
        <v>21</v>
      </c>
      <c r="Q280" s="17" t="s">
        <v>424</v>
      </c>
      <c r="R280" s="17" t="s">
        <v>44</v>
      </c>
      <c r="S280" s="24" t="s">
        <v>50</v>
      </c>
      <c r="AH280" s="25">
        <f t="shared" si="6"/>
        <v>0</v>
      </c>
      <c r="AI280" s="15"/>
      <c r="AJ280" s="15"/>
      <c r="AK280" s="15"/>
      <c r="AL280" s="15"/>
      <c r="AM280" s="15">
        <v>2.2732800000000002</v>
      </c>
      <c r="AN280" s="4" t="s">
        <v>96</v>
      </c>
      <c r="AO280" s="4" t="s">
        <v>98</v>
      </c>
    </row>
    <row r="281" spans="1:41" ht="14.4" x14ac:dyDescent="0.3">
      <c r="A281" s="4" t="s">
        <v>1249</v>
      </c>
      <c r="B281" s="15" t="s">
        <v>504</v>
      </c>
      <c r="C281" s="15">
        <v>2009</v>
      </c>
      <c r="D281" s="15" t="s">
        <v>858</v>
      </c>
      <c r="E281" s="15" t="s">
        <v>179</v>
      </c>
      <c r="F281" s="4" t="s">
        <v>579</v>
      </c>
      <c r="G281" s="4" t="s">
        <v>567</v>
      </c>
      <c r="H281" s="15" t="s">
        <v>15</v>
      </c>
      <c r="I281" s="15" t="s">
        <v>16</v>
      </c>
      <c r="J281" s="18" t="s">
        <v>191</v>
      </c>
      <c r="K281">
        <v>31.153050350000001</v>
      </c>
      <c r="L281">
        <v>112.88064226239661</v>
      </c>
      <c r="M281" s="16"/>
      <c r="N281" s="6" t="s">
        <v>20</v>
      </c>
      <c r="O281" s="5" t="s">
        <v>72</v>
      </c>
      <c r="P281" s="5" t="s">
        <v>21</v>
      </c>
      <c r="Q281" s="17" t="s">
        <v>48</v>
      </c>
      <c r="R281" s="17" t="s">
        <v>44</v>
      </c>
      <c r="S281" s="24" t="s">
        <v>432</v>
      </c>
      <c r="AH281" s="8">
        <f t="shared" si="6"/>
        <v>0</v>
      </c>
      <c r="AI281" s="15"/>
      <c r="AJ281" s="15"/>
      <c r="AK281" s="15"/>
      <c r="AL281" s="15"/>
      <c r="AM281" s="15">
        <v>1.2</v>
      </c>
      <c r="AN281" s="4" t="s">
        <v>96</v>
      </c>
      <c r="AO281" s="4" t="s">
        <v>98</v>
      </c>
    </row>
    <row r="282" spans="1:41" ht="14.4" customHeight="1" x14ac:dyDescent="0.3">
      <c r="A282" s="4" t="s">
        <v>1012</v>
      </c>
      <c r="B282" s="15" t="s">
        <v>406</v>
      </c>
      <c r="C282" s="15">
        <v>2018</v>
      </c>
      <c r="D282" s="12" t="s">
        <v>809</v>
      </c>
      <c r="E282" s="15" t="s">
        <v>179</v>
      </c>
      <c r="F282" s="4" t="s">
        <v>579</v>
      </c>
      <c r="G282" s="4" t="s">
        <v>680</v>
      </c>
      <c r="H282" s="15" t="s">
        <v>15</v>
      </c>
      <c r="I282" s="15" t="s">
        <v>16</v>
      </c>
      <c r="J282" s="18" t="s">
        <v>100</v>
      </c>
      <c r="K282">
        <v>33.000000100000001</v>
      </c>
      <c r="L282">
        <v>119.99999990000001</v>
      </c>
      <c r="M282" s="17"/>
      <c r="N282" s="6" t="s">
        <v>20</v>
      </c>
      <c r="O282" s="5" t="s">
        <v>72</v>
      </c>
      <c r="P282" s="17" t="s">
        <v>21</v>
      </c>
      <c r="Q282" s="17" t="s">
        <v>48</v>
      </c>
      <c r="R282" s="17" t="s">
        <v>44</v>
      </c>
      <c r="S282" s="17" t="s">
        <v>432</v>
      </c>
      <c r="AH282" s="25">
        <f t="shared" si="6"/>
        <v>0</v>
      </c>
      <c r="AI282" s="21">
        <v>12.24</v>
      </c>
      <c r="AJ282" s="21"/>
      <c r="AK282" s="21"/>
      <c r="AL282" s="21"/>
      <c r="AM282" s="15"/>
      <c r="AN282" s="4" t="s">
        <v>96</v>
      </c>
      <c r="AO282" s="4" t="s">
        <v>98</v>
      </c>
    </row>
    <row r="283" spans="1:41" ht="14.4" customHeight="1" x14ac:dyDescent="0.3">
      <c r="A283" s="4" t="s">
        <v>874</v>
      </c>
      <c r="B283" s="15" t="s">
        <v>444</v>
      </c>
      <c r="C283" s="15">
        <v>2016</v>
      </c>
      <c r="D283" s="12" t="s">
        <v>778</v>
      </c>
      <c r="E283" s="15" t="s">
        <v>179</v>
      </c>
      <c r="F283" s="4" t="s">
        <v>579</v>
      </c>
      <c r="G283" s="4" t="s">
        <v>640</v>
      </c>
      <c r="H283" s="15" t="s">
        <v>15</v>
      </c>
      <c r="I283" s="15" t="s">
        <v>16</v>
      </c>
      <c r="J283" s="18" t="s">
        <v>100</v>
      </c>
      <c r="K283">
        <v>33.000000100000001</v>
      </c>
      <c r="L283">
        <v>119.99999990000001</v>
      </c>
      <c r="M283" s="17"/>
      <c r="N283" s="6" t="s">
        <v>20</v>
      </c>
      <c r="O283" s="5" t="s">
        <v>72</v>
      </c>
      <c r="P283" s="5" t="s">
        <v>21</v>
      </c>
      <c r="Q283" s="17" t="s">
        <v>48</v>
      </c>
      <c r="R283" s="17" t="s">
        <v>44</v>
      </c>
      <c r="S283" s="17" t="s">
        <v>432</v>
      </c>
      <c r="X283" s="4" t="s">
        <v>99</v>
      </c>
      <c r="AH283" s="25">
        <f t="shared" si="6"/>
        <v>0</v>
      </c>
      <c r="AI283" s="21">
        <v>20.399999999999999</v>
      </c>
      <c r="AJ283" s="21"/>
      <c r="AK283" s="21"/>
      <c r="AL283" s="21"/>
      <c r="AM283" s="15"/>
      <c r="AN283" s="4" t="s">
        <v>96</v>
      </c>
      <c r="AO283" s="4" t="s">
        <v>98</v>
      </c>
    </row>
    <row r="284" spans="1:41" ht="14.4" customHeight="1" x14ac:dyDescent="0.3">
      <c r="A284" s="4" t="s">
        <v>590</v>
      </c>
      <c r="B284" s="15" t="s">
        <v>431</v>
      </c>
      <c r="C284" s="15">
        <v>2023</v>
      </c>
      <c r="D284" s="12" t="s">
        <v>615</v>
      </c>
      <c r="E284" s="15" t="s">
        <v>179</v>
      </c>
      <c r="F284" s="4" t="s">
        <v>579</v>
      </c>
      <c r="G284" s="15" t="s">
        <v>566</v>
      </c>
      <c r="H284" s="15" t="s">
        <v>15</v>
      </c>
      <c r="I284" s="15" t="s">
        <v>16</v>
      </c>
      <c r="J284" s="18" t="s">
        <v>100</v>
      </c>
      <c r="K284">
        <v>33.000000100000001</v>
      </c>
      <c r="L284">
        <v>119.99999990000001</v>
      </c>
      <c r="M284" s="17"/>
      <c r="N284" s="6" t="s">
        <v>20</v>
      </c>
      <c r="O284" s="5" t="s">
        <v>72</v>
      </c>
      <c r="P284" s="5" t="s">
        <v>21</v>
      </c>
      <c r="Q284" s="13" t="s">
        <v>48</v>
      </c>
      <c r="R284" s="17" t="s">
        <v>44</v>
      </c>
      <c r="S284" s="17" t="s">
        <v>432</v>
      </c>
      <c r="AH284" s="25">
        <f t="shared" si="6"/>
        <v>0</v>
      </c>
      <c r="AI284" s="21">
        <v>144.72</v>
      </c>
      <c r="AJ284" s="21"/>
      <c r="AK284" s="21"/>
      <c r="AL284" s="21"/>
      <c r="AM284" s="15"/>
      <c r="AN284" s="4" t="s">
        <v>96</v>
      </c>
      <c r="AO284" s="4" t="s">
        <v>98</v>
      </c>
    </row>
    <row r="285" spans="1:41" ht="14.4" x14ac:dyDescent="0.3">
      <c r="A285" s="4" t="s">
        <v>902</v>
      </c>
      <c r="B285" s="15" t="s">
        <v>489</v>
      </c>
      <c r="C285" s="15">
        <v>2023</v>
      </c>
      <c r="D285" s="12" t="s">
        <v>818</v>
      </c>
      <c r="E285" s="15" t="s">
        <v>179</v>
      </c>
      <c r="F285" s="4" t="s">
        <v>579</v>
      </c>
      <c r="G285" s="4" t="s">
        <v>565</v>
      </c>
      <c r="H285" s="15" t="s">
        <v>15</v>
      </c>
      <c r="I285" s="15" t="s">
        <v>16</v>
      </c>
      <c r="J285" s="18" t="s">
        <v>100</v>
      </c>
      <c r="K285">
        <v>33.000000100000001</v>
      </c>
      <c r="L285">
        <v>119.99999990000001</v>
      </c>
      <c r="M285" s="17"/>
      <c r="N285" s="6" t="s">
        <v>20</v>
      </c>
      <c r="O285" s="5" t="s">
        <v>72</v>
      </c>
      <c r="P285" s="17" t="s">
        <v>21</v>
      </c>
      <c r="Q285" s="17" t="s">
        <v>48</v>
      </c>
      <c r="R285" s="17" t="s">
        <v>44</v>
      </c>
      <c r="S285" s="17" t="s">
        <v>432</v>
      </c>
      <c r="AH285" s="8">
        <f t="shared" si="6"/>
        <v>0</v>
      </c>
      <c r="AI285" s="21">
        <v>530.40000000000009</v>
      </c>
      <c r="AJ285" s="21"/>
      <c r="AK285" s="21"/>
      <c r="AL285" s="21"/>
      <c r="AM285" s="15"/>
      <c r="AN285" s="4" t="s">
        <v>96</v>
      </c>
      <c r="AO285" s="4" t="s">
        <v>98</v>
      </c>
    </row>
    <row r="286" spans="1:41" ht="14.4" customHeight="1" x14ac:dyDescent="0.3">
      <c r="A286" s="4" t="s">
        <v>1012</v>
      </c>
      <c r="B286" s="15" t="s">
        <v>406</v>
      </c>
      <c r="C286" s="15">
        <v>2018</v>
      </c>
      <c r="D286" s="12" t="s">
        <v>809</v>
      </c>
      <c r="E286" s="15" t="s">
        <v>179</v>
      </c>
      <c r="F286" s="4" t="s">
        <v>579</v>
      </c>
      <c r="G286" s="4" t="s">
        <v>680</v>
      </c>
      <c r="H286" s="15" t="s">
        <v>15</v>
      </c>
      <c r="I286" s="15" t="s">
        <v>16</v>
      </c>
      <c r="J286" s="18" t="s">
        <v>100</v>
      </c>
      <c r="K286">
        <v>33.000000100000001</v>
      </c>
      <c r="L286">
        <v>119.99999990000001</v>
      </c>
      <c r="M286" s="16"/>
      <c r="N286" s="6" t="s">
        <v>20</v>
      </c>
      <c r="O286" s="5" t="s">
        <v>72</v>
      </c>
      <c r="P286" s="17" t="s">
        <v>21</v>
      </c>
      <c r="Q286" s="17" t="s">
        <v>48</v>
      </c>
      <c r="R286" s="17" t="s">
        <v>44</v>
      </c>
      <c r="S286" s="24" t="s">
        <v>432</v>
      </c>
      <c r="AH286" s="25">
        <f t="shared" si="6"/>
        <v>0</v>
      </c>
      <c r="AI286" s="15"/>
      <c r="AJ286" s="15"/>
      <c r="AK286" s="15"/>
      <c r="AL286" s="15"/>
      <c r="AM286" s="15">
        <v>1.3147200000000001</v>
      </c>
      <c r="AN286" s="4" t="s">
        <v>96</v>
      </c>
      <c r="AO286" s="4" t="s">
        <v>98</v>
      </c>
    </row>
    <row r="287" spans="1:41" ht="14.4" customHeight="1" x14ac:dyDescent="0.3">
      <c r="A287" s="4" t="s">
        <v>902</v>
      </c>
      <c r="B287" s="15" t="s">
        <v>489</v>
      </c>
      <c r="C287" s="15">
        <v>2023</v>
      </c>
      <c r="D287" s="12" t="s">
        <v>818</v>
      </c>
      <c r="E287" s="15" t="s">
        <v>179</v>
      </c>
      <c r="F287" s="4" t="s">
        <v>579</v>
      </c>
      <c r="G287" s="4" t="s">
        <v>565</v>
      </c>
      <c r="H287" s="15" t="s">
        <v>15</v>
      </c>
      <c r="I287" s="15" t="s">
        <v>16</v>
      </c>
      <c r="J287" s="18" t="s">
        <v>100</v>
      </c>
      <c r="K287">
        <v>33.000000100000001</v>
      </c>
      <c r="L287">
        <v>119.99999990000001</v>
      </c>
      <c r="M287" s="16"/>
      <c r="N287" s="6" t="s">
        <v>20</v>
      </c>
      <c r="O287" s="5" t="s">
        <v>72</v>
      </c>
      <c r="P287" s="17" t="s">
        <v>21</v>
      </c>
      <c r="Q287" s="17" t="s">
        <v>48</v>
      </c>
      <c r="R287" s="17" t="s">
        <v>44</v>
      </c>
      <c r="S287" s="24" t="s">
        <v>432</v>
      </c>
      <c r="AH287" s="8">
        <f t="shared" si="6"/>
        <v>0</v>
      </c>
      <c r="AI287" s="15"/>
      <c r="AJ287" s="15"/>
      <c r="AK287" s="15"/>
      <c r="AL287" s="15"/>
      <c r="AM287" s="15">
        <v>0.53520000000000001</v>
      </c>
      <c r="AN287" s="4" t="s">
        <v>96</v>
      </c>
      <c r="AO287" s="4" t="s">
        <v>98</v>
      </c>
    </row>
    <row r="288" spans="1:41" ht="13.8" customHeight="1" x14ac:dyDescent="0.3">
      <c r="A288" s="4" t="s">
        <v>1255</v>
      </c>
      <c r="B288" s="15" t="s">
        <v>506</v>
      </c>
      <c r="C288" s="15">
        <v>2022</v>
      </c>
      <c r="D288" s="15"/>
      <c r="E288" s="15" t="s">
        <v>179</v>
      </c>
      <c r="F288" s="4" t="s">
        <v>578</v>
      </c>
      <c r="G288" s="4" t="s">
        <v>572</v>
      </c>
      <c r="H288" s="15" t="s">
        <v>15</v>
      </c>
      <c r="I288" s="15" t="s">
        <v>16</v>
      </c>
      <c r="J288" s="18" t="s">
        <v>419</v>
      </c>
      <c r="K288">
        <v>41.237410599999997</v>
      </c>
      <c r="L288">
        <v>122.99554689999999</v>
      </c>
      <c r="M288" s="17"/>
      <c r="N288" s="6" t="s">
        <v>20</v>
      </c>
      <c r="O288" s="5" t="s">
        <v>72</v>
      </c>
      <c r="P288" s="5" t="s">
        <v>21</v>
      </c>
      <c r="Q288" s="17" t="s">
        <v>48</v>
      </c>
      <c r="R288" s="17" t="s">
        <v>44</v>
      </c>
      <c r="S288" s="17" t="s">
        <v>432</v>
      </c>
      <c r="AH288" s="25">
        <f t="shared" si="6"/>
        <v>0</v>
      </c>
      <c r="AI288" s="21">
        <v>145.68</v>
      </c>
      <c r="AJ288" s="21"/>
      <c r="AK288" s="21"/>
      <c r="AL288" s="21"/>
      <c r="AM288" s="15"/>
      <c r="AN288" s="4" t="s">
        <v>96</v>
      </c>
      <c r="AO288" s="4" t="s">
        <v>98</v>
      </c>
    </row>
    <row r="289" spans="1:41" ht="13.8" customHeight="1" x14ac:dyDescent="0.3">
      <c r="A289" s="4" t="s">
        <v>898</v>
      </c>
      <c r="B289" s="15" t="s">
        <v>477</v>
      </c>
      <c r="C289" s="15">
        <v>2019</v>
      </c>
      <c r="D289" s="12" t="s">
        <v>800</v>
      </c>
      <c r="E289" s="15" t="s">
        <v>179</v>
      </c>
      <c r="F289" s="4" t="s">
        <v>579</v>
      </c>
      <c r="G289" s="4" t="s">
        <v>568</v>
      </c>
      <c r="H289" s="15" t="s">
        <v>15</v>
      </c>
      <c r="I289" s="15" t="s">
        <v>16</v>
      </c>
      <c r="J289" s="18" t="s">
        <v>419</v>
      </c>
      <c r="K289">
        <v>41.237410599999997</v>
      </c>
      <c r="L289">
        <v>122.99554689999999</v>
      </c>
      <c r="M289" s="17"/>
      <c r="N289" s="6" t="s">
        <v>20</v>
      </c>
      <c r="O289" s="5" t="s">
        <v>72</v>
      </c>
      <c r="P289" s="17" t="s">
        <v>21</v>
      </c>
      <c r="Q289" s="17" t="s">
        <v>48</v>
      </c>
      <c r="R289" s="17" t="s">
        <v>44</v>
      </c>
      <c r="S289" s="17" t="s">
        <v>432</v>
      </c>
      <c r="AH289" s="25">
        <f t="shared" si="6"/>
        <v>0</v>
      </c>
      <c r="AI289" s="21">
        <v>286.79999999999995</v>
      </c>
      <c r="AJ289" s="21"/>
      <c r="AK289" s="21"/>
      <c r="AL289" s="21"/>
      <c r="AM289" s="15"/>
      <c r="AN289" s="4" t="s">
        <v>96</v>
      </c>
      <c r="AO289" s="4" t="s">
        <v>98</v>
      </c>
    </row>
    <row r="290" spans="1:41" ht="13.8" customHeight="1" x14ac:dyDescent="0.3">
      <c r="A290" s="4" t="s">
        <v>898</v>
      </c>
      <c r="B290" s="15" t="s">
        <v>477</v>
      </c>
      <c r="C290" s="15">
        <v>2019</v>
      </c>
      <c r="D290" s="12" t="s">
        <v>800</v>
      </c>
      <c r="E290" s="15" t="s">
        <v>179</v>
      </c>
      <c r="F290" s="4" t="s">
        <v>579</v>
      </c>
      <c r="G290" s="4" t="s">
        <v>568</v>
      </c>
      <c r="H290" s="15" t="s">
        <v>15</v>
      </c>
      <c r="I290" s="15" t="s">
        <v>16</v>
      </c>
      <c r="J290" s="18" t="s">
        <v>419</v>
      </c>
      <c r="K290">
        <v>41.237410599999997</v>
      </c>
      <c r="L290">
        <v>122.99554689999999</v>
      </c>
      <c r="M290" s="16"/>
      <c r="N290" s="6" t="s">
        <v>20</v>
      </c>
      <c r="O290" s="5" t="s">
        <v>72</v>
      </c>
      <c r="P290" s="17" t="s">
        <v>21</v>
      </c>
      <c r="Q290" s="17" t="s">
        <v>48</v>
      </c>
      <c r="R290" s="17" t="s">
        <v>44</v>
      </c>
      <c r="S290" s="24" t="s">
        <v>432</v>
      </c>
      <c r="AH290" s="25">
        <f t="shared" si="6"/>
        <v>0</v>
      </c>
      <c r="AI290" s="15"/>
      <c r="AJ290" s="15"/>
      <c r="AK290" s="15"/>
      <c r="AL290" s="15"/>
      <c r="AM290" s="15">
        <v>0.50280000000000002</v>
      </c>
      <c r="AN290" s="4" t="s">
        <v>96</v>
      </c>
      <c r="AO290" s="4" t="s">
        <v>98</v>
      </c>
    </row>
    <row r="291" spans="1:41" ht="14.4" x14ac:dyDescent="0.3">
      <c r="A291" s="4" t="s">
        <v>1255</v>
      </c>
      <c r="B291" s="15" t="s">
        <v>506</v>
      </c>
      <c r="C291" s="15">
        <v>2022</v>
      </c>
      <c r="D291" s="15"/>
      <c r="E291" s="15" t="s">
        <v>179</v>
      </c>
      <c r="F291" s="4" t="s">
        <v>578</v>
      </c>
      <c r="G291" s="4" t="s">
        <v>572</v>
      </c>
      <c r="H291" s="15" t="s">
        <v>15</v>
      </c>
      <c r="I291" s="15" t="s">
        <v>16</v>
      </c>
      <c r="J291" s="18" t="s">
        <v>419</v>
      </c>
      <c r="K291">
        <v>41.237410599999997</v>
      </c>
      <c r="L291">
        <v>122.99554689999999</v>
      </c>
      <c r="M291" s="16"/>
      <c r="N291" s="6" t="s">
        <v>20</v>
      </c>
      <c r="O291" s="5" t="s">
        <v>72</v>
      </c>
      <c r="P291" s="5" t="s">
        <v>21</v>
      </c>
      <c r="Q291" s="17" t="s">
        <v>48</v>
      </c>
      <c r="R291" s="17" t="s">
        <v>44</v>
      </c>
      <c r="S291" s="24" t="s">
        <v>432</v>
      </c>
      <c r="AH291" s="25">
        <f t="shared" si="6"/>
        <v>0</v>
      </c>
      <c r="AI291" s="15"/>
      <c r="AJ291" s="15"/>
      <c r="AK291" s="15"/>
      <c r="AL291" s="15"/>
      <c r="AM291" s="15">
        <v>0.59567999999999999</v>
      </c>
      <c r="AN291" s="4" t="s">
        <v>96</v>
      </c>
      <c r="AO291" s="4" t="s">
        <v>98</v>
      </c>
    </row>
    <row r="292" spans="1:41" ht="14.4" x14ac:dyDescent="0.3">
      <c r="A292" s="4" t="s">
        <v>894</v>
      </c>
      <c r="B292" s="4" t="s">
        <v>149</v>
      </c>
      <c r="C292" s="4">
        <v>2024</v>
      </c>
      <c r="D292" s="23" t="s">
        <v>150</v>
      </c>
      <c r="E292" s="4" t="s">
        <v>179</v>
      </c>
      <c r="F292" s="4" t="s">
        <v>579</v>
      </c>
      <c r="G292" s="4" t="s">
        <v>748</v>
      </c>
      <c r="H292" s="4" t="s">
        <v>15</v>
      </c>
      <c r="I292" s="4" t="s">
        <v>131</v>
      </c>
      <c r="J292" s="4" t="s">
        <v>151</v>
      </c>
      <c r="K292">
        <v>9.3298340999999994</v>
      </c>
      <c r="L292">
        <v>105.509946</v>
      </c>
      <c r="M292" s="4">
        <v>20</v>
      </c>
      <c r="N292" s="6" t="s">
        <v>43</v>
      </c>
      <c r="O292" s="5" t="s">
        <v>132</v>
      </c>
      <c r="P292" s="5" t="s">
        <v>21</v>
      </c>
      <c r="Q292" s="17" t="s">
        <v>424</v>
      </c>
      <c r="R292" s="5" t="s">
        <v>44</v>
      </c>
      <c r="S292" s="5" t="s">
        <v>45</v>
      </c>
      <c r="T292" s="4" t="s">
        <v>152</v>
      </c>
      <c r="U292" s="4">
        <v>80</v>
      </c>
      <c r="V292" s="4">
        <v>0.8</v>
      </c>
      <c r="W292" s="4">
        <v>400</v>
      </c>
      <c r="X292" s="4" t="s">
        <v>112</v>
      </c>
      <c r="Y292" s="8"/>
      <c r="Z292" s="8"/>
      <c r="AA292" s="8"/>
      <c r="AB292" s="8"/>
      <c r="AC292" s="8"/>
      <c r="AD292" s="8"/>
      <c r="AE292" s="8"/>
      <c r="AF292" s="8"/>
      <c r="AG292" s="8"/>
      <c r="AH292" s="8">
        <f t="shared" si="6"/>
        <v>0</v>
      </c>
      <c r="AI292" s="8">
        <f>0.25*24</f>
        <v>6</v>
      </c>
      <c r="AJ292" s="8"/>
      <c r="AK292" s="8"/>
      <c r="AL292" s="8">
        <v>0.33100000000000002</v>
      </c>
      <c r="AM292" s="8"/>
      <c r="AN292" s="4" t="s">
        <v>96</v>
      </c>
      <c r="AO292" s="4" t="s">
        <v>97</v>
      </c>
    </row>
    <row r="293" spans="1:41" ht="14.4" customHeight="1" x14ac:dyDescent="0.3">
      <c r="A293" s="4" t="s">
        <v>894</v>
      </c>
      <c r="B293" s="4" t="s">
        <v>149</v>
      </c>
      <c r="C293" s="4">
        <v>2024</v>
      </c>
      <c r="D293" s="23" t="s">
        <v>150</v>
      </c>
      <c r="E293" s="4" t="s">
        <v>179</v>
      </c>
      <c r="F293" s="4" t="s">
        <v>579</v>
      </c>
      <c r="G293" s="4" t="s">
        <v>748</v>
      </c>
      <c r="H293" s="4" t="s">
        <v>15</v>
      </c>
      <c r="I293" s="4" t="s">
        <v>131</v>
      </c>
      <c r="J293" s="4" t="s">
        <v>151</v>
      </c>
      <c r="K293">
        <v>9.3298340999999994</v>
      </c>
      <c r="L293">
        <v>105.509946</v>
      </c>
      <c r="M293" s="4">
        <v>20</v>
      </c>
      <c r="N293" s="6" t="s">
        <v>43</v>
      </c>
      <c r="O293" s="5" t="s">
        <v>132</v>
      </c>
      <c r="P293" s="5" t="s">
        <v>21</v>
      </c>
      <c r="Q293" s="17" t="s">
        <v>424</v>
      </c>
      <c r="R293" s="5" t="s">
        <v>44</v>
      </c>
      <c r="S293" s="5" t="s">
        <v>45</v>
      </c>
      <c r="T293" s="4" t="s">
        <v>153</v>
      </c>
      <c r="U293" s="4">
        <v>150</v>
      </c>
      <c r="V293" s="4">
        <v>1.5</v>
      </c>
      <c r="W293" s="4">
        <v>160</v>
      </c>
      <c r="X293" s="4" t="s">
        <v>112</v>
      </c>
      <c r="Y293" s="8"/>
      <c r="Z293" s="8"/>
      <c r="AA293" s="8"/>
      <c r="AB293" s="8"/>
      <c r="AC293" s="8"/>
      <c r="AD293" s="8"/>
      <c r="AE293" s="8"/>
      <c r="AF293" s="8"/>
      <c r="AG293" s="8"/>
      <c r="AH293" s="8">
        <f t="shared" si="6"/>
        <v>0</v>
      </c>
      <c r="AI293" s="8">
        <f>1.04*24</f>
        <v>24.96</v>
      </c>
      <c r="AJ293" s="8"/>
      <c r="AK293" s="8"/>
      <c r="AL293" s="8">
        <v>0.20100000000000001</v>
      </c>
      <c r="AM293" s="8"/>
      <c r="AN293" s="4" t="s">
        <v>96</v>
      </c>
      <c r="AO293" s="4" t="s">
        <v>97</v>
      </c>
    </row>
    <row r="294" spans="1:41" ht="14.4" customHeight="1" x14ac:dyDescent="0.3">
      <c r="A294" s="4" t="s">
        <v>894</v>
      </c>
      <c r="B294" s="4" t="s">
        <v>149</v>
      </c>
      <c r="C294" s="4">
        <v>2024</v>
      </c>
      <c r="D294" s="23" t="s">
        <v>150</v>
      </c>
      <c r="E294" s="4" t="s">
        <v>179</v>
      </c>
      <c r="F294" s="4" t="s">
        <v>579</v>
      </c>
      <c r="G294" s="4" t="s">
        <v>748</v>
      </c>
      <c r="H294" s="4" t="s">
        <v>15</v>
      </c>
      <c r="I294" s="4" t="s">
        <v>131</v>
      </c>
      <c r="J294" s="4" t="s">
        <v>151</v>
      </c>
      <c r="K294">
        <v>9.3298340999999994</v>
      </c>
      <c r="L294">
        <v>105.509946</v>
      </c>
      <c r="M294" s="4">
        <v>20</v>
      </c>
      <c r="N294" s="6" t="s">
        <v>43</v>
      </c>
      <c r="O294" s="5" t="s">
        <v>132</v>
      </c>
      <c r="P294" s="5" t="s">
        <v>21</v>
      </c>
      <c r="Q294" s="17" t="s">
        <v>424</v>
      </c>
      <c r="R294" s="5" t="s">
        <v>44</v>
      </c>
      <c r="S294" s="5" t="s">
        <v>45</v>
      </c>
      <c r="T294" s="4" t="s">
        <v>155</v>
      </c>
      <c r="U294" s="4">
        <v>15000</v>
      </c>
      <c r="V294" s="4">
        <v>45</v>
      </c>
      <c r="W294" s="4">
        <v>2.46</v>
      </c>
      <c r="X294" s="4" t="s">
        <v>112</v>
      </c>
      <c r="Y294" s="8"/>
      <c r="Z294" s="8"/>
      <c r="AA294" s="8"/>
      <c r="AB294" s="8"/>
      <c r="AC294" s="8"/>
      <c r="AD294" s="8"/>
      <c r="AE294" s="8"/>
      <c r="AF294" s="8"/>
      <c r="AG294" s="8"/>
      <c r="AH294" s="8">
        <f t="shared" si="6"/>
        <v>0</v>
      </c>
      <c r="AI294" s="8">
        <f>10.8*24</f>
        <v>259.20000000000005</v>
      </c>
      <c r="AJ294" s="8"/>
      <c r="AK294" s="8"/>
      <c r="AL294" s="8">
        <v>0.185</v>
      </c>
      <c r="AM294" s="8"/>
      <c r="AN294" s="4" t="s">
        <v>96</v>
      </c>
      <c r="AO294" s="4" t="s">
        <v>97</v>
      </c>
    </row>
    <row r="295" spans="1:41" ht="14.4" customHeight="1" x14ac:dyDescent="0.3">
      <c r="A295" s="4" t="s">
        <v>894</v>
      </c>
      <c r="B295" s="4" t="s">
        <v>149</v>
      </c>
      <c r="C295" s="4">
        <v>2024</v>
      </c>
      <c r="D295" s="23" t="s">
        <v>150</v>
      </c>
      <c r="E295" s="4" t="s">
        <v>179</v>
      </c>
      <c r="F295" s="4" t="s">
        <v>579</v>
      </c>
      <c r="G295" s="4" t="s">
        <v>748</v>
      </c>
      <c r="H295" s="4" t="s">
        <v>15</v>
      </c>
      <c r="I295" s="4" t="s">
        <v>131</v>
      </c>
      <c r="J295" s="4" t="s">
        <v>151</v>
      </c>
      <c r="K295">
        <v>9.3298340999999994</v>
      </c>
      <c r="L295">
        <v>105.509946</v>
      </c>
      <c r="M295" s="4">
        <v>20</v>
      </c>
      <c r="N295" s="6" t="s">
        <v>43</v>
      </c>
      <c r="O295" s="5" t="s">
        <v>132</v>
      </c>
      <c r="P295" s="5" t="s">
        <v>21</v>
      </c>
      <c r="Q295" s="17" t="s">
        <v>424</v>
      </c>
      <c r="R295" s="5" t="s">
        <v>44</v>
      </c>
      <c r="S295" s="5" t="s">
        <v>45</v>
      </c>
      <c r="T295" s="4" t="s">
        <v>154</v>
      </c>
      <c r="U295" s="4">
        <v>9200</v>
      </c>
      <c r="V295" s="4">
        <v>1.2</v>
      </c>
      <c r="W295" s="4">
        <v>0.56999999999999995</v>
      </c>
      <c r="X295" s="4" t="s">
        <v>112</v>
      </c>
      <c r="Y295" s="8"/>
      <c r="Z295" s="8"/>
      <c r="AA295" s="8"/>
      <c r="AB295" s="8"/>
      <c r="AC295" s="8"/>
      <c r="AD295" s="8"/>
      <c r="AE295" s="8"/>
      <c r="AF295" s="8"/>
      <c r="AG295" s="8"/>
      <c r="AH295" s="8">
        <f t="shared" si="6"/>
        <v>0</v>
      </c>
      <c r="AI295" s="8">
        <f>15.8*24</f>
        <v>379.20000000000005</v>
      </c>
      <c r="AJ295" s="8"/>
      <c r="AK295" s="8"/>
      <c r="AL295" s="8">
        <v>0.17199999999999999</v>
      </c>
      <c r="AM295" s="8"/>
      <c r="AN295" s="4" t="s">
        <v>96</v>
      </c>
      <c r="AO295" s="4" t="s">
        <v>97</v>
      </c>
    </row>
    <row r="296" spans="1:41" ht="14.4" customHeight="1" x14ac:dyDescent="0.3">
      <c r="A296" s="4" t="s">
        <v>583</v>
      </c>
      <c r="B296" s="4" t="s">
        <v>39</v>
      </c>
      <c r="C296" s="4">
        <v>2023</v>
      </c>
      <c r="D296" s="4" t="s">
        <v>40</v>
      </c>
      <c r="E296" s="4" t="s">
        <v>179</v>
      </c>
      <c r="F296" s="4" t="s">
        <v>579</v>
      </c>
      <c r="G296" s="4" t="s">
        <v>575</v>
      </c>
      <c r="H296" s="4" t="s">
        <v>15</v>
      </c>
      <c r="I296" s="4" t="s">
        <v>41</v>
      </c>
      <c r="J296" s="4" t="s">
        <v>42</v>
      </c>
      <c r="K296">
        <v>22.716650900000001</v>
      </c>
      <c r="L296">
        <v>89.074985699999999</v>
      </c>
      <c r="M296" s="4">
        <v>397</v>
      </c>
      <c r="N296" s="6" t="s">
        <v>43</v>
      </c>
      <c r="O296" s="5" t="s">
        <v>132</v>
      </c>
      <c r="P296" s="5" t="s">
        <v>21</v>
      </c>
      <c r="Q296" s="5" t="s">
        <v>424</v>
      </c>
      <c r="R296" s="5" t="s">
        <v>44</v>
      </c>
      <c r="S296" s="5" t="s">
        <v>345</v>
      </c>
      <c r="T296" s="4" t="s">
        <v>50</v>
      </c>
      <c r="U296" s="4">
        <v>4</v>
      </c>
      <c r="V296" s="4">
        <v>0.25</v>
      </c>
      <c r="W296" s="4">
        <v>10</v>
      </c>
      <c r="X296" s="4" t="s">
        <v>95</v>
      </c>
      <c r="Y296" s="8"/>
      <c r="Z296" s="8">
        <v>7.5</v>
      </c>
      <c r="AA296" s="8"/>
      <c r="AB296" s="8"/>
      <c r="AC296" s="8"/>
      <c r="AD296" s="8"/>
      <c r="AE296" s="8"/>
      <c r="AF296" s="8"/>
      <c r="AG296" s="8"/>
      <c r="AH296" s="8">
        <f t="shared" si="6"/>
        <v>0</v>
      </c>
      <c r="AI296" s="8">
        <v>97.5</v>
      </c>
      <c r="AJ296" s="8"/>
      <c r="AK296" s="8"/>
      <c r="AL296" s="8">
        <v>243.75</v>
      </c>
      <c r="AM296" s="8"/>
      <c r="AN296" s="4" t="s">
        <v>96</v>
      </c>
      <c r="AO296" s="4" t="s">
        <v>97</v>
      </c>
    </row>
    <row r="297" spans="1:41" ht="14.4" customHeight="1" x14ac:dyDescent="0.3">
      <c r="A297" s="4" t="s">
        <v>583</v>
      </c>
      <c r="B297" s="4" t="s">
        <v>39</v>
      </c>
      <c r="C297" s="4">
        <v>2023</v>
      </c>
      <c r="D297" s="4" t="s">
        <v>40</v>
      </c>
      <c r="E297" s="4" t="s">
        <v>179</v>
      </c>
      <c r="F297" s="4" t="s">
        <v>579</v>
      </c>
      <c r="G297" s="4" t="s">
        <v>575</v>
      </c>
      <c r="H297" s="4" t="s">
        <v>15</v>
      </c>
      <c r="I297" s="4" t="s">
        <v>41</v>
      </c>
      <c r="J297" s="4" t="s">
        <v>42</v>
      </c>
      <c r="K297">
        <v>22.716650900000001</v>
      </c>
      <c r="L297">
        <v>89.074985699999999</v>
      </c>
      <c r="M297" s="4">
        <v>397</v>
      </c>
      <c r="N297" s="6" t="s">
        <v>43</v>
      </c>
      <c r="O297" s="5" t="s">
        <v>132</v>
      </c>
      <c r="P297" s="5" t="s">
        <v>21</v>
      </c>
      <c r="Q297" s="5" t="s">
        <v>424</v>
      </c>
      <c r="R297" s="5" t="s">
        <v>44</v>
      </c>
      <c r="S297" s="5" t="s">
        <v>345</v>
      </c>
      <c r="T297" s="4" t="s">
        <v>50</v>
      </c>
      <c r="U297" s="4">
        <v>4</v>
      </c>
      <c r="V297" s="4">
        <v>0.25</v>
      </c>
      <c r="W297" s="4">
        <v>10</v>
      </c>
      <c r="X297" s="4" t="s">
        <v>95</v>
      </c>
      <c r="Y297" s="8"/>
      <c r="Z297" s="8">
        <v>7.5</v>
      </c>
      <c r="AA297" s="8"/>
      <c r="AB297" s="8"/>
      <c r="AC297" s="8"/>
      <c r="AD297" s="8"/>
      <c r="AE297" s="8"/>
      <c r="AF297" s="8"/>
      <c r="AG297" s="8"/>
      <c r="AH297" s="8">
        <f t="shared" si="6"/>
        <v>0</v>
      </c>
      <c r="AI297" s="8">
        <v>100.83</v>
      </c>
      <c r="AJ297" s="8"/>
      <c r="AK297" s="8"/>
      <c r="AL297" s="8">
        <v>252.08</v>
      </c>
      <c r="AM297" s="8"/>
      <c r="AN297" s="4" t="s">
        <v>96</v>
      </c>
      <c r="AO297" s="4" t="s">
        <v>97</v>
      </c>
    </row>
    <row r="298" spans="1:41" ht="14.4" customHeight="1" x14ac:dyDescent="0.3">
      <c r="A298" s="4" t="s">
        <v>583</v>
      </c>
      <c r="B298" s="4" t="s">
        <v>39</v>
      </c>
      <c r="C298" s="4">
        <v>2023</v>
      </c>
      <c r="D298" s="4" t="s">
        <v>40</v>
      </c>
      <c r="E298" s="4" t="s">
        <v>179</v>
      </c>
      <c r="F298" s="4" t="s">
        <v>579</v>
      </c>
      <c r="G298" s="4" t="s">
        <v>575</v>
      </c>
      <c r="H298" s="4" t="s">
        <v>15</v>
      </c>
      <c r="I298" s="4" t="s">
        <v>41</v>
      </c>
      <c r="J298" s="4" t="s">
        <v>42</v>
      </c>
      <c r="K298">
        <v>22.716650900000001</v>
      </c>
      <c r="L298">
        <v>89.074985699999999</v>
      </c>
      <c r="M298" s="4">
        <v>397</v>
      </c>
      <c r="N298" s="6" t="s">
        <v>43</v>
      </c>
      <c r="O298" s="5" t="s">
        <v>132</v>
      </c>
      <c r="P298" s="5" t="s">
        <v>21</v>
      </c>
      <c r="Q298" s="5" t="s">
        <v>424</v>
      </c>
      <c r="R298" s="5" t="s">
        <v>44</v>
      </c>
      <c r="S298" s="5" t="s">
        <v>345</v>
      </c>
      <c r="T298" s="4" t="s">
        <v>46</v>
      </c>
      <c r="U298" s="4">
        <v>4</v>
      </c>
      <c r="V298" s="4">
        <v>0.25</v>
      </c>
      <c r="W298" s="4">
        <v>10</v>
      </c>
      <c r="X298" s="4" t="s">
        <v>95</v>
      </c>
      <c r="Y298" s="8"/>
      <c r="Z298" s="8">
        <v>7.5</v>
      </c>
      <c r="AA298" s="8"/>
      <c r="AB298" s="8"/>
      <c r="AC298" s="8"/>
      <c r="AD298" s="8"/>
      <c r="AE298" s="8"/>
      <c r="AF298" s="8"/>
      <c r="AG298" s="8"/>
      <c r="AH298" s="8">
        <f t="shared" si="6"/>
        <v>0</v>
      </c>
      <c r="AI298" s="8">
        <v>117.5</v>
      </c>
      <c r="AJ298" s="8"/>
      <c r="AK298" s="8"/>
      <c r="AL298" s="8">
        <v>293.75</v>
      </c>
      <c r="AM298" s="8"/>
      <c r="AN298" s="4" t="s">
        <v>96</v>
      </c>
      <c r="AO298" s="4" t="s">
        <v>97</v>
      </c>
    </row>
    <row r="299" spans="1:41" ht="13.8" customHeight="1" x14ac:dyDescent="0.3">
      <c r="A299" s="4" t="s">
        <v>583</v>
      </c>
      <c r="B299" s="4" t="s">
        <v>39</v>
      </c>
      <c r="C299" s="4">
        <v>2023</v>
      </c>
      <c r="D299" s="19" t="s">
        <v>40</v>
      </c>
      <c r="E299" s="4" t="s">
        <v>179</v>
      </c>
      <c r="F299" s="4" t="s">
        <v>579</v>
      </c>
      <c r="G299" s="4" t="s">
        <v>575</v>
      </c>
      <c r="H299" s="4" t="s">
        <v>15</v>
      </c>
      <c r="I299" s="4" t="s">
        <v>41</v>
      </c>
      <c r="J299" s="4" t="s">
        <v>42</v>
      </c>
      <c r="K299">
        <v>22.716650900000001</v>
      </c>
      <c r="L299">
        <v>89.074985699999999</v>
      </c>
      <c r="M299" s="4">
        <v>397</v>
      </c>
      <c r="N299" s="6" t="s">
        <v>43</v>
      </c>
      <c r="O299" s="5" t="s">
        <v>132</v>
      </c>
      <c r="P299" s="5" t="s">
        <v>21</v>
      </c>
      <c r="Q299" s="5" t="s">
        <v>424</v>
      </c>
      <c r="R299" s="5" t="s">
        <v>44</v>
      </c>
      <c r="S299" s="5" t="s">
        <v>345</v>
      </c>
      <c r="T299" s="4" t="s">
        <v>46</v>
      </c>
      <c r="U299" s="4">
        <v>4</v>
      </c>
      <c r="V299" s="4">
        <v>0.25</v>
      </c>
      <c r="W299" s="4">
        <v>10</v>
      </c>
      <c r="X299" s="4" t="s">
        <v>95</v>
      </c>
      <c r="Y299" s="8"/>
      <c r="Z299" s="8">
        <v>7.5</v>
      </c>
      <c r="AA299" s="8"/>
      <c r="AB299" s="8"/>
      <c r="AC299" s="8"/>
      <c r="AD299" s="8"/>
      <c r="AE299" s="8"/>
      <c r="AF299" s="8"/>
      <c r="AG299" s="8"/>
      <c r="AH299" s="8">
        <f t="shared" si="6"/>
        <v>0</v>
      </c>
      <c r="AI299" s="8">
        <v>126.33</v>
      </c>
      <c r="AJ299" s="8"/>
      <c r="AK299" s="8"/>
      <c r="AL299" s="8">
        <v>315.83</v>
      </c>
      <c r="AM299" s="8"/>
      <c r="AN299" s="4" t="s">
        <v>96</v>
      </c>
      <c r="AO299" s="4" t="s">
        <v>97</v>
      </c>
    </row>
    <row r="300" spans="1:41" ht="13.8" customHeight="1" x14ac:dyDescent="0.3">
      <c r="A300" s="4" t="s">
        <v>583</v>
      </c>
      <c r="B300" s="4" t="s">
        <v>39</v>
      </c>
      <c r="C300" s="4">
        <v>2023</v>
      </c>
      <c r="D300" s="19" t="s">
        <v>40</v>
      </c>
      <c r="E300" s="4" t="s">
        <v>179</v>
      </c>
      <c r="F300" s="4" t="s">
        <v>579</v>
      </c>
      <c r="G300" s="4" t="s">
        <v>575</v>
      </c>
      <c r="H300" s="4" t="s">
        <v>15</v>
      </c>
      <c r="I300" s="4" t="s">
        <v>41</v>
      </c>
      <c r="J300" s="4" t="s">
        <v>42</v>
      </c>
      <c r="K300">
        <v>22.716650900000001</v>
      </c>
      <c r="L300">
        <v>89.074985699999999</v>
      </c>
      <c r="M300" s="4">
        <v>397</v>
      </c>
      <c r="N300" s="10" t="s">
        <v>47</v>
      </c>
      <c r="O300" s="5" t="s">
        <v>48</v>
      </c>
      <c r="P300" s="5" t="s">
        <v>21</v>
      </c>
      <c r="Q300" s="5" t="s">
        <v>48</v>
      </c>
      <c r="R300" s="5" t="s">
        <v>44</v>
      </c>
      <c r="S300" s="5" t="s">
        <v>344</v>
      </c>
      <c r="T300" s="4" t="s">
        <v>49</v>
      </c>
      <c r="U300" s="4">
        <v>4</v>
      </c>
      <c r="V300" s="4">
        <v>0.25</v>
      </c>
      <c r="W300" s="4">
        <v>10</v>
      </c>
      <c r="X300" s="4" t="s">
        <v>95</v>
      </c>
      <c r="Y300" s="8"/>
      <c r="Z300" s="8">
        <v>7.5</v>
      </c>
      <c r="AA300" s="8"/>
      <c r="AB300" s="8"/>
      <c r="AC300" s="8"/>
      <c r="AD300" s="8"/>
      <c r="AE300" s="8"/>
      <c r="AF300" s="8"/>
      <c r="AG300" s="8"/>
      <c r="AH300" s="8">
        <f t="shared" si="6"/>
        <v>0</v>
      </c>
      <c r="AI300" s="8">
        <v>88</v>
      </c>
      <c r="AJ300" s="8"/>
      <c r="AK300" s="8"/>
      <c r="AL300" s="8">
        <v>220</v>
      </c>
      <c r="AM300" s="8"/>
      <c r="AN300" s="4" t="s">
        <v>96</v>
      </c>
      <c r="AO300" s="4" t="s">
        <v>97</v>
      </c>
    </row>
    <row r="301" spans="1:41" ht="13.8" customHeight="1" x14ac:dyDescent="0.3">
      <c r="A301" s="4" t="s">
        <v>583</v>
      </c>
      <c r="B301" s="4" t="s">
        <v>39</v>
      </c>
      <c r="C301" s="4">
        <v>2023</v>
      </c>
      <c r="D301" s="4" t="s">
        <v>40</v>
      </c>
      <c r="E301" s="4" t="s">
        <v>179</v>
      </c>
      <c r="F301" s="4" t="s">
        <v>579</v>
      </c>
      <c r="G301" s="4" t="s">
        <v>575</v>
      </c>
      <c r="H301" s="4" t="s">
        <v>15</v>
      </c>
      <c r="I301" s="4" t="s">
        <v>41</v>
      </c>
      <c r="J301" s="4" t="s">
        <v>42</v>
      </c>
      <c r="K301">
        <v>22.716650900000001</v>
      </c>
      <c r="L301">
        <v>89.074985699999999</v>
      </c>
      <c r="M301" s="4">
        <v>397</v>
      </c>
      <c r="N301" s="10" t="s">
        <v>47</v>
      </c>
      <c r="O301" s="5" t="s">
        <v>48</v>
      </c>
      <c r="P301" s="5" t="s">
        <v>21</v>
      </c>
      <c r="Q301" s="5" t="s">
        <v>48</v>
      </c>
      <c r="R301" s="5" t="s">
        <v>44</v>
      </c>
      <c r="S301" s="5" t="s">
        <v>344</v>
      </c>
      <c r="T301" s="4" t="s">
        <v>49</v>
      </c>
      <c r="U301" s="4">
        <v>4</v>
      </c>
      <c r="V301" s="4">
        <v>0.25</v>
      </c>
      <c r="W301" s="4">
        <v>10</v>
      </c>
      <c r="X301" s="4" t="s">
        <v>95</v>
      </c>
      <c r="Y301" s="8"/>
      <c r="Z301" s="8">
        <v>7.5</v>
      </c>
      <c r="AA301" s="8"/>
      <c r="AB301" s="8"/>
      <c r="AC301" s="8"/>
      <c r="AD301" s="8"/>
      <c r="AE301" s="8"/>
      <c r="AF301" s="8"/>
      <c r="AG301" s="8"/>
      <c r="AH301" s="8">
        <f t="shared" si="6"/>
        <v>0</v>
      </c>
      <c r="AI301" s="8">
        <v>96.42</v>
      </c>
      <c r="AJ301" s="8"/>
      <c r="AK301" s="8"/>
      <c r="AL301" s="8">
        <v>230.58</v>
      </c>
      <c r="AM301" s="8"/>
      <c r="AN301" s="4" t="s">
        <v>96</v>
      </c>
      <c r="AO301" s="4" t="s">
        <v>97</v>
      </c>
    </row>
    <row r="302" spans="1:41" ht="13.8" customHeight="1" x14ac:dyDescent="0.3">
      <c r="A302" s="4" t="s">
        <v>583</v>
      </c>
      <c r="B302" s="4" t="s">
        <v>39</v>
      </c>
      <c r="C302" s="4">
        <v>2023</v>
      </c>
      <c r="D302" s="4" t="s">
        <v>40</v>
      </c>
      <c r="E302" s="4" t="s">
        <v>179</v>
      </c>
      <c r="F302" s="4" t="s">
        <v>579</v>
      </c>
      <c r="G302" s="4" t="s">
        <v>575</v>
      </c>
      <c r="H302" s="4" t="s">
        <v>15</v>
      </c>
      <c r="I302" s="4" t="s">
        <v>41</v>
      </c>
      <c r="J302" s="4" t="s">
        <v>42</v>
      </c>
      <c r="K302">
        <v>22.716650900000001</v>
      </c>
      <c r="L302">
        <v>89.074985699999999</v>
      </c>
      <c r="M302" s="4">
        <v>397</v>
      </c>
      <c r="N302" s="10" t="s">
        <v>47</v>
      </c>
      <c r="O302" s="5" t="s">
        <v>48</v>
      </c>
      <c r="P302" s="5" t="s">
        <v>21</v>
      </c>
      <c r="Q302" s="5" t="s">
        <v>48</v>
      </c>
      <c r="R302" s="5" t="s">
        <v>44</v>
      </c>
      <c r="S302" s="5" t="s">
        <v>344</v>
      </c>
      <c r="T302" s="4" t="s">
        <v>49</v>
      </c>
      <c r="U302" s="4">
        <v>4</v>
      </c>
      <c r="V302" s="4">
        <v>0.25</v>
      </c>
      <c r="W302" s="4">
        <v>10</v>
      </c>
      <c r="X302" s="4" t="s">
        <v>95</v>
      </c>
      <c r="Y302" s="8"/>
      <c r="Z302" s="8">
        <v>7.5</v>
      </c>
      <c r="AA302" s="8"/>
      <c r="AB302" s="8"/>
      <c r="AC302" s="8"/>
      <c r="AD302" s="8"/>
      <c r="AE302" s="8"/>
      <c r="AF302" s="8"/>
      <c r="AG302" s="8"/>
      <c r="AH302" s="8">
        <f t="shared" si="6"/>
        <v>0</v>
      </c>
      <c r="AI302" s="8">
        <v>107.5</v>
      </c>
      <c r="AJ302" s="8"/>
      <c r="AK302" s="8"/>
      <c r="AL302" s="8">
        <v>268.75</v>
      </c>
      <c r="AM302" s="8"/>
      <c r="AN302" s="4" t="s">
        <v>96</v>
      </c>
      <c r="AO302" s="4" t="s">
        <v>97</v>
      </c>
    </row>
    <row r="303" spans="1:41" ht="13.8" customHeight="1" x14ac:dyDescent="0.3">
      <c r="A303" s="4" t="s">
        <v>583</v>
      </c>
      <c r="B303" s="4" t="s">
        <v>39</v>
      </c>
      <c r="C303" s="4">
        <v>2023</v>
      </c>
      <c r="D303" s="4" t="s">
        <v>40</v>
      </c>
      <c r="E303" s="4" t="s">
        <v>179</v>
      </c>
      <c r="F303" s="4" t="s">
        <v>579</v>
      </c>
      <c r="G303" s="4" t="s">
        <v>575</v>
      </c>
      <c r="H303" s="4" t="s">
        <v>15</v>
      </c>
      <c r="I303" s="4" t="s">
        <v>41</v>
      </c>
      <c r="J303" s="4" t="s">
        <v>42</v>
      </c>
      <c r="K303">
        <v>22.716650900000001</v>
      </c>
      <c r="L303">
        <v>89.074985699999999</v>
      </c>
      <c r="M303" s="4">
        <v>397</v>
      </c>
      <c r="N303" s="10" t="s">
        <v>47</v>
      </c>
      <c r="O303" s="5" t="s">
        <v>48</v>
      </c>
      <c r="P303" s="5" t="s">
        <v>21</v>
      </c>
      <c r="Q303" s="5" t="s">
        <v>48</v>
      </c>
      <c r="R303" s="5" t="s">
        <v>44</v>
      </c>
      <c r="S303" s="5" t="s">
        <v>344</v>
      </c>
      <c r="T303" s="4" t="s">
        <v>49</v>
      </c>
      <c r="U303" s="4">
        <v>4</v>
      </c>
      <c r="V303" s="4">
        <v>0.25</v>
      </c>
      <c r="W303" s="4">
        <v>10</v>
      </c>
      <c r="X303" s="4" t="s">
        <v>95</v>
      </c>
      <c r="Y303" s="8"/>
      <c r="Z303" s="8">
        <v>7.5</v>
      </c>
      <c r="AA303" s="8"/>
      <c r="AB303" s="8"/>
      <c r="AC303" s="8"/>
      <c r="AD303" s="8"/>
      <c r="AE303" s="8"/>
      <c r="AF303" s="8"/>
      <c r="AG303" s="8"/>
      <c r="AH303" s="8">
        <f t="shared" si="6"/>
        <v>0</v>
      </c>
      <c r="AI303" s="8">
        <v>110.83</v>
      </c>
      <c r="AJ303" s="8"/>
      <c r="AK303" s="8"/>
      <c r="AL303" s="8">
        <v>277.08</v>
      </c>
      <c r="AM303" s="8"/>
      <c r="AN303" s="4" t="s">
        <v>96</v>
      </c>
      <c r="AO303" s="4" t="s">
        <v>97</v>
      </c>
    </row>
    <row r="304" spans="1:41" ht="13.8" customHeight="1" x14ac:dyDescent="0.3">
      <c r="A304" s="4" t="s">
        <v>1246</v>
      </c>
      <c r="B304" s="4" t="s">
        <v>71</v>
      </c>
      <c r="C304" s="4">
        <v>2019</v>
      </c>
      <c r="D304" s="4" t="s">
        <v>715</v>
      </c>
      <c r="E304" s="12" t="s">
        <v>179</v>
      </c>
      <c r="F304" s="4" t="s">
        <v>579</v>
      </c>
      <c r="G304" s="4" t="s">
        <v>712</v>
      </c>
      <c r="H304" s="4" t="s">
        <v>15</v>
      </c>
      <c r="I304" s="4" t="s">
        <v>16</v>
      </c>
      <c r="J304" s="12" t="s">
        <v>100</v>
      </c>
      <c r="K304">
        <v>33.000000100000001</v>
      </c>
      <c r="L304">
        <v>119.99999990000001</v>
      </c>
      <c r="N304" s="6" t="s">
        <v>20</v>
      </c>
      <c r="O304" s="5" t="s">
        <v>72</v>
      </c>
      <c r="P304" s="5" t="s">
        <v>21</v>
      </c>
      <c r="Q304" s="17" t="s">
        <v>48</v>
      </c>
      <c r="R304" s="5" t="s">
        <v>37</v>
      </c>
      <c r="S304" s="5" t="s">
        <v>37</v>
      </c>
      <c r="Y304" s="8"/>
      <c r="Z304" s="8"/>
      <c r="AA304" s="8"/>
      <c r="AB304" s="8"/>
      <c r="AC304" s="8"/>
      <c r="AD304" s="8"/>
      <c r="AE304" s="8"/>
      <c r="AF304" s="8"/>
      <c r="AG304" s="8"/>
      <c r="AH304" s="8">
        <f t="shared" si="6"/>
        <v>0</v>
      </c>
      <c r="AI304" s="8">
        <v>216.48</v>
      </c>
      <c r="AJ304" s="8"/>
      <c r="AK304" s="8"/>
      <c r="AL304" s="8"/>
      <c r="AM304" s="8"/>
      <c r="AN304" s="4" t="s">
        <v>96</v>
      </c>
      <c r="AO304" s="4" t="s">
        <v>98</v>
      </c>
    </row>
    <row r="305" spans="1:41" ht="13.8" customHeight="1" x14ac:dyDescent="0.3">
      <c r="A305" s="4" t="s">
        <v>1246</v>
      </c>
      <c r="B305" s="4" t="s">
        <v>71</v>
      </c>
      <c r="C305" s="4">
        <v>2019</v>
      </c>
      <c r="D305" s="4" t="s">
        <v>715</v>
      </c>
      <c r="E305" s="12" t="s">
        <v>179</v>
      </c>
      <c r="F305" s="4" t="s">
        <v>579</v>
      </c>
      <c r="G305" s="4" t="s">
        <v>712</v>
      </c>
      <c r="H305" s="4" t="s">
        <v>15</v>
      </c>
      <c r="I305" s="4" t="s">
        <v>16</v>
      </c>
      <c r="J305" s="12" t="s">
        <v>100</v>
      </c>
      <c r="K305">
        <v>33.000000100000001</v>
      </c>
      <c r="L305">
        <v>119.99999990000001</v>
      </c>
      <c r="N305" s="6" t="s">
        <v>20</v>
      </c>
      <c r="O305" s="5" t="s">
        <v>72</v>
      </c>
      <c r="P305" s="5" t="s">
        <v>21</v>
      </c>
      <c r="Q305" s="17" t="s">
        <v>48</v>
      </c>
      <c r="R305" s="5" t="s">
        <v>37</v>
      </c>
      <c r="S305" s="5" t="s">
        <v>37</v>
      </c>
      <c r="Y305" s="8"/>
      <c r="Z305" s="8"/>
      <c r="AA305" s="8"/>
      <c r="AB305" s="8"/>
      <c r="AC305" s="8"/>
      <c r="AD305" s="8"/>
      <c r="AE305" s="8"/>
      <c r="AF305" s="8"/>
      <c r="AG305" s="8"/>
      <c r="AH305" s="8">
        <f t="shared" si="6"/>
        <v>0</v>
      </c>
      <c r="AI305" s="8">
        <v>227.04000000000002</v>
      </c>
      <c r="AJ305" s="8"/>
      <c r="AK305" s="8"/>
      <c r="AL305" s="8"/>
      <c r="AM305" s="8"/>
      <c r="AN305" s="4" t="s">
        <v>96</v>
      </c>
      <c r="AO305" s="4" t="s">
        <v>98</v>
      </c>
    </row>
    <row r="306" spans="1:41" ht="13.8" customHeight="1" x14ac:dyDescent="0.3">
      <c r="A306" s="4" t="s">
        <v>1246</v>
      </c>
      <c r="B306" s="4" t="s">
        <v>71</v>
      </c>
      <c r="C306" s="4">
        <v>2019</v>
      </c>
      <c r="D306" s="4" t="s">
        <v>715</v>
      </c>
      <c r="E306" s="12" t="s">
        <v>179</v>
      </c>
      <c r="F306" s="4" t="s">
        <v>579</v>
      </c>
      <c r="G306" s="4" t="s">
        <v>712</v>
      </c>
      <c r="H306" s="4" t="s">
        <v>15</v>
      </c>
      <c r="I306" s="4" t="s">
        <v>16</v>
      </c>
      <c r="J306" s="12" t="s">
        <v>100</v>
      </c>
      <c r="K306">
        <v>33.000000100000001</v>
      </c>
      <c r="L306">
        <v>119.99999990000001</v>
      </c>
      <c r="N306" s="6" t="s">
        <v>20</v>
      </c>
      <c r="O306" s="5" t="s">
        <v>72</v>
      </c>
      <c r="P306" s="5" t="s">
        <v>21</v>
      </c>
      <c r="Q306" s="17" t="s">
        <v>48</v>
      </c>
      <c r="R306" s="5" t="s">
        <v>37</v>
      </c>
      <c r="S306" s="5" t="s">
        <v>37</v>
      </c>
      <c r="Y306" s="8"/>
      <c r="Z306" s="8"/>
      <c r="AA306" s="8"/>
      <c r="AB306" s="8"/>
      <c r="AC306" s="8"/>
      <c r="AD306" s="8"/>
      <c r="AE306" s="8"/>
      <c r="AF306" s="8"/>
      <c r="AG306" s="8"/>
      <c r="AH306" s="8">
        <f t="shared" si="6"/>
        <v>0</v>
      </c>
      <c r="AI306" s="8">
        <v>343.20000000000005</v>
      </c>
      <c r="AJ306" s="8"/>
      <c r="AK306" s="8"/>
      <c r="AL306" s="8"/>
      <c r="AM306" s="8"/>
      <c r="AN306" s="4" t="s">
        <v>96</v>
      </c>
      <c r="AO306" s="4" t="s">
        <v>98</v>
      </c>
    </row>
    <row r="307" spans="1:41" ht="14.4" x14ac:dyDescent="0.3">
      <c r="A307" s="4" t="s">
        <v>1274</v>
      </c>
      <c r="B307" s="4" t="s">
        <v>1266</v>
      </c>
      <c r="C307" s="4">
        <v>2023</v>
      </c>
      <c r="D307" t="s">
        <v>1268</v>
      </c>
      <c r="E307" s="4" t="s">
        <v>179</v>
      </c>
      <c r="F307" s="4" t="s">
        <v>579</v>
      </c>
      <c r="G307" t="s">
        <v>1267</v>
      </c>
      <c r="H307" s="4" t="s">
        <v>15</v>
      </c>
      <c r="I307" s="4" t="s">
        <v>16</v>
      </c>
      <c r="J307" s="4" t="s">
        <v>1269</v>
      </c>
      <c r="K307">
        <v>30.274083999999998</v>
      </c>
      <c r="L307">
        <v>120.15506999999999</v>
      </c>
      <c r="M307" s="4">
        <v>730</v>
      </c>
      <c r="N307" s="6" t="s">
        <v>1270</v>
      </c>
      <c r="O307" s="5" t="s">
        <v>1271</v>
      </c>
      <c r="P307" s="5" t="s">
        <v>21</v>
      </c>
      <c r="Q307" s="17" t="s">
        <v>424</v>
      </c>
      <c r="R307" s="5" t="s">
        <v>37</v>
      </c>
      <c r="S307" s="5" t="s">
        <v>37</v>
      </c>
      <c r="T307" t="s">
        <v>1272</v>
      </c>
      <c r="U307" s="4">
        <v>228</v>
      </c>
      <c r="V307" s="4">
        <v>1.5</v>
      </c>
      <c r="X307" s="4" t="s">
        <v>99</v>
      </c>
      <c r="Y307" s="4">
        <v>17.8</v>
      </c>
      <c r="Z307" s="4">
        <v>8.2799999999999994</v>
      </c>
      <c r="AA307" s="4">
        <v>8.27</v>
      </c>
      <c r="AB307" s="4">
        <v>0.26</v>
      </c>
      <c r="AC307" s="4">
        <v>0.33</v>
      </c>
      <c r="AD307" s="4">
        <v>0.67</v>
      </c>
      <c r="AF307" s="4">
        <v>14.12</v>
      </c>
      <c r="AH307" s="25">
        <v>0.48050165963507374</v>
      </c>
      <c r="AL307" s="4">
        <v>2124.0300000000002</v>
      </c>
      <c r="AN307" s="4" t="s">
        <v>96</v>
      </c>
      <c r="AO307" s="4" t="s">
        <v>97</v>
      </c>
    </row>
    <row r="308" spans="1:41" ht="14.4" x14ac:dyDescent="0.3">
      <c r="A308" s="4" t="s">
        <v>1274</v>
      </c>
      <c r="B308" s="4" t="s">
        <v>1266</v>
      </c>
      <c r="C308" s="4">
        <v>2023</v>
      </c>
      <c r="D308" t="s">
        <v>1268</v>
      </c>
      <c r="E308" s="4" t="s">
        <v>179</v>
      </c>
      <c r="F308" s="4" t="s">
        <v>579</v>
      </c>
      <c r="G308" t="s">
        <v>1267</v>
      </c>
      <c r="H308" s="4" t="s">
        <v>15</v>
      </c>
      <c r="I308" s="4" t="s">
        <v>16</v>
      </c>
      <c r="J308" s="4" t="s">
        <v>1269</v>
      </c>
      <c r="K308">
        <v>30.274083999999998</v>
      </c>
      <c r="L308">
        <v>120.15506999999999</v>
      </c>
      <c r="M308" s="4">
        <v>730</v>
      </c>
      <c r="N308" s="6" t="s">
        <v>1270</v>
      </c>
      <c r="O308" s="5" t="s">
        <v>1271</v>
      </c>
      <c r="P308" s="5" t="s">
        <v>21</v>
      </c>
      <c r="Q308" s="17" t="s">
        <v>424</v>
      </c>
      <c r="R308" s="5" t="s">
        <v>37</v>
      </c>
      <c r="S308" s="5" t="s">
        <v>37</v>
      </c>
      <c r="T308" t="s">
        <v>1272</v>
      </c>
      <c r="U308" s="4">
        <v>228</v>
      </c>
      <c r="V308" s="4">
        <v>1.5</v>
      </c>
      <c r="X308" s="4" t="s">
        <v>99</v>
      </c>
      <c r="Y308" s="4">
        <v>17.8</v>
      </c>
      <c r="Z308" s="4">
        <v>7.65</v>
      </c>
      <c r="AA308" s="4">
        <v>7.78</v>
      </c>
      <c r="AB308" s="4">
        <v>0.19</v>
      </c>
      <c r="AC308" s="4">
        <v>0.23</v>
      </c>
      <c r="AD308" s="4">
        <v>0.51</v>
      </c>
      <c r="AF308" s="4">
        <v>13.77</v>
      </c>
      <c r="AH308" s="25">
        <v>0.3548225142130591</v>
      </c>
      <c r="AL308" s="4">
        <v>790.33</v>
      </c>
      <c r="AN308" s="4" t="s">
        <v>96</v>
      </c>
      <c r="AO308" s="4" t="s">
        <v>97</v>
      </c>
    </row>
    <row r="309" spans="1:41" ht="14.4" x14ac:dyDescent="0.3">
      <c r="A309" s="4" t="s">
        <v>1274</v>
      </c>
      <c r="B309" s="4" t="s">
        <v>1266</v>
      </c>
      <c r="C309" s="4">
        <v>2023</v>
      </c>
      <c r="D309" t="s">
        <v>1268</v>
      </c>
      <c r="E309" s="4" t="s">
        <v>179</v>
      </c>
      <c r="F309" s="4" t="s">
        <v>579</v>
      </c>
      <c r="G309" t="s">
        <v>1267</v>
      </c>
      <c r="H309" s="4" t="s">
        <v>15</v>
      </c>
      <c r="I309" s="4" t="s">
        <v>16</v>
      </c>
      <c r="J309" s="4" t="s">
        <v>1269</v>
      </c>
      <c r="K309">
        <v>30.274083999999998</v>
      </c>
      <c r="L309">
        <v>120.15506999999999</v>
      </c>
      <c r="M309" s="4">
        <v>730</v>
      </c>
      <c r="N309" s="6" t="s">
        <v>1270</v>
      </c>
      <c r="O309" s="5" t="s">
        <v>1271</v>
      </c>
      <c r="P309" s="5" t="s">
        <v>21</v>
      </c>
      <c r="Q309" s="17" t="s">
        <v>424</v>
      </c>
      <c r="R309" s="5" t="s">
        <v>37</v>
      </c>
      <c r="S309" s="5" t="s">
        <v>37</v>
      </c>
      <c r="T309" t="s">
        <v>1273</v>
      </c>
      <c r="U309" s="4">
        <v>228</v>
      </c>
      <c r="V309" s="4">
        <v>1.5</v>
      </c>
      <c r="X309" s="4" t="s">
        <v>99</v>
      </c>
      <c r="Y309" s="4">
        <v>17.8</v>
      </c>
      <c r="Z309" s="4">
        <v>7.96</v>
      </c>
      <c r="AA309" s="4">
        <v>5.92</v>
      </c>
      <c r="AB309" s="4">
        <v>0.28999999999999998</v>
      </c>
      <c r="AC309" s="4">
        <v>0.21</v>
      </c>
      <c r="AD309" s="4">
        <v>2.38</v>
      </c>
      <c r="AF309" s="4">
        <v>13.43</v>
      </c>
      <c r="AH309" s="25">
        <v>0.99737708430438721</v>
      </c>
      <c r="AL309" s="4">
        <v>6778.99</v>
      </c>
      <c r="AN309" s="4" t="s">
        <v>96</v>
      </c>
      <c r="AO309" s="4" t="s">
        <v>97</v>
      </c>
    </row>
    <row r="310" spans="1:41" ht="14.4" x14ac:dyDescent="0.3">
      <c r="A310" s="4" t="s">
        <v>1274</v>
      </c>
      <c r="B310" s="4" t="s">
        <v>1266</v>
      </c>
      <c r="C310" s="4">
        <v>2023</v>
      </c>
      <c r="D310" t="s">
        <v>1268</v>
      </c>
      <c r="E310" s="4" t="s">
        <v>179</v>
      </c>
      <c r="F310" s="4" t="s">
        <v>579</v>
      </c>
      <c r="G310" t="s">
        <v>1267</v>
      </c>
      <c r="H310" s="4" t="s">
        <v>15</v>
      </c>
      <c r="I310" s="4" t="s">
        <v>16</v>
      </c>
      <c r="J310" s="4" t="s">
        <v>1269</v>
      </c>
      <c r="K310">
        <v>30.274083999999998</v>
      </c>
      <c r="L310">
        <v>120.15506999999999</v>
      </c>
      <c r="M310" s="4">
        <v>730</v>
      </c>
      <c r="N310" s="6" t="s">
        <v>1270</v>
      </c>
      <c r="O310" s="5" t="s">
        <v>1271</v>
      </c>
      <c r="P310" s="5" t="s">
        <v>21</v>
      </c>
      <c r="Q310" s="17" t="s">
        <v>424</v>
      </c>
      <c r="R310" s="5" t="s">
        <v>37</v>
      </c>
      <c r="S310" s="5" t="s">
        <v>37</v>
      </c>
      <c r="T310" t="s">
        <v>1273</v>
      </c>
      <c r="U310" s="4">
        <v>228</v>
      </c>
      <c r="V310" s="4">
        <v>1.5</v>
      </c>
      <c r="X310" s="4" t="s">
        <v>99</v>
      </c>
      <c r="Y310" s="4">
        <v>17.8</v>
      </c>
      <c r="Z310" s="4">
        <v>7.59</v>
      </c>
      <c r="AA310" s="4">
        <v>5.69</v>
      </c>
      <c r="AB310" s="4">
        <v>0.18</v>
      </c>
      <c r="AC310" s="4">
        <v>0.06</v>
      </c>
      <c r="AD310" s="4">
        <v>1.29</v>
      </c>
      <c r="AF310" s="4">
        <v>14.11</v>
      </c>
      <c r="AH310" s="25">
        <v>0.54615115981836493</v>
      </c>
      <c r="AL310" s="4">
        <v>2349.1</v>
      </c>
      <c r="AN310" s="4" t="s">
        <v>96</v>
      </c>
      <c r="AO310" s="4" t="s">
        <v>97</v>
      </c>
    </row>
    <row r="311" spans="1:41" ht="14.4" x14ac:dyDescent="0.3">
      <c r="A311" s="4" t="s">
        <v>1280</v>
      </c>
      <c r="B311" s="4" t="s">
        <v>1281</v>
      </c>
      <c r="C311" s="4">
        <v>2013</v>
      </c>
      <c r="E311" s="4" t="s">
        <v>381</v>
      </c>
      <c r="F311" s="4" t="s">
        <v>579</v>
      </c>
      <c r="G311" t="s">
        <v>1275</v>
      </c>
      <c r="H311" s="4" t="s">
        <v>32</v>
      </c>
      <c r="I311" s="4" t="s">
        <v>33</v>
      </c>
      <c r="J311" s="4" t="s">
        <v>1276</v>
      </c>
      <c r="K311">
        <v>-21.251999999999999</v>
      </c>
      <c r="L311">
        <v>-48.322200000000002</v>
      </c>
      <c r="M311" s="4">
        <v>125</v>
      </c>
      <c r="N311" s="6" t="s">
        <v>1277</v>
      </c>
      <c r="O311" s="5" t="s">
        <v>1278</v>
      </c>
      <c r="P311" s="5" t="s">
        <v>21</v>
      </c>
      <c r="Q311" s="17" t="s">
        <v>424</v>
      </c>
      <c r="R311" s="5" t="s">
        <v>37</v>
      </c>
      <c r="S311" s="5" t="s">
        <v>37</v>
      </c>
      <c r="U311" s="4">
        <v>100</v>
      </c>
      <c r="V311" s="4">
        <v>1</v>
      </c>
      <c r="X311" s="4" t="s">
        <v>99</v>
      </c>
      <c r="AH311" s="25">
        <v>0</v>
      </c>
      <c r="AI311" s="4">
        <v>1096</v>
      </c>
      <c r="AL311" s="4">
        <v>46.09</v>
      </c>
      <c r="AN311" s="4" t="s">
        <v>96</v>
      </c>
      <c r="AO311" s="4" t="s">
        <v>1279</v>
      </c>
    </row>
    <row r="312" spans="1:41" ht="14.4" x14ac:dyDescent="0.3">
      <c r="A312" s="4" t="s">
        <v>1288</v>
      </c>
      <c r="B312" s="4" t="s">
        <v>1282</v>
      </c>
      <c r="C312" s="4">
        <v>2017</v>
      </c>
      <c r="E312" s="4" t="s">
        <v>180</v>
      </c>
      <c r="F312" s="4" t="s">
        <v>579</v>
      </c>
      <c r="G312" t="s">
        <v>1283</v>
      </c>
      <c r="H312" s="4" t="s">
        <v>32</v>
      </c>
      <c r="I312" s="4" t="s">
        <v>33</v>
      </c>
      <c r="J312" s="4" t="s">
        <v>1284</v>
      </c>
      <c r="K312" s="4">
        <v>-5.0999999999999996</v>
      </c>
      <c r="L312" s="4">
        <v>-37.166699999999999</v>
      </c>
      <c r="N312" s="36" t="s">
        <v>25</v>
      </c>
      <c r="O312" s="5" t="s">
        <v>1285</v>
      </c>
      <c r="P312" s="5" t="s">
        <v>21</v>
      </c>
      <c r="Q312" s="5" t="s">
        <v>424</v>
      </c>
      <c r="R312" s="5" t="s">
        <v>37</v>
      </c>
      <c r="S312" s="5" t="s">
        <v>37</v>
      </c>
      <c r="T312" s="4" t="s">
        <v>1286</v>
      </c>
      <c r="U312" s="4">
        <v>26000</v>
      </c>
      <c r="W312" s="4">
        <v>92</v>
      </c>
      <c r="X312" s="4" t="s">
        <v>112</v>
      </c>
      <c r="AH312" s="25">
        <v>0</v>
      </c>
      <c r="AI312" s="4">
        <v>-314.87</v>
      </c>
      <c r="AL312" s="4">
        <v>-3773.51</v>
      </c>
      <c r="AM312" s="4">
        <v>2.4700000000000002</v>
      </c>
      <c r="AN312" s="4" t="s">
        <v>96</v>
      </c>
      <c r="AO312" s="4" t="s">
        <v>97</v>
      </c>
    </row>
    <row r="313" spans="1:41" ht="14.4" x14ac:dyDescent="0.3">
      <c r="A313" s="4" t="s">
        <v>1288</v>
      </c>
      <c r="B313" s="4" t="s">
        <v>1282</v>
      </c>
      <c r="C313" s="4">
        <v>2017</v>
      </c>
      <c r="E313" s="4" t="s">
        <v>180</v>
      </c>
      <c r="F313" s="4" t="s">
        <v>579</v>
      </c>
      <c r="G313" t="s">
        <v>1283</v>
      </c>
      <c r="H313" s="4" t="s">
        <v>32</v>
      </c>
      <c r="I313" s="4" t="s">
        <v>33</v>
      </c>
      <c r="J313" s="4" t="s">
        <v>1284</v>
      </c>
      <c r="K313" s="4">
        <v>-5.0999999999999996</v>
      </c>
      <c r="L313" s="4">
        <v>-37.166699999999999</v>
      </c>
      <c r="N313" s="36" t="s">
        <v>25</v>
      </c>
      <c r="O313" s="5" t="s">
        <v>1285</v>
      </c>
      <c r="P313" s="5" t="s">
        <v>21</v>
      </c>
      <c r="Q313" s="5" t="s">
        <v>424</v>
      </c>
      <c r="R313" s="5" t="s">
        <v>37</v>
      </c>
      <c r="S313" s="5" t="s">
        <v>37</v>
      </c>
      <c r="T313" s="4" t="s">
        <v>1287</v>
      </c>
      <c r="U313" s="4">
        <v>26000</v>
      </c>
      <c r="W313" s="4">
        <v>14</v>
      </c>
      <c r="X313" s="4" t="s">
        <v>112</v>
      </c>
      <c r="AH313" s="25">
        <v>0</v>
      </c>
      <c r="AI313" s="4">
        <v>653.89</v>
      </c>
      <c r="AL313" s="4">
        <v>497.52</v>
      </c>
      <c r="AM313" s="4">
        <v>25.59</v>
      </c>
      <c r="AN313" s="4" t="s">
        <v>96</v>
      </c>
      <c r="AO313" s="4" t="s">
        <v>97</v>
      </c>
    </row>
    <row r="314" spans="1:41" ht="14.4" x14ac:dyDescent="0.3">
      <c r="A314" s="4" t="s">
        <v>1304</v>
      </c>
      <c r="B314" s="4" t="s">
        <v>1299</v>
      </c>
      <c r="C314" s="4">
        <v>2025</v>
      </c>
      <c r="D314" s="4" t="s">
        <v>1300</v>
      </c>
      <c r="E314" s="4" t="s">
        <v>179</v>
      </c>
      <c r="F314" s="4" t="s">
        <v>579</v>
      </c>
      <c r="G314" t="s">
        <v>1301</v>
      </c>
      <c r="H314" s="4" t="s">
        <v>15</v>
      </c>
      <c r="I314" s="4" t="s">
        <v>16</v>
      </c>
      <c r="J314" s="4" t="s">
        <v>1269</v>
      </c>
      <c r="K314" s="4">
        <v>30.274100000000001</v>
      </c>
      <c r="L314" s="4">
        <v>120.1551</v>
      </c>
      <c r="N314" s="6" t="s">
        <v>20</v>
      </c>
      <c r="O314" s="5" t="s">
        <v>72</v>
      </c>
      <c r="P314" s="5" t="s">
        <v>21</v>
      </c>
      <c r="Q314" s="5" t="s">
        <v>48</v>
      </c>
      <c r="R314" s="5" t="s">
        <v>37</v>
      </c>
      <c r="S314" s="5" t="s">
        <v>37</v>
      </c>
      <c r="T314" s="5" t="s">
        <v>1306</v>
      </c>
      <c r="W314" s="4">
        <v>556</v>
      </c>
      <c r="X314" s="4" t="s">
        <v>99</v>
      </c>
      <c r="AF314" s="4">
        <v>85</v>
      </c>
      <c r="AH314" s="25">
        <v>0</v>
      </c>
      <c r="AI314" s="4">
        <v>99.18</v>
      </c>
      <c r="AN314" s="4" t="s">
        <v>96</v>
      </c>
      <c r="AO314" s="4" t="s">
        <v>97</v>
      </c>
    </row>
    <row r="315" spans="1:41" ht="14.4" x14ac:dyDescent="0.3">
      <c r="A315" s="4" t="s">
        <v>1304</v>
      </c>
      <c r="B315" s="4" t="s">
        <v>1299</v>
      </c>
      <c r="C315" s="4">
        <v>2025</v>
      </c>
      <c r="D315" s="4" t="s">
        <v>1300</v>
      </c>
      <c r="E315" s="4" t="s">
        <v>179</v>
      </c>
      <c r="F315" s="4" t="s">
        <v>579</v>
      </c>
      <c r="G315" t="s">
        <v>1301</v>
      </c>
      <c r="H315" s="4" t="s">
        <v>15</v>
      </c>
      <c r="I315" s="4" t="s">
        <v>16</v>
      </c>
      <c r="J315" s="4" t="s">
        <v>1269</v>
      </c>
      <c r="K315" s="4">
        <v>30.274100000000001</v>
      </c>
      <c r="L315" s="4">
        <v>120.1551</v>
      </c>
      <c r="N315" s="6" t="s">
        <v>20</v>
      </c>
      <c r="O315" s="5" t="s">
        <v>72</v>
      </c>
      <c r="P315" s="5" t="s">
        <v>21</v>
      </c>
      <c r="Q315" s="5" t="s">
        <v>48</v>
      </c>
      <c r="R315" s="5" t="s">
        <v>44</v>
      </c>
      <c r="S315" s="5" t="s">
        <v>432</v>
      </c>
      <c r="T315" s="5" t="s">
        <v>1307</v>
      </c>
      <c r="W315" s="4">
        <v>556</v>
      </c>
      <c r="X315" s="4" t="s">
        <v>99</v>
      </c>
      <c r="AF315" s="4">
        <v>93</v>
      </c>
      <c r="AH315" s="25">
        <v>0</v>
      </c>
      <c r="AI315" s="4">
        <v>76.709999999999994</v>
      </c>
      <c r="AN315" s="4" t="s">
        <v>96</v>
      </c>
      <c r="AO315" s="4" t="s">
        <v>97</v>
      </c>
    </row>
    <row r="316" spans="1:41" ht="14.4" x14ac:dyDescent="0.3">
      <c r="A316" s="4" t="s">
        <v>1304</v>
      </c>
      <c r="B316" s="4" t="s">
        <v>1299</v>
      </c>
      <c r="C316" s="4">
        <v>2025</v>
      </c>
      <c r="D316" s="4" t="s">
        <v>1300</v>
      </c>
      <c r="E316" s="4" t="s">
        <v>179</v>
      </c>
      <c r="F316" s="4" t="s">
        <v>579</v>
      </c>
      <c r="G316" t="s">
        <v>1301</v>
      </c>
      <c r="H316" s="4" t="s">
        <v>15</v>
      </c>
      <c r="I316" s="4" t="s">
        <v>16</v>
      </c>
      <c r="J316" s="4" t="s">
        <v>1269</v>
      </c>
      <c r="K316" s="4">
        <v>30.274100000000001</v>
      </c>
      <c r="L316" s="4">
        <v>120.1551</v>
      </c>
      <c r="N316" s="6" t="s">
        <v>20</v>
      </c>
      <c r="O316" s="5" t="s">
        <v>72</v>
      </c>
      <c r="P316" s="5" t="s">
        <v>21</v>
      </c>
      <c r="Q316" s="5" t="s">
        <v>48</v>
      </c>
      <c r="R316" s="5" t="s">
        <v>37</v>
      </c>
      <c r="S316" s="5" t="s">
        <v>37</v>
      </c>
      <c r="T316" s="5" t="s">
        <v>1309</v>
      </c>
      <c r="W316" s="4">
        <v>556</v>
      </c>
      <c r="X316" s="4" t="s">
        <v>99</v>
      </c>
      <c r="AF316" s="4">
        <v>85</v>
      </c>
      <c r="AH316" s="25">
        <v>0</v>
      </c>
      <c r="AI316" s="4">
        <v>287.12</v>
      </c>
      <c r="AN316" s="4" t="s">
        <v>96</v>
      </c>
      <c r="AO316" s="4" t="s">
        <v>97</v>
      </c>
    </row>
    <row r="317" spans="1:41" ht="14.4" x14ac:dyDescent="0.3">
      <c r="A317" s="4" t="s">
        <v>1304</v>
      </c>
      <c r="B317" s="4" t="s">
        <v>1299</v>
      </c>
      <c r="C317" s="4">
        <v>2025</v>
      </c>
      <c r="D317" s="4" t="s">
        <v>1300</v>
      </c>
      <c r="E317" s="4" t="s">
        <v>179</v>
      </c>
      <c r="F317" s="4" t="s">
        <v>579</v>
      </c>
      <c r="G317" t="s">
        <v>1301</v>
      </c>
      <c r="H317" s="4" t="s">
        <v>15</v>
      </c>
      <c r="I317" s="4" t="s">
        <v>16</v>
      </c>
      <c r="J317" s="4" t="s">
        <v>1269</v>
      </c>
      <c r="K317" s="4">
        <v>30.274100000000001</v>
      </c>
      <c r="L317" s="4">
        <v>120.1551</v>
      </c>
      <c r="N317" s="6" t="s">
        <v>20</v>
      </c>
      <c r="O317" s="5" t="s">
        <v>72</v>
      </c>
      <c r="P317" s="5" t="s">
        <v>21</v>
      </c>
      <c r="Q317" s="5" t="s">
        <v>48</v>
      </c>
      <c r="R317" s="5" t="s">
        <v>44</v>
      </c>
      <c r="S317" s="5" t="s">
        <v>432</v>
      </c>
      <c r="T317" s="5" t="s">
        <v>1310</v>
      </c>
      <c r="W317" s="4">
        <v>556</v>
      </c>
      <c r="X317" s="4" t="s">
        <v>99</v>
      </c>
      <c r="AF317" s="4">
        <v>93</v>
      </c>
      <c r="AH317" s="25">
        <v>0</v>
      </c>
      <c r="AI317" s="4">
        <v>220</v>
      </c>
      <c r="AN317" s="4" t="s">
        <v>96</v>
      </c>
      <c r="AO317" s="4" t="s">
        <v>97</v>
      </c>
    </row>
  </sheetData>
  <autoFilter ref="A1:AO317" xr:uid="{270014A6-13F2-4EBE-A91C-13A7F7224B4E}"/>
  <sortState xmlns:xlrd2="http://schemas.microsoft.com/office/spreadsheetml/2017/richdata2" ref="A2:AO307">
    <sortCondition ref="R2:R307"/>
  </sortState>
  <phoneticPr fontId="8" type="noConversion"/>
  <hyperlinks>
    <hyperlink ref="D13" r:id="rId1" xr:uid="{6ECCBCF9-D6A6-4DCB-BB00-1385E2B6355E}"/>
    <hyperlink ref="D17" r:id="rId2" xr:uid="{42CAEC11-D8FD-44DE-B232-CC1358B061DD}"/>
    <hyperlink ref="D15" r:id="rId3" display="https://doi.org/10.1016/j.watres.2020.116176" xr:uid="{EE06D0F7-4B62-417D-9525-4821A9EDED91}"/>
    <hyperlink ref="D14" r:id="rId4" display="https://doi.org/10.1016/j.watres.2020.116176" xr:uid="{EAB9C465-9C32-48F8-81E5-B941C9095214}"/>
    <hyperlink ref="D16" r:id="rId5" xr:uid="{9D80220C-0357-439C-A82D-9670247294C9}"/>
    <hyperlink ref="D299" r:id="rId6" xr:uid="{FC4A8CEA-B1E0-4739-941C-FF059B0AAC77}"/>
    <hyperlink ref="D9" r:id="rId7" display="https://doi.org/10.1002/ece3.4079" xr:uid="{187B8E81-F429-45BA-80EA-D37A0423ABB6}"/>
    <hyperlink ref="D256" r:id="rId8" display="https://doi.org/10.1029/2019JG005025" xr:uid="{D13AB664-A94C-41A8-92E6-68C637D30513}"/>
    <hyperlink ref="D292" r:id="rId9" display="https://doi.org/10.1016/j.heliyon.2024.e35759" xr:uid="{C38C9E60-0E0B-4B6B-AEE3-69E1C6883FA4}"/>
    <hyperlink ref="D255" r:id="rId10" xr:uid="{40119E14-5728-4DFB-A08F-1C4BED41CC35}"/>
    <hyperlink ref="D253" r:id="rId11" xr:uid="{CE537DEE-D05C-4CBF-BADC-E19BD48C6721}"/>
    <hyperlink ref="D254" r:id="rId12" xr:uid="{5FF37EE8-1FE0-4D87-83AF-588016CF822C}"/>
    <hyperlink ref="D258" r:id="rId13" display="https://doi.org/10.3354/aei00295" xr:uid="{4C28E245-9E61-4880-A3CE-397B8D7E6760}"/>
    <hyperlink ref="D300" r:id="rId14" xr:uid="{67A06930-8928-4739-BD70-F3090665F3E9}"/>
    <hyperlink ref="D252" r:id="rId15" xr:uid="{1DC670B6-12A1-4450-A431-9A0B74FF1D6F}"/>
    <hyperlink ref="D10" r:id="rId16" xr:uid="{EE21E03F-7CF9-414B-85AF-3C36FB4D57E1}"/>
    <hyperlink ref="D246" r:id="rId17" xr:uid="{E2EE9F0C-1770-43DD-8954-8C98DFB633DC}"/>
    <hyperlink ref="D247" r:id="rId18" xr:uid="{271B8008-ED40-4880-80C8-78AE778F4D6A}"/>
    <hyperlink ref="D260" r:id="rId19" xr:uid="{D4BBDC73-1C0F-4564-899D-C92E6B095716}"/>
    <hyperlink ref="D259" r:id="rId20" xr:uid="{60F6E6F4-22CC-4C30-9A78-C48261BF5E48}"/>
    <hyperlink ref="D262" r:id="rId21" xr:uid="{95C1E2E4-0A3A-4523-84CF-07A64B797BB4}"/>
    <hyperlink ref="D263" r:id="rId22" xr:uid="{20AC5678-B79E-4CFC-A528-1C21224D9407}"/>
    <hyperlink ref="D248" r:id="rId23" xr:uid="{42EC557E-B084-4367-B67B-B4AD600E6537}"/>
    <hyperlink ref="D249" r:id="rId24" xr:uid="{D829F181-3403-417B-9FB9-68DC7FDCA815}"/>
  </hyperlinks>
  <pageMargins left="0.7" right="0.7" top="0.75" bottom="0.75" header="0.3" footer="0.3"/>
  <legacyDrawing r:id="rId2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EE722-3DC1-4077-B6D2-6C0A536AB77A}">
  <dimension ref="A1:AO511"/>
  <sheetViews>
    <sheetView topLeftCell="A485" workbookViewId="0">
      <selection activeCell="G514" sqref="G514:G515"/>
    </sheetView>
  </sheetViews>
  <sheetFormatPr defaultRowHeight="14.4" x14ac:dyDescent="0.3"/>
  <sheetData>
    <row r="1" spans="1:41" s="20" customFormat="1" ht="13.8" customHeight="1" x14ac:dyDescent="0.25">
      <c r="A1" s="27" t="s">
        <v>581</v>
      </c>
      <c r="B1" s="1" t="s">
        <v>84</v>
      </c>
      <c r="C1" s="1" t="s">
        <v>77</v>
      </c>
      <c r="D1" s="1" t="s">
        <v>0</v>
      </c>
      <c r="E1" s="1" t="s">
        <v>5</v>
      </c>
      <c r="F1" s="1" t="s">
        <v>577</v>
      </c>
      <c r="G1" s="27" t="s">
        <v>559</v>
      </c>
      <c r="H1" s="1" t="s">
        <v>1</v>
      </c>
      <c r="I1" s="1" t="s">
        <v>2</v>
      </c>
      <c r="J1" s="1" t="s">
        <v>3</v>
      </c>
      <c r="K1" s="1"/>
      <c r="L1" s="1"/>
      <c r="M1" s="1" t="s">
        <v>78</v>
      </c>
      <c r="N1" s="3" t="s">
        <v>79</v>
      </c>
      <c r="O1" s="2" t="s">
        <v>80</v>
      </c>
      <c r="P1" s="2" t="s">
        <v>4</v>
      </c>
      <c r="Q1" s="2" t="s">
        <v>865</v>
      </c>
      <c r="R1" s="2" t="s">
        <v>81</v>
      </c>
      <c r="S1" s="2" t="s">
        <v>5</v>
      </c>
      <c r="T1" s="1" t="s">
        <v>85</v>
      </c>
      <c r="U1" s="1" t="s">
        <v>86</v>
      </c>
      <c r="V1" s="1" t="s">
        <v>87</v>
      </c>
      <c r="W1" s="1" t="s">
        <v>82</v>
      </c>
      <c r="X1" s="1" t="s">
        <v>88</v>
      </c>
      <c r="Y1" s="1" t="s">
        <v>6</v>
      </c>
      <c r="Z1" s="1" t="s">
        <v>7</v>
      </c>
      <c r="AA1" s="1" t="s">
        <v>89</v>
      </c>
      <c r="AB1" s="1" t="s">
        <v>8</v>
      </c>
      <c r="AC1" s="1" t="s">
        <v>9</v>
      </c>
      <c r="AD1" s="1" t="s">
        <v>10</v>
      </c>
      <c r="AE1" s="1" t="s">
        <v>90</v>
      </c>
      <c r="AF1" s="1" t="s">
        <v>11</v>
      </c>
      <c r="AG1" s="1" t="s">
        <v>91</v>
      </c>
      <c r="AH1" s="1" t="s">
        <v>76</v>
      </c>
      <c r="AI1" s="1" t="s">
        <v>12</v>
      </c>
      <c r="AJ1" s="1" t="s">
        <v>83</v>
      </c>
      <c r="AK1" s="1" t="s">
        <v>92</v>
      </c>
      <c r="AL1" s="1" t="s">
        <v>13</v>
      </c>
      <c r="AM1" s="1" t="s">
        <v>14</v>
      </c>
      <c r="AN1" s="1" t="s">
        <v>93</v>
      </c>
      <c r="AO1" s="1" t="s">
        <v>94</v>
      </c>
    </row>
    <row r="2" spans="1:41" s="4" customFormat="1" ht="13.8" customHeight="1" x14ac:dyDescent="0.25">
      <c r="A2" s="4" t="s">
        <v>582</v>
      </c>
      <c r="B2" s="4" t="s">
        <v>859</v>
      </c>
      <c r="C2" s="4">
        <v>2020</v>
      </c>
      <c r="D2" s="11" t="s">
        <v>1049</v>
      </c>
      <c r="E2" s="4" t="s">
        <v>179</v>
      </c>
      <c r="F2" s="4" t="s">
        <v>579</v>
      </c>
      <c r="G2" s="4" t="s">
        <v>860</v>
      </c>
      <c r="H2" s="4" t="s">
        <v>15</v>
      </c>
      <c r="I2" s="4" t="s">
        <v>63</v>
      </c>
      <c r="J2" s="4" t="s">
        <v>861</v>
      </c>
      <c r="M2" s="4">
        <v>225</v>
      </c>
      <c r="N2" s="6" t="s">
        <v>1200</v>
      </c>
      <c r="O2" s="5" t="s">
        <v>863</v>
      </c>
      <c r="P2" s="5" t="s">
        <v>185</v>
      </c>
      <c r="Q2" s="17" t="s">
        <v>185</v>
      </c>
      <c r="R2" s="5" t="s">
        <v>37</v>
      </c>
      <c r="S2" s="5" t="s">
        <v>37</v>
      </c>
      <c r="T2" s="4">
        <v>1</v>
      </c>
      <c r="U2" s="4">
        <v>60000</v>
      </c>
      <c r="V2" s="4">
        <v>5.16</v>
      </c>
      <c r="X2" s="4" t="s">
        <v>99</v>
      </c>
      <c r="AA2" s="4">
        <v>5</v>
      </c>
      <c r="AF2" s="4">
        <v>11368</v>
      </c>
      <c r="AH2" s="8">
        <v>0</v>
      </c>
      <c r="AI2" s="4">
        <v>317.81</v>
      </c>
      <c r="AL2" s="4">
        <v>49580.9</v>
      </c>
      <c r="AN2" s="4" t="s">
        <v>96</v>
      </c>
      <c r="AO2" s="4" t="s">
        <v>864</v>
      </c>
    </row>
    <row r="3" spans="1:41" s="4" customFormat="1" ht="13.8" x14ac:dyDescent="0.25">
      <c r="A3" s="4" t="s">
        <v>582</v>
      </c>
      <c r="B3" s="4" t="s">
        <v>859</v>
      </c>
      <c r="C3" s="4">
        <v>2020</v>
      </c>
      <c r="D3" s="11" t="s">
        <v>1049</v>
      </c>
      <c r="E3" s="4" t="s">
        <v>179</v>
      </c>
      <c r="F3" s="4" t="s">
        <v>579</v>
      </c>
      <c r="G3" s="4" t="s">
        <v>860</v>
      </c>
      <c r="H3" s="4" t="s">
        <v>15</v>
      </c>
      <c r="I3" s="4" t="s">
        <v>63</v>
      </c>
      <c r="J3" s="4" t="s">
        <v>861</v>
      </c>
      <c r="M3" s="4">
        <v>225</v>
      </c>
      <c r="N3" s="6" t="s">
        <v>1200</v>
      </c>
      <c r="O3" s="5" t="s">
        <v>863</v>
      </c>
      <c r="P3" s="5" t="s">
        <v>185</v>
      </c>
      <c r="Q3" s="17" t="s">
        <v>185</v>
      </c>
      <c r="R3" s="5" t="s">
        <v>37</v>
      </c>
      <c r="S3" s="5" t="s">
        <v>37</v>
      </c>
      <c r="T3" s="4">
        <v>2</v>
      </c>
      <c r="U3" s="4">
        <v>132000</v>
      </c>
      <c r="V3" s="4">
        <v>5.16</v>
      </c>
      <c r="X3" s="4" t="s">
        <v>99</v>
      </c>
      <c r="AA3" s="4">
        <v>5</v>
      </c>
      <c r="AF3" s="4">
        <v>5220</v>
      </c>
      <c r="AH3" s="8">
        <v>0</v>
      </c>
      <c r="AI3" s="4">
        <v>315.07</v>
      </c>
      <c r="AL3" s="4">
        <v>4904.1099999999997</v>
      </c>
      <c r="AN3" s="4" t="s">
        <v>96</v>
      </c>
      <c r="AO3" s="4" t="s">
        <v>864</v>
      </c>
    </row>
    <row r="4" spans="1:41" s="4" customFormat="1" ht="13.8" customHeight="1" x14ac:dyDescent="0.25">
      <c r="A4" s="4" t="s">
        <v>582</v>
      </c>
      <c r="B4" s="4" t="s">
        <v>859</v>
      </c>
      <c r="C4" s="4">
        <v>2020</v>
      </c>
      <c r="D4" s="11" t="s">
        <v>1049</v>
      </c>
      <c r="E4" s="4" t="s">
        <v>179</v>
      </c>
      <c r="F4" s="4" t="s">
        <v>579</v>
      </c>
      <c r="G4" s="4" t="s">
        <v>860</v>
      </c>
      <c r="H4" s="4" t="s">
        <v>15</v>
      </c>
      <c r="I4" s="4" t="s">
        <v>63</v>
      </c>
      <c r="J4" s="4" t="s">
        <v>861</v>
      </c>
      <c r="M4" s="4">
        <v>285</v>
      </c>
      <c r="N4" s="6" t="s">
        <v>1200</v>
      </c>
      <c r="O4" s="5" t="s">
        <v>863</v>
      </c>
      <c r="P4" s="5" t="s">
        <v>185</v>
      </c>
      <c r="Q4" s="17" t="s">
        <v>185</v>
      </c>
      <c r="R4" s="5" t="s">
        <v>37</v>
      </c>
      <c r="S4" s="5" t="s">
        <v>37</v>
      </c>
      <c r="T4" s="4">
        <v>3</v>
      </c>
      <c r="U4" s="4">
        <v>64000</v>
      </c>
      <c r="V4" s="4">
        <v>5.16</v>
      </c>
      <c r="X4" s="4" t="s">
        <v>99</v>
      </c>
      <c r="AA4" s="4">
        <v>5</v>
      </c>
      <c r="AF4" s="4">
        <v>15080</v>
      </c>
      <c r="AH4" s="8">
        <v>0</v>
      </c>
      <c r="AI4" s="4">
        <v>474.25</v>
      </c>
      <c r="AL4" s="4">
        <v>7369.86</v>
      </c>
      <c r="AN4" s="4" t="s">
        <v>96</v>
      </c>
      <c r="AO4" s="4" t="s">
        <v>864</v>
      </c>
    </row>
    <row r="5" spans="1:41" s="4" customFormat="1" ht="13.8" customHeight="1" x14ac:dyDescent="0.25">
      <c r="A5" s="4" t="s">
        <v>582</v>
      </c>
      <c r="B5" s="4" t="s">
        <v>859</v>
      </c>
      <c r="C5" s="4">
        <v>2020</v>
      </c>
      <c r="D5" s="11" t="s">
        <v>1049</v>
      </c>
      <c r="E5" s="4" t="s">
        <v>179</v>
      </c>
      <c r="F5" s="4" t="s">
        <v>579</v>
      </c>
      <c r="G5" s="4" t="s">
        <v>860</v>
      </c>
      <c r="H5" s="4" t="s">
        <v>15</v>
      </c>
      <c r="I5" s="4" t="s">
        <v>63</v>
      </c>
      <c r="J5" s="4" t="s">
        <v>861</v>
      </c>
      <c r="M5" s="4">
        <v>225</v>
      </c>
      <c r="N5" s="6" t="s">
        <v>1200</v>
      </c>
      <c r="O5" s="5" t="s">
        <v>863</v>
      </c>
      <c r="P5" s="5" t="s">
        <v>185</v>
      </c>
      <c r="Q5" s="17" t="s">
        <v>185</v>
      </c>
      <c r="R5" s="5" t="s">
        <v>37</v>
      </c>
      <c r="S5" s="5" t="s">
        <v>37</v>
      </c>
      <c r="T5" s="4">
        <v>4</v>
      </c>
      <c r="U5" s="4">
        <v>70000</v>
      </c>
      <c r="V5" s="4">
        <v>5.16</v>
      </c>
      <c r="X5" s="4" t="s">
        <v>99</v>
      </c>
      <c r="AA5" s="4">
        <v>5</v>
      </c>
      <c r="AF5" s="4">
        <v>16472</v>
      </c>
      <c r="AH5" s="8">
        <v>0</v>
      </c>
      <c r="AI5" s="4">
        <v>205.48</v>
      </c>
      <c r="AL5" s="4">
        <v>3205.48</v>
      </c>
      <c r="AN5" s="4" t="s">
        <v>96</v>
      </c>
      <c r="AO5" s="4" t="s">
        <v>864</v>
      </c>
    </row>
    <row r="6" spans="1:41" s="4" customFormat="1" ht="13.8" customHeight="1" x14ac:dyDescent="0.25">
      <c r="A6" s="4" t="s">
        <v>582</v>
      </c>
      <c r="B6" s="4" t="s">
        <v>859</v>
      </c>
      <c r="C6" s="4">
        <v>2020</v>
      </c>
      <c r="D6" s="11" t="s">
        <v>1049</v>
      </c>
      <c r="E6" s="4" t="s">
        <v>179</v>
      </c>
      <c r="F6" s="4" t="s">
        <v>579</v>
      </c>
      <c r="G6" s="4" t="s">
        <v>860</v>
      </c>
      <c r="H6" s="4" t="s">
        <v>15</v>
      </c>
      <c r="I6" s="4" t="s">
        <v>63</v>
      </c>
      <c r="J6" s="4" t="s">
        <v>861</v>
      </c>
      <c r="M6" s="4">
        <v>225</v>
      </c>
      <c r="N6" s="6" t="s">
        <v>1200</v>
      </c>
      <c r="O6" s="5" t="s">
        <v>863</v>
      </c>
      <c r="P6" s="5" t="s">
        <v>185</v>
      </c>
      <c r="Q6" s="17" t="s">
        <v>185</v>
      </c>
      <c r="R6" s="5" t="s">
        <v>37</v>
      </c>
      <c r="S6" s="5" t="s">
        <v>37</v>
      </c>
      <c r="T6" s="4">
        <v>5</v>
      </c>
      <c r="U6" s="4">
        <v>108000</v>
      </c>
      <c r="V6" s="4">
        <v>5.16</v>
      </c>
      <c r="X6" s="4" t="s">
        <v>99</v>
      </c>
      <c r="AA6" s="4">
        <v>5</v>
      </c>
      <c r="AF6" s="4">
        <v>5220</v>
      </c>
      <c r="AH6" s="8">
        <v>0</v>
      </c>
      <c r="AI6" s="4">
        <v>353.42</v>
      </c>
      <c r="AL6" s="4">
        <v>5506.85</v>
      </c>
      <c r="AN6" s="4" t="s">
        <v>96</v>
      </c>
      <c r="AO6" s="4" t="s">
        <v>864</v>
      </c>
    </row>
    <row r="7" spans="1:41" s="4" customFormat="1" ht="13.8" customHeight="1" x14ac:dyDescent="0.25">
      <c r="A7" s="4" t="s">
        <v>582</v>
      </c>
      <c r="B7" s="4" t="s">
        <v>859</v>
      </c>
      <c r="C7" s="4">
        <v>2020</v>
      </c>
      <c r="D7" s="11" t="s">
        <v>1049</v>
      </c>
      <c r="E7" s="4" t="s">
        <v>179</v>
      </c>
      <c r="F7" s="4" t="s">
        <v>579</v>
      </c>
      <c r="G7" s="4" t="s">
        <v>860</v>
      </c>
      <c r="H7" s="4" t="s">
        <v>15</v>
      </c>
      <c r="I7" s="4" t="s">
        <v>63</v>
      </c>
      <c r="J7" s="4" t="s">
        <v>861</v>
      </c>
      <c r="M7" s="4">
        <v>225</v>
      </c>
      <c r="N7" s="6" t="s">
        <v>1200</v>
      </c>
      <c r="O7" s="5" t="s">
        <v>863</v>
      </c>
      <c r="P7" s="5" t="s">
        <v>185</v>
      </c>
      <c r="Q7" s="17" t="s">
        <v>185</v>
      </c>
      <c r="R7" s="5" t="s">
        <v>37</v>
      </c>
      <c r="S7" s="5" t="s">
        <v>37</v>
      </c>
      <c r="T7" s="4">
        <v>6</v>
      </c>
      <c r="U7" s="4">
        <v>80000</v>
      </c>
      <c r="V7" s="4">
        <v>5.16</v>
      </c>
      <c r="X7" s="4" t="s">
        <v>99</v>
      </c>
      <c r="AA7" s="4">
        <v>5</v>
      </c>
      <c r="AF7" s="4">
        <v>5800</v>
      </c>
      <c r="AH7" s="8">
        <v>0</v>
      </c>
      <c r="AI7" s="4">
        <v>432.88</v>
      </c>
      <c r="AL7" s="4">
        <v>6739.73</v>
      </c>
      <c r="AN7" s="4" t="s">
        <v>96</v>
      </c>
      <c r="AO7" s="4" t="s">
        <v>864</v>
      </c>
    </row>
    <row r="8" spans="1:41" s="4" customFormat="1" ht="13.8" customHeight="1" x14ac:dyDescent="0.25">
      <c r="A8" s="4" t="s">
        <v>582</v>
      </c>
      <c r="B8" s="4" t="s">
        <v>859</v>
      </c>
      <c r="C8" s="4">
        <v>2020</v>
      </c>
      <c r="D8" s="11" t="s">
        <v>1049</v>
      </c>
      <c r="E8" s="4" t="s">
        <v>179</v>
      </c>
      <c r="F8" s="4" t="s">
        <v>579</v>
      </c>
      <c r="G8" s="4" t="s">
        <v>860</v>
      </c>
      <c r="H8" s="4" t="s">
        <v>15</v>
      </c>
      <c r="I8" s="4" t="s">
        <v>63</v>
      </c>
      <c r="J8" s="4" t="s">
        <v>861</v>
      </c>
      <c r="M8" s="4">
        <v>240</v>
      </c>
      <c r="N8" s="6" t="s">
        <v>1200</v>
      </c>
      <c r="O8" s="5" t="s">
        <v>863</v>
      </c>
      <c r="P8" s="5" t="s">
        <v>185</v>
      </c>
      <c r="Q8" s="17" t="s">
        <v>185</v>
      </c>
      <c r="R8" s="5" t="s">
        <v>37</v>
      </c>
      <c r="S8" s="5" t="s">
        <v>37</v>
      </c>
      <c r="T8" s="4">
        <v>7</v>
      </c>
      <c r="U8" s="4">
        <v>260000</v>
      </c>
      <c r="V8" s="4">
        <v>5.16</v>
      </c>
      <c r="X8" s="4" t="s">
        <v>99</v>
      </c>
      <c r="AA8" s="4">
        <v>5</v>
      </c>
      <c r="AF8" s="4">
        <v>3712</v>
      </c>
      <c r="AH8" s="8">
        <v>0</v>
      </c>
      <c r="AI8" s="4">
        <v>221.92</v>
      </c>
      <c r="AL8" s="4">
        <v>3452.05</v>
      </c>
      <c r="AN8" s="4" t="s">
        <v>96</v>
      </c>
      <c r="AO8" s="4" t="s">
        <v>864</v>
      </c>
    </row>
    <row r="9" spans="1:41" s="4" customFormat="1" ht="13.8" customHeight="1" x14ac:dyDescent="0.25">
      <c r="A9" s="4" t="s">
        <v>582</v>
      </c>
      <c r="B9" s="4" t="s">
        <v>859</v>
      </c>
      <c r="C9" s="4">
        <v>2020</v>
      </c>
      <c r="D9" s="11" t="s">
        <v>1049</v>
      </c>
      <c r="E9" s="4" t="s">
        <v>179</v>
      </c>
      <c r="F9" s="4" t="s">
        <v>579</v>
      </c>
      <c r="G9" s="4" t="s">
        <v>860</v>
      </c>
      <c r="H9" s="4" t="s">
        <v>15</v>
      </c>
      <c r="I9" s="4" t="s">
        <v>63</v>
      </c>
      <c r="J9" s="4" t="s">
        <v>861</v>
      </c>
      <c r="M9" s="4">
        <v>210</v>
      </c>
      <c r="N9" s="6" t="s">
        <v>1200</v>
      </c>
      <c r="O9" s="5" t="s">
        <v>863</v>
      </c>
      <c r="P9" s="5" t="s">
        <v>185</v>
      </c>
      <c r="Q9" s="17" t="s">
        <v>185</v>
      </c>
      <c r="R9" s="5" t="s">
        <v>37</v>
      </c>
      <c r="S9" s="5" t="s">
        <v>37</v>
      </c>
      <c r="T9" s="4">
        <v>8</v>
      </c>
      <c r="U9" s="4">
        <v>100000</v>
      </c>
      <c r="V9" s="4">
        <v>5.16</v>
      </c>
      <c r="X9" s="4" t="s">
        <v>99</v>
      </c>
      <c r="AA9" s="4">
        <v>5</v>
      </c>
      <c r="AF9" s="4">
        <v>8120</v>
      </c>
      <c r="AH9" s="8">
        <v>0</v>
      </c>
      <c r="AI9" s="4">
        <v>378.08</v>
      </c>
      <c r="AL9" s="4">
        <v>5890.41</v>
      </c>
      <c r="AN9" s="4" t="s">
        <v>96</v>
      </c>
      <c r="AO9" s="4" t="s">
        <v>864</v>
      </c>
    </row>
    <row r="10" spans="1:41" s="4" customFormat="1" ht="13.8" customHeight="1" x14ac:dyDescent="0.25">
      <c r="A10" s="4" t="s">
        <v>582</v>
      </c>
      <c r="B10" s="4" t="s">
        <v>859</v>
      </c>
      <c r="C10" s="4">
        <v>2020</v>
      </c>
      <c r="D10" s="11" t="s">
        <v>1049</v>
      </c>
      <c r="E10" s="4" t="s">
        <v>179</v>
      </c>
      <c r="F10" s="4" t="s">
        <v>579</v>
      </c>
      <c r="G10" s="4" t="s">
        <v>860</v>
      </c>
      <c r="H10" s="4" t="s">
        <v>15</v>
      </c>
      <c r="I10" s="4" t="s">
        <v>63</v>
      </c>
      <c r="J10" s="4" t="s">
        <v>861</v>
      </c>
      <c r="M10" s="4">
        <v>210</v>
      </c>
      <c r="N10" s="6" t="s">
        <v>1200</v>
      </c>
      <c r="O10" s="5" t="s">
        <v>863</v>
      </c>
      <c r="P10" s="5" t="s">
        <v>185</v>
      </c>
      <c r="Q10" s="17" t="s">
        <v>185</v>
      </c>
      <c r="R10" s="5" t="s">
        <v>37</v>
      </c>
      <c r="S10" s="5" t="s">
        <v>37</v>
      </c>
      <c r="T10" s="4">
        <v>9</v>
      </c>
      <c r="U10" s="4">
        <v>280000</v>
      </c>
      <c r="V10" s="4">
        <v>5.16</v>
      </c>
      <c r="X10" s="4" t="s">
        <v>99</v>
      </c>
      <c r="AA10" s="4">
        <v>5</v>
      </c>
      <c r="AF10" s="4">
        <v>5800</v>
      </c>
      <c r="AH10" s="8">
        <v>0</v>
      </c>
      <c r="AI10" s="4">
        <v>328.77</v>
      </c>
      <c r="AL10" s="4">
        <v>5123.29</v>
      </c>
      <c r="AN10" s="4" t="s">
        <v>96</v>
      </c>
      <c r="AO10" s="4" t="s">
        <v>864</v>
      </c>
    </row>
    <row r="11" spans="1:41" s="4" customFormat="1" ht="13.8" x14ac:dyDescent="0.25">
      <c r="A11" s="4" t="s">
        <v>582</v>
      </c>
      <c r="B11" s="4" t="s">
        <v>859</v>
      </c>
      <c r="C11" s="4">
        <v>2020</v>
      </c>
      <c r="D11" s="11" t="s">
        <v>1049</v>
      </c>
      <c r="E11" s="4" t="s">
        <v>179</v>
      </c>
      <c r="F11" s="4" t="s">
        <v>579</v>
      </c>
      <c r="G11" s="4" t="s">
        <v>860</v>
      </c>
      <c r="H11" s="4" t="s">
        <v>15</v>
      </c>
      <c r="I11" s="4" t="s">
        <v>63</v>
      </c>
      <c r="J11" s="4" t="s">
        <v>861</v>
      </c>
      <c r="M11" s="4">
        <v>255</v>
      </c>
      <c r="N11" s="6" t="s">
        <v>1200</v>
      </c>
      <c r="O11" s="5" t="s">
        <v>863</v>
      </c>
      <c r="P11" s="5" t="s">
        <v>185</v>
      </c>
      <c r="Q11" s="17" t="s">
        <v>185</v>
      </c>
      <c r="R11" s="5" t="s">
        <v>37</v>
      </c>
      <c r="S11" s="5" t="s">
        <v>37</v>
      </c>
      <c r="T11" s="4">
        <v>10</v>
      </c>
      <c r="U11" s="4">
        <v>40000</v>
      </c>
      <c r="V11" s="4">
        <v>5.16</v>
      </c>
      <c r="X11" s="4" t="s">
        <v>99</v>
      </c>
      <c r="AA11" s="4">
        <v>5</v>
      </c>
      <c r="AF11" s="4">
        <v>6380</v>
      </c>
      <c r="AH11" s="8">
        <v>0</v>
      </c>
      <c r="AI11" s="4">
        <v>358.63</v>
      </c>
      <c r="AL11" s="4">
        <v>5589.04</v>
      </c>
      <c r="AN11" s="4" t="s">
        <v>96</v>
      </c>
      <c r="AO11" s="4" t="s">
        <v>864</v>
      </c>
    </row>
    <row r="12" spans="1:41" s="4" customFormat="1" ht="13.8" x14ac:dyDescent="0.25">
      <c r="A12" s="4" t="s">
        <v>582</v>
      </c>
      <c r="B12" s="4" t="s">
        <v>859</v>
      </c>
      <c r="C12" s="4">
        <v>2020</v>
      </c>
      <c r="D12" s="11" t="s">
        <v>1049</v>
      </c>
      <c r="E12" s="4" t="s">
        <v>179</v>
      </c>
      <c r="F12" s="4" t="s">
        <v>579</v>
      </c>
      <c r="G12" s="4" t="s">
        <v>860</v>
      </c>
      <c r="H12" s="4" t="s">
        <v>15</v>
      </c>
      <c r="I12" s="4" t="s">
        <v>63</v>
      </c>
      <c r="J12" s="4" t="s">
        <v>861</v>
      </c>
      <c r="M12" s="4">
        <v>225</v>
      </c>
      <c r="N12" s="6" t="s">
        <v>1200</v>
      </c>
      <c r="O12" s="5" t="s">
        <v>863</v>
      </c>
      <c r="P12" s="5" t="s">
        <v>185</v>
      </c>
      <c r="Q12" s="17" t="s">
        <v>185</v>
      </c>
      <c r="R12" s="5" t="s">
        <v>37</v>
      </c>
      <c r="S12" s="5" t="s">
        <v>37</v>
      </c>
      <c r="T12" s="4">
        <v>11</v>
      </c>
      <c r="U12" s="4">
        <v>28000</v>
      </c>
      <c r="V12" s="4">
        <v>5.16</v>
      </c>
      <c r="X12" s="4" t="s">
        <v>99</v>
      </c>
      <c r="AA12" s="4">
        <v>5</v>
      </c>
      <c r="AF12" s="4">
        <v>14906</v>
      </c>
      <c r="AH12" s="8">
        <v>0</v>
      </c>
      <c r="AI12" s="4">
        <v>317.81</v>
      </c>
      <c r="AL12" s="4">
        <v>4958.8999999999996</v>
      </c>
      <c r="AN12" s="4" t="s">
        <v>96</v>
      </c>
      <c r="AO12" s="4" t="s">
        <v>864</v>
      </c>
    </row>
    <row r="13" spans="1:41" s="4" customFormat="1" ht="13.8" x14ac:dyDescent="0.25">
      <c r="A13" s="4" t="s">
        <v>582</v>
      </c>
      <c r="B13" s="4" t="s">
        <v>859</v>
      </c>
      <c r="C13" s="4">
        <v>2020</v>
      </c>
      <c r="D13" s="11" t="s">
        <v>1049</v>
      </c>
      <c r="E13" s="4" t="s">
        <v>179</v>
      </c>
      <c r="F13" s="4" t="s">
        <v>579</v>
      </c>
      <c r="G13" s="4" t="s">
        <v>860</v>
      </c>
      <c r="H13" s="4" t="s">
        <v>15</v>
      </c>
      <c r="I13" s="4" t="s">
        <v>63</v>
      </c>
      <c r="J13" s="4" t="s">
        <v>861</v>
      </c>
      <c r="M13" s="4">
        <v>225</v>
      </c>
      <c r="N13" s="6" t="s">
        <v>1200</v>
      </c>
      <c r="O13" s="5" t="s">
        <v>863</v>
      </c>
      <c r="P13" s="5" t="s">
        <v>185</v>
      </c>
      <c r="Q13" s="17" t="s">
        <v>185</v>
      </c>
      <c r="R13" s="5" t="s">
        <v>37</v>
      </c>
      <c r="S13" s="5" t="s">
        <v>37</v>
      </c>
      <c r="T13" s="4">
        <v>12</v>
      </c>
      <c r="U13" s="4">
        <v>40000</v>
      </c>
      <c r="V13" s="4">
        <v>5.16</v>
      </c>
      <c r="X13" s="4" t="s">
        <v>99</v>
      </c>
      <c r="AA13" s="4">
        <v>5</v>
      </c>
      <c r="AF13" s="4">
        <v>10092</v>
      </c>
      <c r="AH13" s="8">
        <v>0</v>
      </c>
      <c r="AI13" s="4">
        <v>328.77</v>
      </c>
      <c r="AL13" s="4">
        <v>5123.29</v>
      </c>
      <c r="AN13" s="4" t="s">
        <v>96</v>
      </c>
      <c r="AO13" s="4" t="s">
        <v>864</v>
      </c>
    </row>
    <row r="14" spans="1:41" s="4" customFormat="1" ht="13.8" x14ac:dyDescent="0.25">
      <c r="A14" s="4" t="s">
        <v>582</v>
      </c>
      <c r="B14" s="4" t="s">
        <v>859</v>
      </c>
      <c r="C14" s="4">
        <v>2020</v>
      </c>
      <c r="D14" s="11" t="s">
        <v>1049</v>
      </c>
      <c r="E14" s="4" t="s">
        <v>179</v>
      </c>
      <c r="F14" s="4" t="s">
        <v>579</v>
      </c>
      <c r="G14" s="4" t="s">
        <v>860</v>
      </c>
      <c r="H14" s="4" t="s">
        <v>15</v>
      </c>
      <c r="I14" s="4" t="s">
        <v>63</v>
      </c>
      <c r="J14" s="4" t="s">
        <v>862</v>
      </c>
      <c r="M14" s="4">
        <v>300</v>
      </c>
      <c r="N14" s="6" t="s">
        <v>1200</v>
      </c>
      <c r="O14" s="5"/>
      <c r="P14" s="5" t="s">
        <v>185</v>
      </c>
      <c r="Q14" s="17" t="s">
        <v>423</v>
      </c>
      <c r="R14" s="5" t="s">
        <v>37</v>
      </c>
      <c r="S14" s="5" t="s">
        <v>37</v>
      </c>
      <c r="T14" s="4">
        <v>1</v>
      </c>
      <c r="U14" s="4">
        <v>400000</v>
      </c>
      <c r="V14" s="4">
        <v>5.78</v>
      </c>
      <c r="X14" s="4" t="s">
        <v>99</v>
      </c>
      <c r="AA14" s="4">
        <v>5</v>
      </c>
      <c r="AF14" s="4">
        <v>4524</v>
      </c>
      <c r="AH14" s="8">
        <v>0</v>
      </c>
      <c r="AI14" s="4">
        <v>361.64</v>
      </c>
      <c r="AL14" s="4">
        <v>5671.23</v>
      </c>
      <c r="AN14" s="4" t="s">
        <v>96</v>
      </c>
      <c r="AO14" s="4" t="s">
        <v>864</v>
      </c>
    </row>
    <row r="15" spans="1:41" s="4" customFormat="1" ht="13.8" x14ac:dyDescent="0.25">
      <c r="A15" s="4" t="s">
        <v>582</v>
      </c>
      <c r="B15" s="4" t="s">
        <v>859</v>
      </c>
      <c r="C15" s="4">
        <v>2020</v>
      </c>
      <c r="D15" s="11" t="s">
        <v>1049</v>
      </c>
      <c r="E15" s="4" t="s">
        <v>179</v>
      </c>
      <c r="F15" s="4" t="s">
        <v>579</v>
      </c>
      <c r="G15" s="4" t="s">
        <v>860</v>
      </c>
      <c r="H15" s="4" t="s">
        <v>15</v>
      </c>
      <c r="I15" s="4" t="s">
        <v>63</v>
      </c>
      <c r="J15" s="4" t="s">
        <v>862</v>
      </c>
      <c r="M15" s="4">
        <v>300</v>
      </c>
      <c r="N15" s="6" t="s">
        <v>1200</v>
      </c>
      <c r="O15" s="5"/>
      <c r="P15" s="5" t="s">
        <v>185</v>
      </c>
      <c r="Q15" s="17" t="s">
        <v>423</v>
      </c>
      <c r="R15" s="5" t="s">
        <v>37</v>
      </c>
      <c r="S15" s="5" t="s">
        <v>37</v>
      </c>
      <c r="T15" s="4">
        <v>2</v>
      </c>
      <c r="U15" s="4">
        <v>100000</v>
      </c>
      <c r="V15" s="4">
        <v>5.78</v>
      </c>
      <c r="X15" s="4" t="s">
        <v>99</v>
      </c>
      <c r="AA15" s="4">
        <v>5</v>
      </c>
      <c r="AF15" s="4">
        <v>5162</v>
      </c>
      <c r="AH15" s="8">
        <v>0</v>
      </c>
      <c r="AI15" s="4">
        <v>1.1000000000000001</v>
      </c>
      <c r="AL15" s="4">
        <v>16.440000000000001</v>
      </c>
      <c r="AN15" s="4" t="s">
        <v>96</v>
      </c>
      <c r="AO15" s="4" t="s">
        <v>864</v>
      </c>
    </row>
    <row r="16" spans="1:41" s="4" customFormat="1" ht="13.8" x14ac:dyDescent="0.25">
      <c r="A16" s="4" t="s">
        <v>582</v>
      </c>
      <c r="B16" s="4" t="s">
        <v>859</v>
      </c>
      <c r="C16" s="4">
        <v>2020</v>
      </c>
      <c r="D16" s="11" t="s">
        <v>1049</v>
      </c>
      <c r="E16" s="4" t="s">
        <v>179</v>
      </c>
      <c r="F16" s="4" t="s">
        <v>579</v>
      </c>
      <c r="G16" s="4" t="s">
        <v>860</v>
      </c>
      <c r="H16" s="4" t="s">
        <v>15</v>
      </c>
      <c r="I16" s="4" t="s">
        <v>63</v>
      </c>
      <c r="J16" s="4" t="s">
        <v>862</v>
      </c>
      <c r="M16" s="4">
        <v>300</v>
      </c>
      <c r="N16" s="6" t="s">
        <v>1200</v>
      </c>
      <c r="O16" s="5"/>
      <c r="P16" s="5" t="s">
        <v>185</v>
      </c>
      <c r="Q16" s="17" t="s">
        <v>423</v>
      </c>
      <c r="R16" s="5" t="s">
        <v>37</v>
      </c>
      <c r="S16" s="5" t="s">
        <v>37</v>
      </c>
      <c r="T16" s="4">
        <v>3</v>
      </c>
      <c r="U16" s="4">
        <v>40000</v>
      </c>
      <c r="V16" s="4">
        <v>5.78</v>
      </c>
      <c r="X16" s="4" t="s">
        <v>99</v>
      </c>
      <c r="AA16" s="4">
        <v>5</v>
      </c>
      <c r="AF16" s="4">
        <v>10324</v>
      </c>
      <c r="AH16" s="8">
        <v>0</v>
      </c>
      <c r="AI16" s="4">
        <v>16.440000000000001</v>
      </c>
      <c r="AL16" s="4">
        <v>246.58</v>
      </c>
      <c r="AN16" s="4" t="s">
        <v>96</v>
      </c>
      <c r="AO16" s="4" t="s">
        <v>864</v>
      </c>
    </row>
    <row r="17" spans="1:41" s="4" customFormat="1" ht="14.4" customHeight="1" x14ac:dyDescent="0.25">
      <c r="A17" s="4" t="s">
        <v>582</v>
      </c>
      <c r="B17" s="4" t="s">
        <v>859</v>
      </c>
      <c r="C17" s="4">
        <v>2020</v>
      </c>
      <c r="D17" s="11" t="s">
        <v>1049</v>
      </c>
      <c r="E17" s="4" t="s">
        <v>179</v>
      </c>
      <c r="F17" s="4" t="s">
        <v>579</v>
      </c>
      <c r="G17" s="4" t="s">
        <v>860</v>
      </c>
      <c r="H17" s="4" t="s">
        <v>15</v>
      </c>
      <c r="I17" s="4" t="s">
        <v>63</v>
      </c>
      <c r="J17" s="4" t="s">
        <v>862</v>
      </c>
      <c r="M17" s="4">
        <v>300</v>
      </c>
      <c r="N17" s="6" t="s">
        <v>1200</v>
      </c>
      <c r="O17" s="5"/>
      <c r="P17" s="5" t="s">
        <v>185</v>
      </c>
      <c r="Q17" s="17" t="s">
        <v>423</v>
      </c>
      <c r="R17" s="5" t="s">
        <v>37</v>
      </c>
      <c r="S17" s="5" t="s">
        <v>37</v>
      </c>
      <c r="T17" s="4">
        <v>4</v>
      </c>
      <c r="U17" s="4">
        <v>400000</v>
      </c>
      <c r="V17" s="4">
        <v>5.78</v>
      </c>
      <c r="X17" s="4" t="s">
        <v>99</v>
      </c>
      <c r="AA17" s="4">
        <v>5</v>
      </c>
      <c r="AF17" s="4">
        <v>8700</v>
      </c>
      <c r="AH17" s="8">
        <v>0</v>
      </c>
      <c r="AI17" s="4">
        <v>126.03</v>
      </c>
      <c r="AL17" s="4">
        <v>1972.6</v>
      </c>
      <c r="AN17" s="4" t="s">
        <v>96</v>
      </c>
      <c r="AO17" s="4" t="s">
        <v>864</v>
      </c>
    </row>
    <row r="18" spans="1:41" s="4" customFormat="1" ht="14.4" customHeight="1" x14ac:dyDescent="0.25">
      <c r="A18" s="4" t="s">
        <v>591</v>
      </c>
      <c r="B18" s="15" t="s">
        <v>415</v>
      </c>
      <c r="C18" s="21">
        <v>2009</v>
      </c>
      <c r="D18" s="15"/>
      <c r="E18" s="15" t="s">
        <v>180</v>
      </c>
      <c r="F18" s="4" t="s">
        <v>578</v>
      </c>
      <c r="G18" s="15" t="s">
        <v>560</v>
      </c>
      <c r="H18" s="15" t="s">
        <v>15</v>
      </c>
      <c r="I18" s="18" t="s">
        <v>16</v>
      </c>
      <c r="J18" s="18" t="s">
        <v>416</v>
      </c>
      <c r="K18" s="18"/>
      <c r="L18" s="18"/>
      <c r="M18" s="17"/>
      <c r="N18" s="33"/>
      <c r="O18" s="17"/>
      <c r="P18" s="17" t="s">
        <v>185</v>
      </c>
      <c r="Q18" s="17" t="s">
        <v>185</v>
      </c>
      <c r="R18" s="17" t="s">
        <v>867</v>
      </c>
      <c r="S18" s="17" t="s">
        <v>417</v>
      </c>
      <c r="AH18" s="8">
        <v>0</v>
      </c>
      <c r="AI18" s="22">
        <v>68.64</v>
      </c>
      <c r="AJ18" s="22"/>
      <c r="AK18" s="22"/>
      <c r="AL18" s="22"/>
      <c r="AM18" s="15"/>
      <c r="AN18" s="4" t="s">
        <v>96</v>
      </c>
      <c r="AO18" s="4" t="s">
        <v>98</v>
      </c>
    </row>
    <row r="19" spans="1:41" s="4" customFormat="1" ht="13.8" x14ac:dyDescent="0.25">
      <c r="A19" s="4" t="s">
        <v>592</v>
      </c>
      <c r="B19" s="28" t="s">
        <v>418</v>
      </c>
      <c r="C19" s="15">
        <v>2023</v>
      </c>
      <c r="D19" s="15" t="s">
        <v>767</v>
      </c>
      <c r="E19" s="4" t="s">
        <v>179</v>
      </c>
      <c r="F19" s="4" t="s">
        <v>579</v>
      </c>
      <c r="G19" s="4" t="s">
        <v>598</v>
      </c>
      <c r="H19" s="15" t="s">
        <v>15</v>
      </c>
      <c r="I19" s="15" t="s">
        <v>16</v>
      </c>
      <c r="J19" s="18" t="s">
        <v>19</v>
      </c>
      <c r="K19" s="18"/>
      <c r="L19" s="18"/>
      <c r="M19" s="16"/>
      <c r="N19" s="34"/>
      <c r="O19" s="17"/>
      <c r="P19" s="17" t="s">
        <v>185</v>
      </c>
      <c r="Q19" s="17" t="s">
        <v>185</v>
      </c>
      <c r="R19" s="17" t="s">
        <v>37</v>
      </c>
      <c r="S19" s="17" t="s">
        <v>37</v>
      </c>
      <c r="AH19" s="8">
        <v>0</v>
      </c>
      <c r="AI19" s="16"/>
      <c r="AJ19" s="16"/>
      <c r="AK19" s="16"/>
      <c r="AL19" s="16"/>
      <c r="AM19" s="16">
        <v>1.178952</v>
      </c>
      <c r="AN19" s="4" t="s">
        <v>96</v>
      </c>
      <c r="AO19" s="4" t="s">
        <v>98</v>
      </c>
    </row>
    <row r="20" spans="1:41" s="4" customFormat="1" ht="13.8" x14ac:dyDescent="0.25">
      <c r="A20" s="4" t="s">
        <v>593</v>
      </c>
      <c r="B20" s="15" t="s">
        <v>418</v>
      </c>
      <c r="C20" s="15">
        <v>2021</v>
      </c>
      <c r="D20" s="15"/>
      <c r="E20" s="4" t="s">
        <v>179</v>
      </c>
      <c r="F20" s="4" t="s">
        <v>578</v>
      </c>
      <c r="G20" s="15" t="s">
        <v>563</v>
      </c>
      <c r="H20" s="15" t="s">
        <v>15</v>
      </c>
      <c r="I20" s="15" t="s">
        <v>16</v>
      </c>
      <c r="J20" s="18" t="s">
        <v>419</v>
      </c>
      <c r="K20" s="18"/>
      <c r="L20" s="18"/>
      <c r="M20" s="17"/>
      <c r="N20" s="33"/>
      <c r="O20" s="17"/>
      <c r="P20" s="17" t="s">
        <v>185</v>
      </c>
      <c r="Q20" s="17" t="s">
        <v>185</v>
      </c>
      <c r="R20" s="17" t="s">
        <v>44</v>
      </c>
      <c r="S20" s="17" t="s">
        <v>420</v>
      </c>
      <c r="AH20" s="8">
        <v>0</v>
      </c>
      <c r="AI20" s="21">
        <v>178.32</v>
      </c>
      <c r="AJ20" s="21"/>
      <c r="AK20" s="21"/>
      <c r="AL20" s="21"/>
      <c r="AM20" s="15"/>
      <c r="AN20" s="4" t="s">
        <v>96</v>
      </c>
      <c r="AO20" s="4" t="s">
        <v>98</v>
      </c>
    </row>
    <row r="21" spans="1:41" s="4" customFormat="1" ht="13.8" x14ac:dyDescent="0.25">
      <c r="A21" s="4" t="s">
        <v>593</v>
      </c>
      <c r="B21" s="15" t="s">
        <v>418</v>
      </c>
      <c r="C21" s="15">
        <v>2021</v>
      </c>
      <c r="D21" s="15"/>
      <c r="E21" s="4" t="s">
        <v>179</v>
      </c>
      <c r="F21" s="4" t="s">
        <v>578</v>
      </c>
      <c r="G21" s="15" t="s">
        <v>563</v>
      </c>
      <c r="H21" s="15" t="s">
        <v>15</v>
      </c>
      <c r="I21" s="15" t="s">
        <v>16</v>
      </c>
      <c r="J21" s="18" t="s">
        <v>19</v>
      </c>
      <c r="K21" s="18"/>
      <c r="L21" s="18"/>
      <c r="M21" s="16"/>
      <c r="N21" s="34"/>
      <c r="O21" s="17"/>
      <c r="P21" s="24" t="s">
        <v>185</v>
      </c>
      <c r="Q21" s="17" t="s">
        <v>185</v>
      </c>
      <c r="R21" s="17" t="s">
        <v>44</v>
      </c>
      <c r="S21" s="24" t="s">
        <v>420</v>
      </c>
      <c r="AH21" s="8">
        <v>0</v>
      </c>
      <c r="AI21" s="15"/>
      <c r="AJ21" s="15"/>
      <c r="AK21" s="15"/>
      <c r="AL21" s="15"/>
      <c r="AM21" s="15">
        <v>0.90168000000000004</v>
      </c>
      <c r="AN21" s="4" t="s">
        <v>96</v>
      </c>
      <c r="AO21" s="4" t="s">
        <v>98</v>
      </c>
    </row>
    <row r="22" spans="1:41" s="4" customFormat="1" ht="13.8" x14ac:dyDescent="0.25">
      <c r="A22" s="4" t="s">
        <v>592</v>
      </c>
      <c r="B22" s="12" t="s">
        <v>398</v>
      </c>
      <c r="C22" s="4">
        <v>2023</v>
      </c>
      <c r="D22" s="15" t="s">
        <v>767</v>
      </c>
      <c r="E22" s="4" t="s">
        <v>179</v>
      </c>
      <c r="F22" s="4" t="s">
        <v>579</v>
      </c>
      <c r="G22" s="4" t="s">
        <v>598</v>
      </c>
      <c r="H22" s="4" t="s">
        <v>15</v>
      </c>
      <c r="I22" s="4" t="s">
        <v>16</v>
      </c>
      <c r="J22" s="12" t="s">
        <v>19</v>
      </c>
      <c r="K22" s="12"/>
      <c r="L22" s="12"/>
      <c r="N22" s="6"/>
      <c r="O22" s="5"/>
      <c r="P22" s="13" t="s">
        <v>185</v>
      </c>
      <c r="Q22" s="17" t="s">
        <v>185</v>
      </c>
      <c r="R22" s="17" t="s">
        <v>44</v>
      </c>
      <c r="S22" s="13" t="s">
        <v>37</v>
      </c>
      <c r="AH22" s="8">
        <v>0</v>
      </c>
      <c r="AI22" s="4">
        <v>30</v>
      </c>
      <c r="AN22" s="4" t="s">
        <v>96</v>
      </c>
      <c r="AO22" s="4" t="s">
        <v>98</v>
      </c>
    </row>
    <row r="23" spans="1:41" s="4" customFormat="1" ht="13.8" x14ac:dyDescent="0.25">
      <c r="A23" s="4" t="s">
        <v>592</v>
      </c>
      <c r="B23" s="12" t="s">
        <v>398</v>
      </c>
      <c r="C23" s="12">
        <v>2023</v>
      </c>
      <c r="D23" s="15" t="s">
        <v>767</v>
      </c>
      <c r="E23" s="4" t="s">
        <v>179</v>
      </c>
      <c r="F23" s="4" t="s">
        <v>579</v>
      </c>
      <c r="G23" s="15" t="s">
        <v>598</v>
      </c>
      <c r="H23" s="12" t="s">
        <v>15</v>
      </c>
      <c r="I23" s="12" t="s">
        <v>16</v>
      </c>
      <c r="J23" s="12" t="s">
        <v>19</v>
      </c>
      <c r="K23" s="12"/>
      <c r="L23" s="12"/>
      <c r="M23" s="13"/>
      <c r="N23" s="35"/>
      <c r="O23" s="13"/>
      <c r="P23" s="13" t="s">
        <v>185</v>
      </c>
      <c r="Q23" s="17" t="s">
        <v>185</v>
      </c>
      <c r="R23" s="13" t="s">
        <v>37</v>
      </c>
      <c r="S23" s="13" t="s">
        <v>37</v>
      </c>
      <c r="AH23" s="8">
        <v>0</v>
      </c>
      <c r="AI23" s="26">
        <v>30</v>
      </c>
      <c r="AJ23" s="26"/>
      <c r="AK23" s="26"/>
      <c r="AL23" s="26"/>
      <c r="AM23" s="12"/>
      <c r="AN23" s="4" t="s">
        <v>96</v>
      </c>
      <c r="AO23" s="4" t="s">
        <v>98</v>
      </c>
    </row>
    <row r="24" spans="1:41" s="4" customFormat="1" ht="13.8" x14ac:dyDescent="0.25">
      <c r="A24" s="4" t="s">
        <v>594</v>
      </c>
      <c r="B24" s="4" t="s">
        <v>265</v>
      </c>
      <c r="C24" s="4">
        <v>2023</v>
      </c>
      <c r="D24" s="4" t="s">
        <v>850</v>
      </c>
      <c r="E24" s="4" t="s">
        <v>179</v>
      </c>
      <c r="F24" s="4" t="s">
        <v>579</v>
      </c>
      <c r="G24" s="4" t="s">
        <v>599</v>
      </c>
      <c r="H24" s="4" t="s">
        <v>15</v>
      </c>
      <c r="I24" s="4" t="s">
        <v>63</v>
      </c>
      <c r="J24" s="4" t="s">
        <v>256</v>
      </c>
      <c r="M24" s="4">
        <v>125</v>
      </c>
      <c r="N24" s="6" t="s">
        <v>266</v>
      </c>
      <c r="O24" s="5" t="s">
        <v>267</v>
      </c>
      <c r="P24" s="5" t="s">
        <v>185</v>
      </c>
      <c r="Q24" s="17" t="s">
        <v>185</v>
      </c>
      <c r="R24" s="5" t="s">
        <v>44</v>
      </c>
      <c r="S24" s="5" t="s">
        <v>228</v>
      </c>
      <c r="X24" s="4" t="s">
        <v>99</v>
      </c>
      <c r="AH24" s="25">
        <v>0</v>
      </c>
      <c r="AI24" s="4">
        <v>100.56</v>
      </c>
      <c r="AM24" s="4">
        <v>0.98063999999999996</v>
      </c>
      <c r="AN24" s="4" t="s">
        <v>96</v>
      </c>
      <c r="AO24" s="4" t="s">
        <v>98</v>
      </c>
    </row>
    <row r="25" spans="1:41" s="4" customFormat="1" ht="13.8" x14ac:dyDescent="0.25">
      <c r="A25" s="4" t="s">
        <v>594</v>
      </c>
      <c r="B25" s="4" t="s">
        <v>265</v>
      </c>
      <c r="C25" s="4">
        <v>2023</v>
      </c>
      <c r="D25" s="4" t="s">
        <v>850</v>
      </c>
      <c r="E25" s="4" t="s">
        <v>179</v>
      </c>
      <c r="F25" s="4" t="s">
        <v>579</v>
      </c>
      <c r="G25" s="4" t="s">
        <v>599</v>
      </c>
      <c r="H25" s="4" t="s">
        <v>15</v>
      </c>
      <c r="I25" s="4" t="s">
        <v>63</v>
      </c>
      <c r="J25" s="4" t="s">
        <v>256</v>
      </c>
      <c r="M25" s="4">
        <v>125</v>
      </c>
      <c r="N25" s="6" t="s">
        <v>270</v>
      </c>
      <c r="O25" s="5" t="s">
        <v>271</v>
      </c>
      <c r="P25" s="5" t="s">
        <v>185</v>
      </c>
      <c r="Q25" s="17" t="s">
        <v>185</v>
      </c>
      <c r="R25" s="5" t="s">
        <v>44</v>
      </c>
      <c r="S25" s="5" t="s">
        <v>228</v>
      </c>
      <c r="X25" s="4" t="s">
        <v>99</v>
      </c>
      <c r="AH25" s="25">
        <v>0</v>
      </c>
      <c r="AI25" s="4">
        <v>108.72</v>
      </c>
      <c r="AM25" s="4">
        <v>0.99312000000000011</v>
      </c>
      <c r="AN25" s="4" t="s">
        <v>96</v>
      </c>
      <c r="AO25" s="4" t="s">
        <v>98</v>
      </c>
    </row>
    <row r="26" spans="1:41" s="4" customFormat="1" ht="13.8" x14ac:dyDescent="0.25">
      <c r="A26" s="4" t="s">
        <v>594</v>
      </c>
      <c r="B26" s="4" t="s">
        <v>265</v>
      </c>
      <c r="C26" s="4">
        <v>2023</v>
      </c>
      <c r="D26" s="4" t="s">
        <v>850</v>
      </c>
      <c r="E26" s="4" t="s">
        <v>179</v>
      </c>
      <c r="F26" s="4" t="s">
        <v>579</v>
      </c>
      <c r="G26" s="4" t="s">
        <v>599</v>
      </c>
      <c r="H26" s="4" t="s">
        <v>15</v>
      </c>
      <c r="I26" s="4" t="s">
        <v>63</v>
      </c>
      <c r="J26" s="4" t="s">
        <v>256</v>
      </c>
      <c r="N26" s="6" t="s">
        <v>272</v>
      </c>
      <c r="O26" s="5" t="s">
        <v>273</v>
      </c>
      <c r="P26" s="5" t="s">
        <v>185</v>
      </c>
      <c r="Q26" s="17" t="s">
        <v>185</v>
      </c>
      <c r="R26" s="5" t="s">
        <v>44</v>
      </c>
      <c r="S26" s="5" t="s">
        <v>343</v>
      </c>
      <c r="X26" s="4" t="s">
        <v>99</v>
      </c>
      <c r="Y26" s="5"/>
      <c r="AH26" s="25">
        <v>0</v>
      </c>
      <c r="AI26" s="14">
        <v>110.34</v>
      </c>
      <c r="AJ26" s="5"/>
      <c r="AK26" s="5"/>
      <c r="AN26" s="4" t="s">
        <v>96</v>
      </c>
      <c r="AO26" s="4" t="s">
        <v>98</v>
      </c>
    </row>
    <row r="27" spans="1:41" s="4" customFormat="1" ht="13.8" x14ac:dyDescent="0.25">
      <c r="A27" s="4" t="s">
        <v>594</v>
      </c>
      <c r="B27" s="4" t="s">
        <v>265</v>
      </c>
      <c r="C27" s="4">
        <v>2023</v>
      </c>
      <c r="D27" s="4" t="s">
        <v>850</v>
      </c>
      <c r="E27" s="4" t="s">
        <v>179</v>
      </c>
      <c r="F27" s="4" t="s">
        <v>579</v>
      </c>
      <c r="G27" s="4" t="s">
        <v>599</v>
      </c>
      <c r="H27" s="4" t="s">
        <v>15</v>
      </c>
      <c r="I27" s="4" t="s">
        <v>63</v>
      </c>
      <c r="J27" s="4" t="s">
        <v>256</v>
      </c>
      <c r="M27" s="4">
        <v>125</v>
      </c>
      <c r="N27" s="6" t="s">
        <v>274</v>
      </c>
      <c r="O27" s="5" t="s">
        <v>275</v>
      </c>
      <c r="P27" s="5" t="s">
        <v>185</v>
      </c>
      <c r="Q27" s="17" t="s">
        <v>185</v>
      </c>
      <c r="R27" s="5" t="s">
        <v>44</v>
      </c>
      <c r="S27" s="5" t="s">
        <v>228</v>
      </c>
      <c r="X27" s="4" t="s">
        <v>99</v>
      </c>
      <c r="AH27" s="25">
        <v>0</v>
      </c>
      <c r="AI27" s="4">
        <v>113.28</v>
      </c>
      <c r="AM27" s="4">
        <v>1.0183200000000001</v>
      </c>
      <c r="AN27" s="4" t="s">
        <v>96</v>
      </c>
      <c r="AO27" s="4" t="s">
        <v>98</v>
      </c>
    </row>
    <row r="28" spans="1:41" s="4" customFormat="1" ht="13.8" x14ac:dyDescent="0.25">
      <c r="A28" s="4" t="s">
        <v>594</v>
      </c>
      <c r="B28" s="4" t="s">
        <v>265</v>
      </c>
      <c r="C28" s="4">
        <v>2023</v>
      </c>
      <c r="D28" s="4" t="s">
        <v>850</v>
      </c>
      <c r="E28" s="4" t="s">
        <v>179</v>
      </c>
      <c r="F28" s="4" t="s">
        <v>579</v>
      </c>
      <c r="G28" s="4" t="s">
        <v>599</v>
      </c>
      <c r="H28" s="4" t="s">
        <v>15</v>
      </c>
      <c r="I28" s="4" t="s">
        <v>63</v>
      </c>
      <c r="J28" s="4" t="s">
        <v>256</v>
      </c>
      <c r="M28" s="4">
        <v>125</v>
      </c>
      <c r="N28" s="6" t="s">
        <v>219</v>
      </c>
      <c r="O28" s="5" t="s">
        <v>276</v>
      </c>
      <c r="P28" s="5" t="s">
        <v>185</v>
      </c>
      <c r="Q28" s="17" t="s">
        <v>185</v>
      </c>
      <c r="R28" s="5" t="s">
        <v>44</v>
      </c>
      <c r="S28" s="5" t="s">
        <v>228</v>
      </c>
      <c r="X28" s="4" t="s">
        <v>99</v>
      </c>
      <c r="AH28" s="25">
        <v>0</v>
      </c>
      <c r="AI28" s="4">
        <v>118.80000000000001</v>
      </c>
      <c r="AM28" s="4">
        <v>1.0308000000000002</v>
      </c>
      <c r="AN28" s="4" t="s">
        <v>96</v>
      </c>
      <c r="AO28" s="4" t="s">
        <v>98</v>
      </c>
    </row>
    <row r="29" spans="1:41" s="4" customFormat="1" ht="13.8" x14ac:dyDescent="0.25">
      <c r="A29" s="4" t="s">
        <v>596</v>
      </c>
      <c r="B29" s="24" t="s">
        <v>576</v>
      </c>
      <c r="C29" s="21">
        <v>2018</v>
      </c>
      <c r="D29" s="15" t="s">
        <v>768</v>
      </c>
      <c r="E29" s="4" t="s">
        <v>179</v>
      </c>
      <c r="F29" s="4" t="s">
        <v>579</v>
      </c>
      <c r="G29" s="15" t="s">
        <v>561</v>
      </c>
      <c r="H29" s="15" t="s">
        <v>15</v>
      </c>
      <c r="I29" s="18" t="s">
        <v>16</v>
      </c>
      <c r="J29" s="18" t="s">
        <v>100</v>
      </c>
      <c r="K29" s="18"/>
      <c r="L29" s="18"/>
      <c r="M29" s="17"/>
      <c r="N29" s="33"/>
      <c r="O29" s="17"/>
      <c r="P29" s="17" t="s">
        <v>185</v>
      </c>
      <c r="Q29" s="17" t="s">
        <v>185</v>
      </c>
      <c r="R29" s="17" t="s">
        <v>867</v>
      </c>
      <c r="S29" s="17" t="s">
        <v>421</v>
      </c>
      <c r="AH29" s="25">
        <v>0</v>
      </c>
      <c r="AI29" s="22">
        <v>0.72</v>
      </c>
      <c r="AJ29" s="22"/>
      <c r="AK29" s="22"/>
      <c r="AL29" s="22"/>
      <c r="AM29" s="15"/>
      <c r="AN29" s="4" t="s">
        <v>96</v>
      </c>
      <c r="AO29" s="4" t="s">
        <v>98</v>
      </c>
    </row>
    <row r="30" spans="1:41" s="4" customFormat="1" ht="13.8" x14ac:dyDescent="0.25">
      <c r="A30" s="4" t="s">
        <v>597</v>
      </c>
      <c r="B30" s="4" t="s">
        <v>136</v>
      </c>
      <c r="C30" s="4">
        <v>2019</v>
      </c>
      <c r="D30" s="4" t="s">
        <v>139</v>
      </c>
      <c r="E30" s="4" t="s">
        <v>179</v>
      </c>
      <c r="F30" s="4" t="s">
        <v>579</v>
      </c>
      <c r="G30" s="4" t="s">
        <v>600</v>
      </c>
      <c r="H30" s="4" t="s">
        <v>15</v>
      </c>
      <c r="I30" s="4" t="s">
        <v>104</v>
      </c>
      <c r="J30" s="4" t="s">
        <v>140</v>
      </c>
      <c r="N30" s="6"/>
      <c r="O30" s="5"/>
      <c r="P30" s="17" t="s">
        <v>185</v>
      </c>
      <c r="Q30" s="17" t="s">
        <v>185</v>
      </c>
      <c r="R30" s="5" t="s">
        <v>37</v>
      </c>
      <c r="S30" s="5" t="s">
        <v>37</v>
      </c>
      <c r="X30" s="4" t="s">
        <v>112</v>
      </c>
      <c r="Y30" s="8">
        <v>33.299999999999997</v>
      </c>
      <c r="Z30" s="8"/>
      <c r="AA30" s="8"/>
      <c r="AB30" s="8"/>
      <c r="AC30" s="8"/>
      <c r="AD30" s="8"/>
      <c r="AE30" s="8"/>
      <c r="AF30" s="8"/>
      <c r="AG30" s="8"/>
      <c r="AH30" s="25">
        <v>0</v>
      </c>
      <c r="AI30" s="8">
        <v>0.13700000000000001</v>
      </c>
      <c r="AJ30" s="8"/>
      <c r="AK30" s="8"/>
      <c r="AL30" s="8">
        <v>0.16400000000000001</v>
      </c>
      <c r="AM30" s="8"/>
      <c r="AN30" s="4" t="s">
        <v>96</v>
      </c>
      <c r="AO30" s="4" t="s">
        <v>97</v>
      </c>
    </row>
    <row r="31" spans="1:41" s="4" customFormat="1" ht="13.8" x14ac:dyDescent="0.25">
      <c r="A31" s="4" t="s">
        <v>597</v>
      </c>
      <c r="B31" s="4" t="s">
        <v>136</v>
      </c>
      <c r="C31" s="4">
        <v>2019</v>
      </c>
      <c r="D31" s="4" t="s">
        <v>142</v>
      </c>
      <c r="E31" s="4" t="s">
        <v>179</v>
      </c>
      <c r="F31" s="4" t="s">
        <v>579</v>
      </c>
      <c r="G31" s="4" t="s">
        <v>600</v>
      </c>
      <c r="H31" s="4" t="s">
        <v>15</v>
      </c>
      <c r="I31" s="4" t="s">
        <v>104</v>
      </c>
      <c r="J31" s="4" t="s">
        <v>143</v>
      </c>
      <c r="N31" s="6"/>
      <c r="O31" s="5"/>
      <c r="P31" s="17" t="s">
        <v>185</v>
      </c>
      <c r="Q31" s="17" t="s">
        <v>185</v>
      </c>
      <c r="R31" s="5" t="s">
        <v>37</v>
      </c>
      <c r="S31" s="5" t="s">
        <v>37</v>
      </c>
      <c r="X31" s="4" t="s">
        <v>112</v>
      </c>
      <c r="Y31" s="8">
        <v>35</v>
      </c>
      <c r="Z31" s="8"/>
      <c r="AA31" s="8"/>
      <c r="AB31" s="8"/>
      <c r="AC31" s="8"/>
      <c r="AD31" s="8"/>
      <c r="AE31" s="8"/>
      <c r="AF31" s="8"/>
      <c r="AG31" s="8"/>
      <c r="AH31" s="25">
        <v>0</v>
      </c>
      <c r="AI31" s="8">
        <v>3.0960000000000001</v>
      </c>
      <c r="AJ31" s="8"/>
      <c r="AK31" s="8"/>
      <c r="AL31" s="8">
        <v>0.82199999999999995</v>
      </c>
      <c r="AM31" s="8">
        <v>0.74</v>
      </c>
      <c r="AN31" s="4" t="s">
        <v>96</v>
      </c>
      <c r="AO31" s="4" t="s">
        <v>97</v>
      </c>
    </row>
    <row r="32" spans="1:41" s="4" customFormat="1" ht="13.8" x14ac:dyDescent="0.25">
      <c r="A32" s="4" t="s">
        <v>597</v>
      </c>
      <c r="B32" s="4" t="s">
        <v>136</v>
      </c>
      <c r="C32" s="4">
        <v>2019</v>
      </c>
      <c r="D32" s="4" t="s">
        <v>141</v>
      </c>
      <c r="E32" s="4" t="s">
        <v>179</v>
      </c>
      <c r="F32" s="4" t="s">
        <v>579</v>
      </c>
      <c r="G32" s="4" t="s">
        <v>600</v>
      </c>
      <c r="H32" s="4" t="s">
        <v>15</v>
      </c>
      <c r="I32" s="4" t="s">
        <v>104</v>
      </c>
      <c r="J32" s="4" t="s">
        <v>140</v>
      </c>
      <c r="N32" s="6"/>
      <c r="O32" s="5"/>
      <c r="P32" s="17" t="s">
        <v>185</v>
      </c>
      <c r="Q32" s="17" t="s">
        <v>185</v>
      </c>
      <c r="R32" s="5" t="s">
        <v>37</v>
      </c>
      <c r="S32" s="5" t="s">
        <v>37</v>
      </c>
      <c r="X32" s="4" t="s">
        <v>112</v>
      </c>
      <c r="Y32" s="8">
        <v>34.6</v>
      </c>
      <c r="Z32" s="8"/>
      <c r="AA32" s="8"/>
      <c r="AB32" s="8"/>
      <c r="AC32" s="8"/>
      <c r="AD32" s="8"/>
      <c r="AE32" s="8"/>
      <c r="AF32" s="8"/>
      <c r="AG32" s="8"/>
      <c r="AH32" s="25">
        <v>0</v>
      </c>
      <c r="AI32" s="8">
        <v>7.0140000000000002</v>
      </c>
      <c r="AJ32" s="8"/>
      <c r="AK32" s="8"/>
      <c r="AL32" s="8">
        <v>0.68500000000000005</v>
      </c>
      <c r="AM32" s="8">
        <v>0.71199999999999997</v>
      </c>
      <c r="AN32" s="4" t="s">
        <v>96</v>
      </c>
      <c r="AO32" s="4" t="s">
        <v>97</v>
      </c>
    </row>
    <row r="33" spans="1:41" s="4" customFormat="1" ht="13.8" x14ac:dyDescent="0.25">
      <c r="A33" s="4" t="s">
        <v>597</v>
      </c>
      <c r="B33" s="4" t="s">
        <v>136</v>
      </c>
      <c r="C33" s="4">
        <v>2019</v>
      </c>
      <c r="D33" s="4" t="s">
        <v>141</v>
      </c>
      <c r="E33" s="4" t="s">
        <v>179</v>
      </c>
      <c r="F33" s="4" t="s">
        <v>579</v>
      </c>
      <c r="G33" s="4" t="s">
        <v>600</v>
      </c>
      <c r="H33" s="4" t="s">
        <v>15</v>
      </c>
      <c r="I33" s="4" t="s">
        <v>104</v>
      </c>
      <c r="N33" s="6"/>
      <c r="O33" s="5"/>
      <c r="P33" s="17" t="s">
        <v>185</v>
      </c>
      <c r="Q33" s="17" t="s">
        <v>185</v>
      </c>
      <c r="R33" s="5" t="s">
        <v>37</v>
      </c>
      <c r="S33" s="5" t="s">
        <v>37</v>
      </c>
      <c r="X33" s="4" t="s">
        <v>112</v>
      </c>
      <c r="Y33" s="8"/>
      <c r="Z33" s="8"/>
      <c r="AA33" s="8"/>
      <c r="AB33" s="8"/>
      <c r="AC33" s="8"/>
      <c r="AD33" s="8"/>
      <c r="AE33" s="8"/>
      <c r="AF33" s="8"/>
      <c r="AG33" s="8"/>
      <c r="AH33" s="25">
        <v>0</v>
      </c>
      <c r="AI33" s="8"/>
      <c r="AJ33" s="8"/>
      <c r="AK33" s="8"/>
      <c r="AL33" s="8">
        <v>16</v>
      </c>
      <c r="AM33" s="8"/>
      <c r="AN33" s="4" t="s">
        <v>96</v>
      </c>
      <c r="AO33" s="4" t="s">
        <v>97</v>
      </c>
    </row>
    <row r="34" spans="1:41" s="4" customFormat="1" ht="13.8" x14ac:dyDescent="0.25">
      <c r="A34" s="4" t="s">
        <v>597</v>
      </c>
      <c r="B34" s="4" t="s">
        <v>136</v>
      </c>
      <c r="C34" s="4">
        <v>2019</v>
      </c>
      <c r="D34" s="4" t="s">
        <v>141</v>
      </c>
      <c r="E34" s="4" t="s">
        <v>179</v>
      </c>
      <c r="F34" s="4" t="s">
        <v>579</v>
      </c>
      <c r="G34" s="4" t="s">
        <v>600</v>
      </c>
      <c r="H34" s="4" t="s">
        <v>15</v>
      </c>
      <c r="I34" s="4" t="s">
        <v>104</v>
      </c>
      <c r="J34" s="4" t="s">
        <v>144</v>
      </c>
      <c r="N34" s="6"/>
      <c r="O34" s="5"/>
      <c r="P34" s="17" t="s">
        <v>185</v>
      </c>
      <c r="Q34" s="17" t="s">
        <v>185</v>
      </c>
      <c r="R34" s="5" t="s">
        <v>37</v>
      </c>
      <c r="S34" s="5" t="s">
        <v>37</v>
      </c>
      <c r="X34" s="4" t="s">
        <v>112</v>
      </c>
      <c r="Y34" s="8"/>
      <c r="Z34" s="8"/>
      <c r="AA34" s="8"/>
      <c r="AB34" s="8"/>
      <c r="AC34" s="8"/>
      <c r="AD34" s="8"/>
      <c r="AE34" s="8"/>
      <c r="AF34" s="8"/>
      <c r="AG34" s="8"/>
      <c r="AH34" s="25">
        <v>0</v>
      </c>
      <c r="AI34" s="8"/>
      <c r="AJ34" s="8"/>
      <c r="AK34" s="8"/>
      <c r="AL34" s="8">
        <v>26.36</v>
      </c>
      <c r="AM34" s="8"/>
      <c r="AN34" s="4" t="s">
        <v>96</v>
      </c>
      <c r="AO34" s="4" t="s">
        <v>97</v>
      </c>
    </row>
    <row r="35" spans="1:41" s="4" customFormat="1" ht="13.8" x14ac:dyDescent="0.25">
      <c r="A35" s="4" t="s">
        <v>597</v>
      </c>
      <c r="B35" s="4" t="s">
        <v>136</v>
      </c>
      <c r="C35" s="4">
        <v>2019</v>
      </c>
      <c r="D35" s="4" t="s">
        <v>137</v>
      </c>
      <c r="E35" s="4" t="s">
        <v>179</v>
      </c>
      <c r="F35" s="4" t="s">
        <v>579</v>
      </c>
      <c r="G35" s="4" t="s">
        <v>600</v>
      </c>
      <c r="H35" s="4" t="s">
        <v>15</v>
      </c>
      <c r="I35" s="4" t="s">
        <v>104</v>
      </c>
      <c r="J35" s="4" t="s">
        <v>138</v>
      </c>
      <c r="N35" s="6"/>
      <c r="O35" s="5"/>
      <c r="P35" s="17" t="s">
        <v>185</v>
      </c>
      <c r="Q35" s="17" t="s">
        <v>185</v>
      </c>
      <c r="R35" s="5" t="s">
        <v>37</v>
      </c>
      <c r="S35" s="5" t="s">
        <v>37</v>
      </c>
      <c r="X35" s="4" t="s">
        <v>112</v>
      </c>
      <c r="Y35" s="8"/>
      <c r="Z35" s="8"/>
      <c r="AA35" s="8"/>
      <c r="AB35" s="8"/>
      <c r="AC35" s="8"/>
      <c r="AD35" s="8"/>
      <c r="AE35" s="8"/>
      <c r="AF35" s="8"/>
      <c r="AG35" s="8"/>
      <c r="AH35" s="25">
        <v>0</v>
      </c>
      <c r="AI35" s="8"/>
      <c r="AJ35" s="8"/>
      <c r="AK35" s="8"/>
      <c r="AL35" s="8"/>
      <c r="AM35" s="8"/>
      <c r="AN35" s="4" t="s">
        <v>96</v>
      </c>
      <c r="AO35" s="4" t="s">
        <v>97</v>
      </c>
    </row>
    <row r="36" spans="1:41" s="4" customFormat="1" ht="13.8" customHeight="1" x14ac:dyDescent="0.25">
      <c r="A36" s="4" t="s">
        <v>924</v>
      </c>
      <c r="B36" s="4" t="s">
        <v>1060</v>
      </c>
      <c r="C36" s="4">
        <v>2015</v>
      </c>
      <c r="D36" s="4" t="s">
        <v>1059</v>
      </c>
      <c r="E36" s="4" t="s">
        <v>179</v>
      </c>
      <c r="F36" s="4" t="s">
        <v>579</v>
      </c>
      <c r="G36" s="4" t="s">
        <v>1061</v>
      </c>
      <c r="H36" s="15" t="s">
        <v>15</v>
      </c>
      <c r="I36" s="15" t="s">
        <v>16</v>
      </c>
      <c r="J36" s="4" t="s">
        <v>1064</v>
      </c>
      <c r="N36" s="6" t="s">
        <v>1062</v>
      </c>
      <c r="O36" s="5" t="s">
        <v>1063</v>
      </c>
      <c r="P36" s="5" t="s">
        <v>185</v>
      </c>
      <c r="Q36" s="5" t="s">
        <v>185</v>
      </c>
      <c r="R36" s="5" t="s">
        <v>37</v>
      </c>
      <c r="S36" s="5" t="s">
        <v>37</v>
      </c>
      <c r="X36" s="4" t="s">
        <v>99</v>
      </c>
      <c r="Y36" s="4">
        <v>26.5</v>
      </c>
      <c r="Z36" s="4">
        <v>8.3000000000000007</v>
      </c>
      <c r="AF36" s="4">
        <v>7.94</v>
      </c>
      <c r="AH36" s="25">
        <v>0</v>
      </c>
      <c r="AL36" s="4">
        <v>612.86</v>
      </c>
      <c r="AN36" s="4" t="s">
        <v>96</v>
      </c>
      <c r="AO36" s="4" t="s">
        <v>97</v>
      </c>
    </row>
    <row r="37" spans="1:41" s="4" customFormat="1" ht="13.8" customHeight="1" x14ac:dyDescent="0.25">
      <c r="A37" s="4" t="s">
        <v>924</v>
      </c>
      <c r="B37" s="4" t="s">
        <v>1060</v>
      </c>
      <c r="C37" s="4">
        <v>2015</v>
      </c>
      <c r="D37" s="4" t="s">
        <v>1059</v>
      </c>
      <c r="E37" s="4" t="s">
        <v>179</v>
      </c>
      <c r="F37" s="4" t="s">
        <v>579</v>
      </c>
      <c r="G37" s="4" t="s">
        <v>1061</v>
      </c>
      <c r="H37" s="15" t="s">
        <v>15</v>
      </c>
      <c r="I37" s="15" t="s">
        <v>16</v>
      </c>
      <c r="J37" s="4" t="s">
        <v>1064</v>
      </c>
      <c r="N37" s="6" t="s">
        <v>1062</v>
      </c>
      <c r="O37" s="5" t="s">
        <v>1063</v>
      </c>
      <c r="P37" s="5" t="s">
        <v>185</v>
      </c>
      <c r="Q37" s="5" t="s">
        <v>185</v>
      </c>
      <c r="R37" s="5" t="s">
        <v>37</v>
      </c>
      <c r="S37" s="5" t="s">
        <v>37</v>
      </c>
      <c r="X37" s="4" t="s">
        <v>99</v>
      </c>
      <c r="Y37" s="4">
        <v>26.1</v>
      </c>
      <c r="Z37" s="4">
        <v>8.1999999999999993</v>
      </c>
      <c r="AF37" s="4">
        <v>6.48</v>
      </c>
      <c r="AH37" s="25">
        <v>0</v>
      </c>
      <c r="AL37" s="4">
        <v>26.47</v>
      </c>
      <c r="AN37" s="4" t="s">
        <v>96</v>
      </c>
      <c r="AO37" s="4" t="s">
        <v>97</v>
      </c>
    </row>
    <row r="38" spans="1:41" s="4" customFormat="1" ht="13.8" customHeight="1" x14ac:dyDescent="0.25">
      <c r="A38" s="4" t="s">
        <v>924</v>
      </c>
      <c r="B38" s="4" t="s">
        <v>1060</v>
      </c>
      <c r="C38" s="4">
        <v>2015</v>
      </c>
      <c r="D38" s="4" t="s">
        <v>1059</v>
      </c>
      <c r="E38" s="4" t="s">
        <v>179</v>
      </c>
      <c r="F38" s="4" t="s">
        <v>579</v>
      </c>
      <c r="G38" s="4" t="s">
        <v>1061</v>
      </c>
      <c r="H38" s="15" t="s">
        <v>15</v>
      </c>
      <c r="I38" s="15" t="s">
        <v>16</v>
      </c>
      <c r="J38" s="4" t="s">
        <v>1064</v>
      </c>
      <c r="N38" s="6" t="s">
        <v>1062</v>
      </c>
      <c r="O38" s="5" t="s">
        <v>1063</v>
      </c>
      <c r="P38" s="5" t="s">
        <v>185</v>
      </c>
      <c r="Q38" s="5" t="s">
        <v>185</v>
      </c>
      <c r="R38" s="5" t="s">
        <v>37</v>
      </c>
      <c r="S38" s="5" t="s">
        <v>37</v>
      </c>
      <c r="X38" s="4" t="s">
        <v>99</v>
      </c>
      <c r="Y38" s="4">
        <v>26.9</v>
      </c>
      <c r="Z38" s="4">
        <v>8.08</v>
      </c>
      <c r="AF38" s="4">
        <v>9.3699999999999992</v>
      </c>
      <c r="AH38" s="25">
        <v>0</v>
      </c>
      <c r="AL38" s="4">
        <v>987.58</v>
      </c>
      <c r="AN38" s="4" t="s">
        <v>96</v>
      </c>
      <c r="AO38" s="4" t="s">
        <v>97</v>
      </c>
    </row>
    <row r="39" spans="1:41" s="4" customFormat="1" ht="13.8" x14ac:dyDescent="0.25">
      <c r="A39" s="4" t="s">
        <v>925</v>
      </c>
      <c r="B39" s="12" t="s">
        <v>425</v>
      </c>
      <c r="C39" s="12">
        <v>2021</v>
      </c>
      <c r="D39" s="12"/>
      <c r="E39" s="12" t="s">
        <v>179</v>
      </c>
      <c r="F39" s="4" t="s">
        <v>578</v>
      </c>
      <c r="G39" s="15" t="s">
        <v>563</v>
      </c>
      <c r="H39" s="12" t="s">
        <v>15</v>
      </c>
      <c r="I39" s="12" t="s">
        <v>16</v>
      </c>
      <c r="J39" s="12" t="s">
        <v>100</v>
      </c>
      <c r="K39" s="12"/>
      <c r="L39" s="12"/>
      <c r="M39" s="13"/>
      <c r="N39" s="35"/>
      <c r="O39" s="13"/>
      <c r="P39" s="13" t="s">
        <v>185</v>
      </c>
      <c r="Q39" s="17" t="s">
        <v>185</v>
      </c>
      <c r="R39" s="13" t="s">
        <v>37</v>
      </c>
      <c r="S39" s="13" t="s">
        <v>37</v>
      </c>
      <c r="AH39" s="25">
        <v>0</v>
      </c>
      <c r="AI39" s="26">
        <v>5.28</v>
      </c>
      <c r="AJ39" s="26"/>
      <c r="AK39" s="26"/>
      <c r="AL39" s="26"/>
      <c r="AM39" s="12"/>
      <c r="AN39" s="4" t="s">
        <v>96</v>
      </c>
      <c r="AO39" s="4" t="s">
        <v>98</v>
      </c>
    </row>
    <row r="40" spans="1:41" s="4" customFormat="1" ht="13.8" x14ac:dyDescent="0.25">
      <c r="A40" s="4" t="s">
        <v>925</v>
      </c>
      <c r="B40" s="28" t="s">
        <v>425</v>
      </c>
      <c r="C40" s="15">
        <v>2021</v>
      </c>
      <c r="D40" s="15"/>
      <c r="E40" s="15" t="s">
        <v>179</v>
      </c>
      <c r="F40" s="4" t="s">
        <v>578</v>
      </c>
      <c r="G40" s="15" t="s">
        <v>563</v>
      </c>
      <c r="H40" s="15" t="s">
        <v>15</v>
      </c>
      <c r="I40" s="15" t="s">
        <v>16</v>
      </c>
      <c r="J40" s="18" t="s">
        <v>100</v>
      </c>
      <c r="K40" s="18"/>
      <c r="L40" s="18"/>
      <c r="M40" s="16"/>
      <c r="N40" s="34"/>
      <c r="O40" s="17"/>
      <c r="P40" s="17" t="s">
        <v>185</v>
      </c>
      <c r="Q40" s="17" t="s">
        <v>185</v>
      </c>
      <c r="R40" s="17" t="s">
        <v>37</v>
      </c>
      <c r="S40" s="17" t="s">
        <v>37</v>
      </c>
      <c r="AH40" s="25">
        <v>0</v>
      </c>
      <c r="AI40" s="16"/>
      <c r="AJ40" s="16"/>
      <c r="AK40" s="16"/>
      <c r="AL40" s="16"/>
      <c r="AM40" s="16">
        <v>1.1006400000000001</v>
      </c>
      <c r="AN40" s="4" t="s">
        <v>96</v>
      </c>
      <c r="AO40" s="4" t="s">
        <v>98</v>
      </c>
    </row>
    <row r="41" spans="1:41" s="4" customFormat="1" ht="13.8" x14ac:dyDescent="0.25">
      <c r="A41" s="4" t="s">
        <v>925</v>
      </c>
      <c r="B41" s="28" t="s">
        <v>425</v>
      </c>
      <c r="C41" s="15">
        <v>2021</v>
      </c>
      <c r="D41" s="15"/>
      <c r="E41" s="15" t="s">
        <v>180</v>
      </c>
      <c r="F41" s="4" t="s">
        <v>578</v>
      </c>
      <c r="G41" s="4" t="s">
        <v>604</v>
      </c>
      <c r="H41" s="15" t="s">
        <v>15</v>
      </c>
      <c r="I41" s="15" t="s">
        <v>16</v>
      </c>
      <c r="J41" s="18" t="s">
        <v>100</v>
      </c>
      <c r="K41" s="18"/>
      <c r="L41" s="18"/>
      <c r="M41" s="16"/>
      <c r="N41" s="34"/>
      <c r="O41" s="17"/>
      <c r="P41" s="17" t="s">
        <v>185</v>
      </c>
      <c r="Q41" s="17" t="s">
        <v>185</v>
      </c>
      <c r="R41" s="17" t="s">
        <v>37</v>
      </c>
      <c r="S41" s="17" t="s">
        <v>37</v>
      </c>
      <c r="AH41" s="25">
        <v>0</v>
      </c>
      <c r="AI41" s="16"/>
      <c r="AJ41" s="16"/>
      <c r="AK41" s="16"/>
      <c r="AL41" s="16"/>
      <c r="AM41" s="16">
        <v>0.10992</v>
      </c>
      <c r="AN41" s="4" t="s">
        <v>96</v>
      </c>
      <c r="AO41" s="4" t="s">
        <v>98</v>
      </c>
    </row>
    <row r="42" spans="1:41" s="4" customFormat="1" ht="13.8" x14ac:dyDescent="0.25">
      <c r="A42" s="4" t="s">
        <v>925</v>
      </c>
      <c r="B42" s="12" t="s">
        <v>328</v>
      </c>
      <c r="C42" s="4">
        <v>2021</v>
      </c>
      <c r="E42" s="15" t="s">
        <v>180</v>
      </c>
      <c r="F42" s="4" t="s">
        <v>578</v>
      </c>
      <c r="G42" s="4" t="s">
        <v>604</v>
      </c>
      <c r="H42" s="4" t="s">
        <v>15</v>
      </c>
      <c r="I42" s="4" t="s">
        <v>16</v>
      </c>
      <c r="J42" s="12" t="s">
        <v>100</v>
      </c>
      <c r="K42" s="12"/>
      <c r="L42" s="12"/>
      <c r="N42" s="6"/>
      <c r="O42" s="5"/>
      <c r="P42" s="13" t="s">
        <v>185</v>
      </c>
      <c r="Q42" s="17" t="s">
        <v>185</v>
      </c>
      <c r="R42" s="17" t="s">
        <v>37</v>
      </c>
      <c r="S42" s="17" t="s">
        <v>37</v>
      </c>
      <c r="AH42" s="25">
        <v>0</v>
      </c>
      <c r="AI42" s="4">
        <v>2.64</v>
      </c>
      <c r="AN42" s="4" t="s">
        <v>96</v>
      </c>
      <c r="AO42" s="4" t="s">
        <v>98</v>
      </c>
    </row>
    <row r="43" spans="1:41" s="4" customFormat="1" ht="13.8" x14ac:dyDescent="0.25">
      <c r="A43" s="4" t="s">
        <v>925</v>
      </c>
      <c r="B43" s="12" t="s">
        <v>328</v>
      </c>
      <c r="C43" s="4">
        <v>2021</v>
      </c>
      <c r="E43" s="15" t="s">
        <v>180</v>
      </c>
      <c r="F43" s="4" t="s">
        <v>578</v>
      </c>
      <c r="G43" s="4" t="s">
        <v>604</v>
      </c>
      <c r="H43" s="4" t="s">
        <v>15</v>
      </c>
      <c r="I43" s="4" t="s">
        <v>16</v>
      </c>
      <c r="J43" s="12" t="s">
        <v>100</v>
      </c>
      <c r="K43" s="12"/>
      <c r="L43" s="12"/>
      <c r="N43" s="6"/>
      <c r="O43" s="5"/>
      <c r="P43" s="13" t="s">
        <v>185</v>
      </c>
      <c r="Q43" s="17" t="s">
        <v>185</v>
      </c>
      <c r="R43" s="17" t="s">
        <v>37</v>
      </c>
      <c r="S43" s="17" t="s">
        <v>37</v>
      </c>
      <c r="AH43" s="25">
        <v>0</v>
      </c>
      <c r="AI43" s="4">
        <v>5.28</v>
      </c>
      <c r="AN43" s="4" t="s">
        <v>96</v>
      </c>
      <c r="AO43" s="4" t="s">
        <v>98</v>
      </c>
    </row>
    <row r="44" spans="1:41" s="4" customFormat="1" ht="13.8" x14ac:dyDescent="0.25">
      <c r="A44" s="4" t="s">
        <v>925</v>
      </c>
      <c r="B44" s="12" t="s">
        <v>328</v>
      </c>
      <c r="C44" s="12">
        <v>2021</v>
      </c>
      <c r="D44" s="12"/>
      <c r="E44" s="12" t="s">
        <v>180</v>
      </c>
      <c r="F44" s="4" t="s">
        <v>578</v>
      </c>
      <c r="G44" s="4" t="s">
        <v>604</v>
      </c>
      <c r="H44" s="12" t="s">
        <v>15</v>
      </c>
      <c r="I44" s="12" t="s">
        <v>16</v>
      </c>
      <c r="J44" s="12" t="s">
        <v>100</v>
      </c>
      <c r="K44" s="12"/>
      <c r="L44" s="12"/>
      <c r="M44" s="13"/>
      <c r="N44" s="35"/>
      <c r="O44" s="13"/>
      <c r="P44" s="13" t="s">
        <v>185</v>
      </c>
      <c r="Q44" s="17" t="s">
        <v>185</v>
      </c>
      <c r="R44" s="13" t="s">
        <v>37</v>
      </c>
      <c r="S44" s="13" t="s">
        <v>37</v>
      </c>
      <c r="AH44" s="25">
        <v>0</v>
      </c>
      <c r="AI44" s="26">
        <v>2.64</v>
      </c>
      <c r="AJ44" s="26"/>
      <c r="AK44" s="26"/>
      <c r="AL44" s="26"/>
      <c r="AM44" s="12"/>
      <c r="AN44" s="4" t="s">
        <v>96</v>
      </c>
      <c r="AO44" s="4" t="s">
        <v>98</v>
      </c>
    </row>
    <row r="45" spans="1:41" s="4" customFormat="1" ht="13.8" x14ac:dyDescent="0.25">
      <c r="A45" s="4" t="s">
        <v>925</v>
      </c>
      <c r="B45" s="15" t="s">
        <v>328</v>
      </c>
      <c r="C45" s="15">
        <v>2021</v>
      </c>
      <c r="D45" s="15"/>
      <c r="E45" s="15" t="s">
        <v>180</v>
      </c>
      <c r="F45" s="4" t="s">
        <v>578</v>
      </c>
      <c r="G45" s="4" t="s">
        <v>604</v>
      </c>
      <c r="H45" s="15" t="s">
        <v>15</v>
      </c>
      <c r="I45" s="15" t="s">
        <v>16</v>
      </c>
      <c r="J45" s="18" t="s">
        <v>100</v>
      </c>
      <c r="K45" s="18"/>
      <c r="L45" s="18"/>
      <c r="M45" s="16"/>
      <c r="N45" s="34"/>
      <c r="O45" s="17"/>
      <c r="P45" s="17" t="s">
        <v>185</v>
      </c>
      <c r="Q45" s="17" t="s">
        <v>185</v>
      </c>
      <c r="R45" s="17" t="s">
        <v>867</v>
      </c>
      <c r="S45" s="24" t="s">
        <v>421</v>
      </c>
      <c r="AH45" s="25">
        <v>0</v>
      </c>
      <c r="AI45" s="15"/>
      <c r="AJ45" s="15"/>
      <c r="AK45" s="15"/>
      <c r="AL45" s="15"/>
      <c r="AM45" s="15">
        <v>6.6000000000000003E-2</v>
      </c>
      <c r="AN45" s="4" t="s">
        <v>96</v>
      </c>
      <c r="AO45" s="4" t="s">
        <v>98</v>
      </c>
    </row>
    <row r="46" spans="1:41" s="4" customFormat="1" ht="13.8" x14ac:dyDescent="0.25">
      <c r="A46" s="4" t="s">
        <v>925</v>
      </c>
      <c r="B46" s="15" t="s">
        <v>328</v>
      </c>
      <c r="C46" s="15">
        <v>2021</v>
      </c>
      <c r="D46" s="15"/>
      <c r="E46" s="15" t="s">
        <v>180</v>
      </c>
      <c r="F46" s="4" t="s">
        <v>578</v>
      </c>
      <c r="G46" s="4" t="s">
        <v>604</v>
      </c>
      <c r="H46" s="15" t="s">
        <v>15</v>
      </c>
      <c r="I46" s="15" t="s">
        <v>16</v>
      </c>
      <c r="J46" s="18" t="s">
        <v>100</v>
      </c>
      <c r="K46" s="18"/>
      <c r="L46" s="18"/>
      <c r="M46" s="16"/>
      <c r="N46" s="34"/>
      <c r="O46" s="17"/>
      <c r="P46" s="17" t="s">
        <v>185</v>
      </c>
      <c r="Q46" s="17" t="s">
        <v>185</v>
      </c>
      <c r="R46" s="17" t="s">
        <v>867</v>
      </c>
      <c r="S46" s="24" t="s">
        <v>421</v>
      </c>
      <c r="AH46" s="25">
        <v>0</v>
      </c>
      <c r="AI46" s="15"/>
      <c r="AJ46" s="15"/>
      <c r="AK46" s="15"/>
      <c r="AL46" s="15"/>
      <c r="AM46" s="15">
        <v>0.1308</v>
      </c>
      <c r="AN46" s="4" t="s">
        <v>96</v>
      </c>
      <c r="AO46" s="4" t="s">
        <v>98</v>
      </c>
    </row>
    <row r="47" spans="1:41" s="4" customFormat="1" ht="13.8" x14ac:dyDescent="0.25">
      <c r="A47" s="4" t="s">
        <v>925</v>
      </c>
      <c r="B47" s="15" t="s">
        <v>328</v>
      </c>
      <c r="C47" s="15">
        <v>2021</v>
      </c>
      <c r="D47" s="15"/>
      <c r="E47" s="15" t="s">
        <v>180</v>
      </c>
      <c r="F47" s="4" t="s">
        <v>578</v>
      </c>
      <c r="G47" s="4" t="s">
        <v>604</v>
      </c>
      <c r="H47" s="15" t="s">
        <v>15</v>
      </c>
      <c r="I47" s="15" t="s">
        <v>16</v>
      </c>
      <c r="J47" s="18" t="s">
        <v>100</v>
      </c>
      <c r="K47" s="18"/>
      <c r="L47" s="18"/>
      <c r="M47" s="16"/>
      <c r="N47" s="34"/>
      <c r="O47" s="17"/>
      <c r="P47" s="17" t="s">
        <v>185</v>
      </c>
      <c r="Q47" s="17" t="s">
        <v>185</v>
      </c>
      <c r="R47" s="17" t="s">
        <v>867</v>
      </c>
      <c r="S47" s="24" t="s">
        <v>421</v>
      </c>
      <c r="AH47" s="25">
        <v>0</v>
      </c>
      <c r="AI47" s="15"/>
      <c r="AJ47" s="15"/>
      <c r="AK47" s="15"/>
      <c r="AL47" s="15"/>
      <c r="AM47" s="15">
        <v>8.3760000000000001E-2</v>
      </c>
      <c r="AN47" s="4" t="s">
        <v>96</v>
      </c>
      <c r="AO47" s="4" t="s">
        <v>98</v>
      </c>
    </row>
    <row r="48" spans="1:41" s="4" customFormat="1" ht="13.8" x14ac:dyDescent="0.25">
      <c r="A48" s="4" t="s">
        <v>926</v>
      </c>
      <c r="B48" s="4" t="s">
        <v>328</v>
      </c>
      <c r="C48" s="4">
        <v>2021</v>
      </c>
      <c r="D48" s="4" t="s">
        <v>1053</v>
      </c>
      <c r="E48" s="4" t="s">
        <v>180</v>
      </c>
      <c r="F48" s="4" t="s">
        <v>578</v>
      </c>
      <c r="G48" s="4" t="s">
        <v>1054</v>
      </c>
      <c r="H48" s="15" t="s">
        <v>15</v>
      </c>
      <c r="I48" s="15" t="s">
        <v>16</v>
      </c>
      <c r="J48" s="4" t="s">
        <v>1057</v>
      </c>
      <c r="N48" s="6"/>
      <c r="O48" s="5"/>
      <c r="P48" s="5" t="s">
        <v>185</v>
      </c>
      <c r="Q48" s="5" t="s">
        <v>185</v>
      </c>
      <c r="R48" s="5" t="s">
        <v>867</v>
      </c>
      <c r="S48" s="5" t="s">
        <v>1058</v>
      </c>
      <c r="V48" s="4">
        <v>1.1000000000000001</v>
      </c>
      <c r="X48" s="4" t="s">
        <v>99</v>
      </c>
      <c r="Y48" s="4">
        <v>20.93</v>
      </c>
      <c r="Z48" s="4">
        <v>8.41</v>
      </c>
      <c r="AA48" s="4">
        <v>8.1</v>
      </c>
      <c r="AH48" s="25">
        <v>0</v>
      </c>
      <c r="AI48" s="4">
        <v>4.38</v>
      </c>
      <c r="AL48" s="4">
        <v>179.27</v>
      </c>
      <c r="AN48" s="4" t="s">
        <v>96</v>
      </c>
      <c r="AO48" s="4" t="s">
        <v>97</v>
      </c>
    </row>
    <row r="49" spans="1:41" s="4" customFormat="1" ht="13.8" x14ac:dyDescent="0.25">
      <c r="A49" s="4" t="s">
        <v>926</v>
      </c>
      <c r="B49" s="4" t="s">
        <v>328</v>
      </c>
      <c r="C49" s="4">
        <v>2021</v>
      </c>
      <c r="D49" s="4" t="s">
        <v>1053</v>
      </c>
      <c r="E49" s="4" t="s">
        <v>180</v>
      </c>
      <c r="F49" s="4" t="s">
        <v>578</v>
      </c>
      <c r="G49" s="4" t="s">
        <v>1054</v>
      </c>
      <c r="H49" s="15" t="s">
        <v>15</v>
      </c>
      <c r="I49" s="15" t="s">
        <v>16</v>
      </c>
      <c r="J49" s="4" t="s">
        <v>1057</v>
      </c>
      <c r="N49" s="6"/>
      <c r="O49" s="5"/>
      <c r="P49" s="5" t="s">
        <v>185</v>
      </c>
      <c r="Q49" s="5" t="s">
        <v>185</v>
      </c>
      <c r="R49" s="5" t="s">
        <v>867</v>
      </c>
      <c r="S49" s="5" t="s">
        <v>1058</v>
      </c>
      <c r="V49" s="4">
        <v>1.1000000000000001</v>
      </c>
      <c r="X49" s="4" t="s">
        <v>99</v>
      </c>
      <c r="Y49" s="4">
        <v>20.93</v>
      </c>
      <c r="Z49" s="4">
        <v>8.41</v>
      </c>
      <c r="AA49" s="4">
        <v>8.1</v>
      </c>
      <c r="AH49" s="25">
        <v>0</v>
      </c>
      <c r="AI49" s="4">
        <v>2.36</v>
      </c>
      <c r="AL49" s="4">
        <v>116.71</v>
      </c>
      <c r="AN49" s="4" t="s">
        <v>96</v>
      </c>
      <c r="AO49" s="4" t="s">
        <v>97</v>
      </c>
    </row>
    <row r="50" spans="1:41" s="4" customFormat="1" ht="13.8" x14ac:dyDescent="0.25">
      <c r="A50" s="4" t="s">
        <v>927</v>
      </c>
      <c r="B50" s="12" t="s">
        <v>399</v>
      </c>
      <c r="C50" s="4">
        <v>2016</v>
      </c>
      <c r="D50" s="12" t="s">
        <v>28</v>
      </c>
      <c r="E50" s="12" t="s">
        <v>179</v>
      </c>
      <c r="F50" s="4" t="s">
        <v>579</v>
      </c>
      <c r="G50" s="4" t="s">
        <v>603</v>
      </c>
      <c r="H50" s="4" t="s">
        <v>15</v>
      </c>
      <c r="I50" s="4" t="s">
        <v>16</v>
      </c>
      <c r="J50" s="12" t="s">
        <v>29</v>
      </c>
      <c r="K50" s="12"/>
      <c r="L50" s="12"/>
      <c r="N50" s="6"/>
      <c r="O50" s="5"/>
      <c r="P50" s="13" t="s">
        <v>185</v>
      </c>
      <c r="Q50" s="17" t="s">
        <v>185</v>
      </c>
      <c r="R50" s="24" t="s">
        <v>37</v>
      </c>
      <c r="S50" s="13" t="s">
        <v>37</v>
      </c>
      <c r="AH50" s="25">
        <v>0</v>
      </c>
      <c r="AI50" s="4">
        <v>986.87999999999988</v>
      </c>
      <c r="AN50" s="4" t="s">
        <v>96</v>
      </c>
      <c r="AO50" s="4" t="s">
        <v>98</v>
      </c>
    </row>
    <row r="51" spans="1:41" s="4" customFormat="1" ht="13.8" x14ac:dyDescent="0.25">
      <c r="A51" s="4" t="s">
        <v>927</v>
      </c>
      <c r="B51" s="12" t="s">
        <v>399</v>
      </c>
      <c r="C51" s="4">
        <v>2016</v>
      </c>
      <c r="D51" s="12" t="s">
        <v>28</v>
      </c>
      <c r="E51" s="12" t="s">
        <v>179</v>
      </c>
      <c r="F51" s="4" t="s">
        <v>579</v>
      </c>
      <c r="G51" s="4" t="s">
        <v>603</v>
      </c>
      <c r="H51" s="4" t="s">
        <v>15</v>
      </c>
      <c r="I51" s="4" t="s">
        <v>16</v>
      </c>
      <c r="J51" s="12" t="s">
        <v>29</v>
      </c>
      <c r="K51" s="12"/>
      <c r="L51" s="12"/>
      <c r="N51" s="6"/>
      <c r="O51" s="5"/>
      <c r="P51" s="13" t="s">
        <v>185</v>
      </c>
      <c r="Q51" s="17" t="s">
        <v>185</v>
      </c>
      <c r="R51" s="24" t="s">
        <v>37</v>
      </c>
      <c r="S51" s="13" t="s">
        <v>37</v>
      </c>
      <c r="AH51" s="25">
        <v>0</v>
      </c>
      <c r="AI51" s="4">
        <v>612.24</v>
      </c>
      <c r="AN51" s="4" t="s">
        <v>96</v>
      </c>
      <c r="AO51" s="4" t="s">
        <v>98</v>
      </c>
    </row>
    <row r="52" spans="1:41" s="4" customFormat="1" ht="13.8" x14ac:dyDescent="0.25">
      <c r="A52" s="4" t="s">
        <v>927</v>
      </c>
      <c r="B52" s="12" t="s">
        <v>399</v>
      </c>
      <c r="C52" s="12">
        <v>2016</v>
      </c>
      <c r="D52" s="12" t="s">
        <v>28</v>
      </c>
      <c r="E52" s="12" t="s">
        <v>179</v>
      </c>
      <c r="F52" s="4" t="s">
        <v>579</v>
      </c>
      <c r="G52" s="4" t="s">
        <v>603</v>
      </c>
      <c r="H52" s="12" t="s">
        <v>15</v>
      </c>
      <c r="I52" s="12" t="s">
        <v>16</v>
      </c>
      <c r="J52" s="12" t="s">
        <v>29</v>
      </c>
      <c r="K52" s="12"/>
      <c r="L52" s="12"/>
      <c r="M52" s="13"/>
      <c r="N52" s="35"/>
      <c r="O52" s="13"/>
      <c r="P52" s="13" t="s">
        <v>185</v>
      </c>
      <c r="Q52" s="17" t="s">
        <v>185</v>
      </c>
      <c r="R52" s="13" t="s">
        <v>37</v>
      </c>
      <c r="S52" s="13" t="s">
        <v>37</v>
      </c>
      <c r="AH52" s="25">
        <v>0</v>
      </c>
      <c r="AI52" s="26">
        <v>612.24</v>
      </c>
      <c r="AJ52" s="26"/>
      <c r="AK52" s="26"/>
      <c r="AL52" s="26"/>
      <c r="AM52" s="12"/>
      <c r="AN52" s="4" t="s">
        <v>96</v>
      </c>
      <c r="AO52" s="4" t="s">
        <v>98</v>
      </c>
    </row>
    <row r="53" spans="1:41" s="4" customFormat="1" ht="13.8" x14ac:dyDescent="0.25">
      <c r="A53" s="4" t="s">
        <v>927</v>
      </c>
      <c r="B53" s="12" t="s">
        <v>399</v>
      </c>
      <c r="C53" s="12">
        <v>2016</v>
      </c>
      <c r="D53" s="12" t="s">
        <v>28</v>
      </c>
      <c r="E53" s="12" t="s">
        <v>179</v>
      </c>
      <c r="F53" s="4" t="s">
        <v>579</v>
      </c>
      <c r="G53" s="4" t="s">
        <v>603</v>
      </c>
      <c r="H53" s="12" t="s">
        <v>15</v>
      </c>
      <c r="I53" s="12" t="s">
        <v>16</v>
      </c>
      <c r="J53" s="12" t="s">
        <v>29</v>
      </c>
      <c r="K53" s="12"/>
      <c r="L53" s="12"/>
      <c r="M53" s="13"/>
      <c r="N53" s="35"/>
      <c r="O53" s="13"/>
      <c r="P53" s="13" t="s">
        <v>185</v>
      </c>
      <c r="Q53" s="13" t="s">
        <v>185</v>
      </c>
      <c r="R53" s="13" t="s">
        <v>37</v>
      </c>
      <c r="S53" s="13" t="s">
        <v>37</v>
      </c>
      <c r="AH53" s="25">
        <v>0</v>
      </c>
      <c r="AI53" s="26">
        <v>986.87999999999988</v>
      </c>
      <c r="AJ53" s="26"/>
      <c r="AK53" s="26"/>
      <c r="AL53" s="26"/>
      <c r="AM53" s="12"/>
      <c r="AN53" s="4" t="s">
        <v>96</v>
      </c>
      <c r="AO53" s="4" t="s">
        <v>98</v>
      </c>
    </row>
    <row r="54" spans="1:41" s="4" customFormat="1" ht="13.8" x14ac:dyDescent="0.25">
      <c r="A54" s="4" t="s">
        <v>928</v>
      </c>
      <c r="B54" s="15" t="s">
        <v>537</v>
      </c>
      <c r="C54" s="15">
        <v>2019</v>
      </c>
      <c r="D54" s="29" t="s">
        <v>619</v>
      </c>
      <c r="E54" s="15" t="s">
        <v>179</v>
      </c>
      <c r="F54" s="4" t="s">
        <v>579</v>
      </c>
      <c r="G54" s="4" t="s">
        <v>605</v>
      </c>
      <c r="H54" s="15" t="s">
        <v>15</v>
      </c>
      <c r="I54" s="15" t="s">
        <v>16</v>
      </c>
      <c r="J54" s="18" t="s">
        <v>538</v>
      </c>
      <c r="K54" s="18"/>
      <c r="L54" s="18"/>
      <c r="M54" s="16"/>
      <c r="N54" s="34"/>
      <c r="O54" s="17"/>
      <c r="P54" s="17" t="s">
        <v>185</v>
      </c>
      <c r="Q54" s="13" t="s">
        <v>185</v>
      </c>
      <c r="R54" s="17" t="s">
        <v>867</v>
      </c>
      <c r="S54" s="24" t="s">
        <v>421</v>
      </c>
      <c r="AH54" s="25">
        <v>0</v>
      </c>
      <c r="AI54" s="15"/>
      <c r="AJ54" s="15"/>
      <c r="AK54" s="15"/>
      <c r="AL54" s="15"/>
      <c r="AM54" s="15">
        <v>3.0672000000000002E-4</v>
      </c>
      <c r="AN54" s="4" t="s">
        <v>96</v>
      </c>
      <c r="AO54" s="4" t="s">
        <v>98</v>
      </c>
    </row>
    <row r="55" spans="1:41" s="4" customFormat="1" ht="13.8" x14ac:dyDescent="0.25">
      <c r="A55" s="4" t="s">
        <v>929</v>
      </c>
      <c r="B55" s="15" t="s">
        <v>547</v>
      </c>
      <c r="C55" s="15">
        <v>2020</v>
      </c>
      <c r="D55" s="12" t="s">
        <v>620</v>
      </c>
      <c r="E55" s="15" t="s">
        <v>179</v>
      </c>
      <c r="F55" s="4" t="s">
        <v>579</v>
      </c>
      <c r="G55" s="4" t="s">
        <v>606</v>
      </c>
      <c r="H55" s="15" t="s">
        <v>15</v>
      </c>
      <c r="I55" s="15" t="s">
        <v>16</v>
      </c>
      <c r="J55" s="18" t="s">
        <v>457</v>
      </c>
      <c r="K55" s="18"/>
      <c r="L55" s="18"/>
      <c r="M55" s="16"/>
      <c r="N55" s="34"/>
      <c r="O55" s="17"/>
      <c r="P55" s="17" t="s">
        <v>185</v>
      </c>
      <c r="Q55" s="13" t="s">
        <v>185</v>
      </c>
      <c r="R55" s="17" t="s">
        <v>867</v>
      </c>
      <c r="S55" s="24" t="s">
        <v>417</v>
      </c>
      <c r="AH55" s="25">
        <v>0</v>
      </c>
      <c r="AI55" s="15"/>
      <c r="AJ55" s="15"/>
      <c r="AK55" s="15"/>
      <c r="AL55" s="15"/>
      <c r="AM55" s="15">
        <v>0.21360000000000001</v>
      </c>
      <c r="AN55" s="4" t="s">
        <v>96</v>
      </c>
      <c r="AO55" s="4" t="s">
        <v>98</v>
      </c>
    </row>
    <row r="56" spans="1:41" s="4" customFormat="1" ht="13.8" x14ac:dyDescent="0.25">
      <c r="A56" s="4" t="s">
        <v>930</v>
      </c>
      <c r="B56" s="4" t="s">
        <v>296</v>
      </c>
      <c r="C56" s="4">
        <v>2018</v>
      </c>
      <c r="D56" s="4" t="s">
        <v>304</v>
      </c>
      <c r="E56" s="15" t="s">
        <v>179</v>
      </c>
      <c r="F56" s="4" t="s">
        <v>579</v>
      </c>
      <c r="G56" s="4" t="s">
        <v>607</v>
      </c>
      <c r="H56" s="4" t="s">
        <v>32</v>
      </c>
      <c r="I56" s="4" t="s">
        <v>33</v>
      </c>
      <c r="J56" s="4" t="s">
        <v>305</v>
      </c>
      <c r="N56" s="6" t="s">
        <v>207</v>
      </c>
      <c r="O56" s="5" t="s">
        <v>264</v>
      </c>
      <c r="P56" s="5" t="s">
        <v>185</v>
      </c>
      <c r="Q56" s="13" t="s">
        <v>185</v>
      </c>
      <c r="R56" s="5" t="s">
        <v>299</v>
      </c>
      <c r="S56" s="5" t="s">
        <v>300</v>
      </c>
      <c r="T56" s="4" t="s">
        <v>306</v>
      </c>
      <c r="X56" s="4" t="s">
        <v>99</v>
      </c>
      <c r="Y56" s="4">
        <v>26</v>
      </c>
      <c r="Z56" s="4">
        <v>7</v>
      </c>
      <c r="AA56" s="4">
        <v>8</v>
      </c>
      <c r="AH56" s="25">
        <v>0</v>
      </c>
      <c r="AI56" s="8"/>
      <c r="AJ56" s="8">
        <v>5.9</v>
      </c>
      <c r="AK56" s="8">
        <v>552.9</v>
      </c>
      <c r="AN56" s="4" t="s">
        <v>96</v>
      </c>
      <c r="AO56" s="4" t="s">
        <v>97</v>
      </c>
    </row>
    <row r="57" spans="1:41" s="4" customFormat="1" ht="13.8" x14ac:dyDescent="0.25">
      <c r="A57" s="4" t="s">
        <v>931</v>
      </c>
      <c r="B57" s="4" t="s">
        <v>296</v>
      </c>
      <c r="C57" s="4">
        <v>2021</v>
      </c>
      <c r="D57" s="19" t="s">
        <v>297</v>
      </c>
      <c r="E57" s="15" t="s">
        <v>179</v>
      </c>
      <c r="F57" s="4" t="s">
        <v>579</v>
      </c>
      <c r="G57" s="4" t="s">
        <v>608</v>
      </c>
      <c r="H57" s="4" t="s">
        <v>32</v>
      </c>
      <c r="I57" s="4" t="s">
        <v>33</v>
      </c>
      <c r="J57" s="4" t="s">
        <v>298</v>
      </c>
      <c r="N57" s="6" t="s">
        <v>207</v>
      </c>
      <c r="O57" s="5" t="s">
        <v>264</v>
      </c>
      <c r="P57" s="5" t="s">
        <v>185</v>
      </c>
      <c r="Q57" s="13" t="s">
        <v>185</v>
      </c>
      <c r="R57" s="5" t="s">
        <v>299</v>
      </c>
      <c r="S57" s="5" t="s">
        <v>300</v>
      </c>
      <c r="T57" s="4" t="s">
        <v>301</v>
      </c>
      <c r="V57" s="4">
        <v>11.4</v>
      </c>
      <c r="X57" s="4" t="s">
        <v>99</v>
      </c>
      <c r="Y57" s="8">
        <v>26.6</v>
      </c>
      <c r="Z57" s="8">
        <v>7</v>
      </c>
      <c r="AA57" s="8">
        <v>7.3</v>
      </c>
      <c r="AB57" s="8">
        <v>0.7</v>
      </c>
      <c r="AD57" s="8">
        <v>0.93</v>
      </c>
      <c r="AE57" s="8"/>
      <c r="AF57" s="8">
        <v>1</v>
      </c>
      <c r="AH57" s="25">
        <v>0.82680936757698964</v>
      </c>
      <c r="AJ57" s="8">
        <v>19.100000000000001</v>
      </c>
      <c r="AK57" s="8">
        <v>871.7</v>
      </c>
      <c r="AN57" s="4" t="s">
        <v>96</v>
      </c>
      <c r="AO57" s="4" t="s">
        <v>97</v>
      </c>
    </row>
    <row r="58" spans="1:41" s="4" customFormat="1" ht="13.8" x14ac:dyDescent="0.25">
      <c r="A58" s="4" t="s">
        <v>931</v>
      </c>
      <c r="B58" s="4" t="s">
        <v>296</v>
      </c>
      <c r="C58" s="4">
        <v>2021</v>
      </c>
      <c r="D58" s="4" t="s">
        <v>297</v>
      </c>
      <c r="E58" s="15" t="s">
        <v>179</v>
      </c>
      <c r="F58" s="4" t="s">
        <v>579</v>
      </c>
      <c r="G58" s="4" t="s">
        <v>608</v>
      </c>
      <c r="H58" s="4" t="s">
        <v>32</v>
      </c>
      <c r="I58" s="4" t="s">
        <v>33</v>
      </c>
      <c r="J58" s="4" t="s">
        <v>298</v>
      </c>
      <c r="N58" s="6" t="s">
        <v>207</v>
      </c>
      <c r="O58" s="5" t="s">
        <v>264</v>
      </c>
      <c r="P58" s="5" t="s">
        <v>185</v>
      </c>
      <c r="Q58" s="13" t="s">
        <v>185</v>
      </c>
      <c r="R58" s="5" t="s">
        <v>299</v>
      </c>
      <c r="S58" s="5" t="s">
        <v>300</v>
      </c>
      <c r="T58" s="4" t="s">
        <v>302</v>
      </c>
      <c r="V58" s="4">
        <v>17.7</v>
      </c>
      <c r="X58" s="4" t="s">
        <v>99</v>
      </c>
      <c r="Y58" s="8">
        <v>26.6</v>
      </c>
      <c r="Z58" s="8">
        <v>7</v>
      </c>
      <c r="AA58" s="8">
        <v>7</v>
      </c>
      <c r="AB58" s="8">
        <v>1.5</v>
      </c>
      <c r="AD58" s="8">
        <v>1.23</v>
      </c>
      <c r="AE58" s="8"/>
      <c r="AF58" s="8">
        <v>0.6</v>
      </c>
      <c r="AG58" s="4">
        <v>4.7</v>
      </c>
      <c r="AH58" s="25">
        <v>1.5394451052046434</v>
      </c>
      <c r="AJ58" s="8">
        <v>52.2</v>
      </c>
      <c r="AK58" s="8">
        <v>3190.4</v>
      </c>
      <c r="AN58" s="4" t="s">
        <v>96</v>
      </c>
      <c r="AO58" s="4" t="s">
        <v>97</v>
      </c>
    </row>
    <row r="59" spans="1:41" s="4" customFormat="1" ht="13.8" x14ac:dyDescent="0.25">
      <c r="A59" s="4" t="s">
        <v>931</v>
      </c>
      <c r="B59" s="4" t="s">
        <v>296</v>
      </c>
      <c r="C59" s="4">
        <v>2021</v>
      </c>
      <c r="D59" s="4" t="s">
        <v>297</v>
      </c>
      <c r="E59" s="15" t="s">
        <v>179</v>
      </c>
      <c r="F59" s="4" t="s">
        <v>579</v>
      </c>
      <c r="G59" s="4" t="s">
        <v>608</v>
      </c>
      <c r="H59" s="4" t="s">
        <v>32</v>
      </c>
      <c r="I59" s="4" t="s">
        <v>33</v>
      </c>
      <c r="J59" s="4" t="s">
        <v>298</v>
      </c>
      <c r="N59" s="6" t="s">
        <v>207</v>
      </c>
      <c r="O59" s="5" t="s">
        <v>264</v>
      </c>
      <c r="P59" s="5" t="s">
        <v>185</v>
      </c>
      <c r="Q59" s="13" t="s">
        <v>185</v>
      </c>
      <c r="R59" s="5" t="s">
        <v>299</v>
      </c>
      <c r="S59" s="5" t="s">
        <v>300</v>
      </c>
      <c r="T59" s="4" t="s">
        <v>303</v>
      </c>
      <c r="V59" s="4">
        <v>26.5</v>
      </c>
      <c r="X59" s="4" t="s">
        <v>99</v>
      </c>
      <c r="Y59" s="8">
        <v>25.9</v>
      </c>
      <c r="Z59" s="8">
        <v>7.2</v>
      </c>
      <c r="AA59" s="8">
        <v>7.3</v>
      </c>
      <c r="AB59" s="8">
        <v>2.6</v>
      </c>
      <c r="AD59" s="8">
        <v>1.07</v>
      </c>
      <c r="AE59" s="8"/>
      <c r="AF59" s="8">
        <v>0</v>
      </c>
      <c r="AG59" s="4">
        <v>4.0999999999999996</v>
      </c>
      <c r="AH59" s="25">
        <v>2.3449935543752898</v>
      </c>
      <c r="AJ59" s="8">
        <v>43</v>
      </c>
      <c r="AK59" s="8">
        <v>3184.2</v>
      </c>
      <c r="AN59" s="4" t="s">
        <v>96</v>
      </c>
      <c r="AO59" s="4" t="s">
        <v>97</v>
      </c>
    </row>
    <row r="60" spans="1:41" s="4" customFormat="1" ht="13.8" x14ac:dyDescent="0.25">
      <c r="A60" s="4" t="s">
        <v>932</v>
      </c>
      <c r="B60" s="15" t="s">
        <v>426</v>
      </c>
      <c r="C60" s="15">
        <v>2004</v>
      </c>
      <c r="D60" s="15"/>
      <c r="E60" s="15" t="s">
        <v>180</v>
      </c>
      <c r="F60" s="4" t="s">
        <v>578</v>
      </c>
      <c r="G60" s="15" t="s">
        <v>565</v>
      </c>
      <c r="H60" s="15" t="s">
        <v>15</v>
      </c>
      <c r="I60" s="15" t="s">
        <v>16</v>
      </c>
      <c r="J60" s="18" t="s">
        <v>215</v>
      </c>
      <c r="K60" s="18"/>
      <c r="L60" s="18"/>
      <c r="M60" s="17"/>
      <c r="N60" s="33"/>
      <c r="O60" s="17"/>
      <c r="P60" s="13" t="s">
        <v>185</v>
      </c>
      <c r="Q60" s="13" t="s">
        <v>185</v>
      </c>
      <c r="R60" s="17" t="s">
        <v>44</v>
      </c>
      <c r="S60" s="17" t="s">
        <v>420</v>
      </c>
      <c r="AH60" s="25">
        <v>0</v>
      </c>
      <c r="AI60" s="21">
        <v>182.16</v>
      </c>
      <c r="AJ60" s="21"/>
      <c r="AK60" s="21"/>
      <c r="AL60" s="21"/>
      <c r="AM60" s="15"/>
      <c r="AN60" s="4" t="s">
        <v>96</v>
      </c>
      <c r="AO60" s="4" t="s">
        <v>98</v>
      </c>
    </row>
    <row r="61" spans="1:41" s="4" customFormat="1" ht="13.8" customHeight="1" x14ac:dyDescent="0.25">
      <c r="A61" s="4" t="s">
        <v>934</v>
      </c>
      <c r="B61" s="4" t="s">
        <v>1177</v>
      </c>
      <c r="C61" s="4">
        <v>2024</v>
      </c>
      <c r="D61" s="4" t="s">
        <v>1179</v>
      </c>
      <c r="E61" s="4" t="s">
        <v>179</v>
      </c>
      <c r="F61" s="4" t="s">
        <v>579</v>
      </c>
      <c r="G61" s="4" t="s">
        <v>1178</v>
      </c>
      <c r="H61" s="4" t="s">
        <v>15</v>
      </c>
      <c r="I61" s="4" t="s">
        <v>16</v>
      </c>
      <c r="J61" s="4" t="s">
        <v>191</v>
      </c>
      <c r="N61" s="6"/>
      <c r="O61" s="5"/>
      <c r="P61" s="5" t="s">
        <v>185</v>
      </c>
      <c r="Q61" s="5" t="s">
        <v>185</v>
      </c>
      <c r="R61" s="5"/>
      <c r="S61" s="5"/>
      <c r="T61" s="4" t="s">
        <v>1180</v>
      </c>
      <c r="X61" s="4" t="s">
        <v>99</v>
      </c>
      <c r="Y61" s="4">
        <v>30.4</v>
      </c>
      <c r="Z61" s="4">
        <v>9</v>
      </c>
      <c r="AA61" s="4">
        <v>8.8000000000000007</v>
      </c>
      <c r="AB61" s="4">
        <v>0.3</v>
      </c>
      <c r="AC61" s="4">
        <v>0</v>
      </c>
      <c r="AD61" s="4">
        <v>0.4</v>
      </c>
      <c r="AH61" s="4">
        <v>0.35478187042149806</v>
      </c>
      <c r="AI61" s="4">
        <v>425.7</v>
      </c>
      <c r="AL61" s="4">
        <v>-185</v>
      </c>
      <c r="AM61" s="4">
        <v>-148.5</v>
      </c>
      <c r="AN61" s="4" t="s">
        <v>96</v>
      </c>
      <c r="AO61" s="4" t="s">
        <v>169</v>
      </c>
    </row>
    <row r="62" spans="1:41" s="4" customFormat="1" ht="13.8" customHeight="1" x14ac:dyDescent="0.25">
      <c r="A62" s="4" t="s">
        <v>934</v>
      </c>
      <c r="B62" s="4" t="s">
        <v>1177</v>
      </c>
      <c r="C62" s="4">
        <v>2024</v>
      </c>
      <c r="D62" s="4" t="s">
        <v>1179</v>
      </c>
      <c r="E62" s="4" t="s">
        <v>179</v>
      </c>
      <c r="F62" s="4" t="s">
        <v>579</v>
      </c>
      <c r="G62" s="4" t="s">
        <v>1178</v>
      </c>
      <c r="H62" s="4" t="s">
        <v>15</v>
      </c>
      <c r="I62" s="4" t="s">
        <v>16</v>
      </c>
      <c r="J62" s="4" t="s">
        <v>191</v>
      </c>
      <c r="N62" s="6"/>
      <c r="O62" s="5"/>
      <c r="P62" s="5" t="s">
        <v>185</v>
      </c>
      <c r="Q62" s="5" t="s">
        <v>185</v>
      </c>
      <c r="R62" s="5"/>
      <c r="S62" s="5"/>
      <c r="T62" s="4" t="s">
        <v>1181</v>
      </c>
      <c r="X62" s="4" t="s">
        <v>99</v>
      </c>
      <c r="Y62" s="4">
        <v>31.5</v>
      </c>
      <c r="Z62" s="4">
        <v>8.6</v>
      </c>
      <c r="AA62" s="4">
        <v>10.1</v>
      </c>
      <c r="AB62" s="4">
        <v>0.5</v>
      </c>
      <c r="AC62" s="4">
        <v>0.06</v>
      </c>
      <c r="AD62" s="4">
        <v>1.5</v>
      </c>
      <c r="AH62" s="4">
        <v>0.85861036684508374</v>
      </c>
      <c r="AI62" s="4">
        <v>281.5</v>
      </c>
      <c r="AL62" s="4">
        <v>-100.9</v>
      </c>
      <c r="AM62" s="4">
        <v>565.70000000000005</v>
      </c>
      <c r="AN62" s="4" t="s">
        <v>96</v>
      </c>
      <c r="AO62" s="4" t="s">
        <v>169</v>
      </c>
    </row>
    <row r="63" spans="1:41" s="4" customFormat="1" ht="13.8" x14ac:dyDescent="0.25">
      <c r="A63" s="4" t="s">
        <v>935</v>
      </c>
      <c r="B63" s="12" t="s">
        <v>400</v>
      </c>
      <c r="C63" s="4">
        <v>2023</v>
      </c>
      <c r="D63" s="12" t="s">
        <v>618</v>
      </c>
      <c r="E63" s="12" t="s">
        <v>179</v>
      </c>
      <c r="F63" s="4" t="s">
        <v>579</v>
      </c>
      <c r="G63" s="4" t="s">
        <v>610</v>
      </c>
      <c r="H63" s="4" t="s">
        <v>15</v>
      </c>
      <c r="I63" s="4" t="s">
        <v>16</v>
      </c>
      <c r="J63" s="12" t="s">
        <v>213</v>
      </c>
      <c r="K63" s="12"/>
      <c r="L63" s="12"/>
      <c r="N63" s="6"/>
      <c r="O63" s="5"/>
      <c r="P63" s="13" t="s">
        <v>185</v>
      </c>
      <c r="Q63" s="13" t="s">
        <v>185</v>
      </c>
      <c r="R63" s="13" t="s">
        <v>37</v>
      </c>
      <c r="S63" s="13" t="s">
        <v>37</v>
      </c>
      <c r="AH63" s="25">
        <v>0</v>
      </c>
      <c r="AI63" s="4">
        <v>564.96</v>
      </c>
      <c r="AN63" s="4" t="s">
        <v>96</v>
      </c>
      <c r="AO63" s="4" t="s">
        <v>98</v>
      </c>
    </row>
    <row r="64" spans="1:41" s="4" customFormat="1" ht="13.8" x14ac:dyDescent="0.25">
      <c r="A64" s="4" t="s">
        <v>935</v>
      </c>
      <c r="B64" s="12" t="s">
        <v>400</v>
      </c>
      <c r="C64" s="12">
        <v>2023</v>
      </c>
      <c r="D64" s="12" t="s">
        <v>618</v>
      </c>
      <c r="E64" s="12" t="s">
        <v>179</v>
      </c>
      <c r="F64" s="4" t="s">
        <v>579</v>
      </c>
      <c r="G64" s="15" t="s">
        <v>610</v>
      </c>
      <c r="H64" s="12" t="s">
        <v>15</v>
      </c>
      <c r="I64" s="12" t="s">
        <v>16</v>
      </c>
      <c r="J64" s="12" t="s">
        <v>213</v>
      </c>
      <c r="K64" s="12"/>
      <c r="L64" s="12"/>
      <c r="M64" s="13"/>
      <c r="N64" s="35"/>
      <c r="O64" s="13"/>
      <c r="P64" s="13" t="s">
        <v>185</v>
      </c>
      <c r="Q64" s="13" t="s">
        <v>185</v>
      </c>
      <c r="R64" s="13" t="s">
        <v>37</v>
      </c>
      <c r="S64" s="13" t="s">
        <v>37</v>
      </c>
      <c r="AH64" s="25">
        <v>0</v>
      </c>
      <c r="AI64" s="26">
        <v>564.96</v>
      </c>
      <c r="AJ64" s="26"/>
      <c r="AK64" s="26"/>
      <c r="AL64" s="26"/>
      <c r="AM64" s="12"/>
      <c r="AN64" s="4" t="s">
        <v>96</v>
      </c>
      <c r="AO64" s="4" t="s">
        <v>98</v>
      </c>
    </row>
    <row r="65" spans="1:41" s="4" customFormat="1" ht="13.8" x14ac:dyDescent="0.25">
      <c r="A65" s="4" t="s">
        <v>937</v>
      </c>
      <c r="B65" s="15" t="s">
        <v>556</v>
      </c>
      <c r="C65" s="15">
        <v>2015</v>
      </c>
      <c r="D65" s="15"/>
      <c r="E65" s="15" t="s">
        <v>180</v>
      </c>
      <c r="F65" s="4" t="s">
        <v>578</v>
      </c>
      <c r="G65" s="4" t="s">
        <v>611</v>
      </c>
      <c r="H65" s="15" t="s">
        <v>15</v>
      </c>
      <c r="I65" s="15" t="s">
        <v>16</v>
      </c>
      <c r="J65" s="18" t="s">
        <v>213</v>
      </c>
      <c r="K65" s="18"/>
      <c r="L65" s="18"/>
      <c r="M65" s="16"/>
      <c r="N65" s="34"/>
      <c r="O65" s="17"/>
      <c r="P65" s="24" t="s">
        <v>185</v>
      </c>
      <c r="Q65" s="13" t="s">
        <v>185</v>
      </c>
      <c r="R65" s="17" t="s">
        <v>44</v>
      </c>
      <c r="S65" s="24" t="s">
        <v>185</v>
      </c>
      <c r="AH65" s="25">
        <v>0</v>
      </c>
      <c r="AI65" s="15"/>
      <c r="AJ65" s="15"/>
      <c r="AK65" s="15"/>
      <c r="AL65" s="15"/>
      <c r="AM65" s="15">
        <v>0.87936000000000003</v>
      </c>
      <c r="AN65" s="4" t="s">
        <v>96</v>
      </c>
      <c r="AO65" s="4" t="s">
        <v>98</v>
      </c>
    </row>
    <row r="66" spans="1:41" s="4" customFormat="1" ht="13.8" x14ac:dyDescent="0.25">
      <c r="A66" s="4" t="s">
        <v>938</v>
      </c>
      <c r="B66" s="15" t="s">
        <v>428</v>
      </c>
      <c r="C66" s="21">
        <v>2005</v>
      </c>
      <c r="D66" s="12" t="s">
        <v>617</v>
      </c>
      <c r="E66" s="15" t="s">
        <v>179</v>
      </c>
      <c r="F66" s="4" t="s">
        <v>579</v>
      </c>
      <c r="G66" s="15" t="s">
        <v>568</v>
      </c>
      <c r="H66" s="15" t="s">
        <v>15</v>
      </c>
      <c r="I66" s="18" t="s">
        <v>16</v>
      </c>
      <c r="J66" s="18" t="s">
        <v>429</v>
      </c>
      <c r="K66" s="18"/>
      <c r="L66" s="18"/>
      <c r="M66" s="17"/>
      <c r="N66" s="33"/>
      <c r="O66" s="17"/>
      <c r="P66" s="24" t="s">
        <v>185</v>
      </c>
      <c r="Q66" s="13" t="s">
        <v>185</v>
      </c>
      <c r="R66" s="17" t="s">
        <v>867</v>
      </c>
      <c r="S66" s="17" t="s">
        <v>417</v>
      </c>
      <c r="AH66" s="25">
        <v>0</v>
      </c>
      <c r="AI66" s="22">
        <v>51.84</v>
      </c>
      <c r="AJ66" s="22"/>
      <c r="AK66" s="22"/>
      <c r="AL66" s="22"/>
      <c r="AM66" s="15"/>
      <c r="AN66" s="4" t="s">
        <v>96</v>
      </c>
      <c r="AO66" s="4" t="s">
        <v>98</v>
      </c>
    </row>
    <row r="67" spans="1:41" s="4" customFormat="1" ht="13.8" x14ac:dyDescent="0.25">
      <c r="A67" s="4" t="s">
        <v>940</v>
      </c>
      <c r="B67" s="28" t="s">
        <v>516</v>
      </c>
      <c r="C67" s="15">
        <v>2022</v>
      </c>
      <c r="D67" s="12" t="s">
        <v>616</v>
      </c>
      <c r="E67" s="15" t="s">
        <v>179</v>
      </c>
      <c r="F67" s="4" t="s">
        <v>579</v>
      </c>
      <c r="G67" s="4" t="s">
        <v>612</v>
      </c>
      <c r="H67" s="15" t="s">
        <v>15</v>
      </c>
      <c r="I67" s="15" t="s">
        <v>16</v>
      </c>
      <c r="J67" s="18" t="s">
        <v>215</v>
      </c>
      <c r="K67" s="18"/>
      <c r="L67" s="18"/>
      <c r="M67" s="16"/>
      <c r="N67" s="34"/>
      <c r="O67" s="17"/>
      <c r="P67" s="17" t="s">
        <v>185</v>
      </c>
      <c r="Q67" s="17" t="s">
        <v>185</v>
      </c>
      <c r="R67" s="17" t="s">
        <v>37</v>
      </c>
      <c r="S67" s="17" t="s">
        <v>37</v>
      </c>
      <c r="AH67" s="25">
        <v>0</v>
      </c>
      <c r="AI67" s="16"/>
      <c r="AJ67" s="16"/>
      <c r="AK67" s="16"/>
      <c r="AL67" s="16"/>
      <c r="AM67" s="16">
        <v>0.26700000000000002</v>
      </c>
      <c r="AN67" s="4" t="s">
        <v>96</v>
      </c>
      <c r="AO67" s="4" t="s">
        <v>98</v>
      </c>
    </row>
    <row r="68" spans="1:41" s="4" customFormat="1" ht="13.8" x14ac:dyDescent="0.25">
      <c r="A68" s="4" t="s">
        <v>940</v>
      </c>
      <c r="B68" s="28" t="s">
        <v>516</v>
      </c>
      <c r="C68" s="15">
        <v>2022</v>
      </c>
      <c r="D68" s="12" t="s">
        <v>616</v>
      </c>
      <c r="E68" s="15" t="s">
        <v>179</v>
      </c>
      <c r="F68" s="4" t="s">
        <v>579</v>
      </c>
      <c r="G68" s="4" t="s">
        <v>612</v>
      </c>
      <c r="H68" s="15" t="s">
        <v>15</v>
      </c>
      <c r="I68" s="15" t="s">
        <v>16</v>
      </c>
      <c r="J68" s="18" t="s">
        <v>215</v>
      </c>
      <c r="K68" s="18"/>
      <c r="L68" s="18"/>
      <c r="M68" s="16"/>
      <c r="N68" s="34"/>
      <c r="O68" s="17"/>
      <c r="P68" s="17" t="s">
        <v>185</v>
      </c>
      <c r="Q68" s="17" t="s">
        <v>185</v>
      </c>
      <c r="R68" s="17" t="s">
        <v>37</v>
      </c>
      <c r="S68" s="17" t="s">
        <v>37</v>
      </c>
      <c r="AH68" s="25">
        <v>0</v>
      </c>
      <c r="AI68" s="16"/>
      <c r="AJ68" s="16"/>
      <c r="AK68" s="16"/>
      <c r="AL68" s="16"/>
      <c r="AM68" s="16">
        <v>0.49056000000000005</v>
      </c>
      <c r="AN68" s="4" t="s">
        <v>96</v>
      </c>
      <c r="AO68" s="4" t="s">
        <v>98</v>
      </c>
    </row>
    <row r="69" spans="1:41" s="4" customFormat="1" ht="13.8" x14ac:dyDescent="0.25">
      <c r="A69" s="4" t="s">
        <v>940</v>
      </c>
      <c r="B69" s="12" t="s">
        <v>430</v>
      </c>
      <c r="C69" s="12">
        <v>2022</v>
      </c>
      <c r="D69" s="12" t="s">
        <v>616</v>
      </c>
      <c r="E69" s="15" t="s">
        <v>179</v>
      </c>
      <c r="F69" s="4" t="s">
        <v>579</v>
      </c>
      <c r="G69" s="4" t="s">
        <v>612</v>
      </c>
      <c r="H69" s="12" t="s">
        <v>15</v>
      </c>
      <c r="I69" s="12" t="s">
        <v>16</v>
      </c>
      <c r="J69" s="12" t="s">
        <v>215</v>
      </c>
      <c r="K69" s="12"/>
      <c r="L69" s="12"/>
      <c r="M69" s="13"/>
      <c r="N69" s="35"/>
      <c r="O69" s="13"/>
      <c r="P69" s="13" t="s">
        <v>185</v>
      </c>
      <c r="Q69" s="13" t="s">
        <v>185</v>
      </c>
      <c r="R69" s="13" t="s">
        <v>37</v>
      </c>
      <c r="S69" s="13" t="s">
        <v>37</v>
      </c>
      <c r="AH69" s="25">
        <v>0</v>
      </c>
      <c r="AI69" s="26">
        <v>7.68</v>
      </c>
      <c r="AJ69" s="26"/>
      <c r="AK69" s="26"/>
      <c r="AL69" s="26"/>
      <c r="AM69" s="12"/>
      <c r="AN69" s="4" t="s">
        <v>96</v>
      </c>
      <c r="AO69" s="4" t="s">
        <v>98</v>
      </c>
    </row>
    <row r="70" spans="1:41" s="4" customFormat="1" ht="13.8" x14ac:dyDescent="0.25">
      <c r="A70" s="4" t="s">
        <v>940</v>
      </c>
      <c r="B70" s="12" t="s">
        <v>430</v>
      </c>
      <c r="C70" s="12">
        <v>2022</v>
      </c>
      <c r="D70" s="12" t="s">
        <v>616</v>
      </c>
      <c r="E70" s="15" t="s">
        <v>179</v>
      </c>
      <c r="F70" s="4" t="s">
        <v>579</v>
      </c>
      <c r="G70" s="4" t="s">
        <v>612</v>
      </c>
      <c r="H70" s="12" t="s">
        <v>15</v>
      </c>
      <c r="I70" s="12" t="s">
        <v>16</v>
      </c>
      <c r="J70" s="12" t="s">
        <v>215</v>
      </c>
      <c r="K70" s="12"/>
      <c r="L70" s="12"/>
      <c r="M70" s="13"/>
      <c r="N70" s="35"/>
      <c r="O70" s="13"/>
      <c r="P70" s="13" t="s">
        <v>185</v>
      </c>
      <c r="Q70" s="13" t="s">
        <v>185</v>
      </c>
      <c r="R70" s="13" t="s">
        <v>37</v>
      </c>
      <c r="S70" s="13" t="s">
        <v>37</v>
      </c>
      <c r="AH70" s="25">
        <v>0</v>
      </c>
      <c r="AI70" s="26">
        <v>5.28</v>
      </c>
      <c r="AJ70" s="26"/>
      <c r="AK70" s="26"/>
      <c r="AL70" s="26"/>
      <c r="AM70" s="12"/>
      <c r="AN70" s="4" t="s">
        <v>96</v>
      </c>
      <c r="AO70" s="4" t="s">
        <v>98</v>
      </c>
    </row>
    <row r="71" spans="1:41" s="4" customFormat="1" ht="13.8" x14ac:dyDescent="0.25">
      <c r="A71" s="4" t="s">
        <v>940</v>
      </c>
      <c r="B71" s="12" t="s">
        <v>333</v>
      </c>
      <c r="C71" s="4">
        <v>2022</v>
      </c>
      <c r="D71" s="12" t="s">
        <v>616</v>
      </c>
      <c r="E71" s="15" t="s">
        <v>179</v>
      </c>
      <c r="F71" s="4" t="s">
        <v>579</v>
      </c>
      <c r="G71" s="4" t="s">
        <v>612</v>
      </c>
      <c r="H71" s="4" t="s">
        <v>15</v>
      </c>
      <c r="I71" s="4" t="s">
        <v>16</v>
      </c>
      <c r="J71" s="12" t="s">
        <v>215</v>
      </c>
      <c r="K71" s="12"/>
      <c r="L71" s="12"/>
      <c r="N71" s="6"/>
      <c r="O71" s="5"/>
      <c r="P71" s="13" t="s">
        <v>185</v>
      </c>
      <c r="Q71" s="13" t="s">
        <v>185</v>
      </c>
      <c r="R71" s="13" t="s">
        <v>37</v>
      </c>
      <c r="S71" s="5" t="s">
        <v>37</v>
      </c>
      <c r="AH71" s="25">
        <v>0</v>
      </c>
      <c r="AI71" s="4">
        <v>5.28</v>
      </c>
      <c r="AN71" s="4" t="s">
        <v>96</v>
      </c>
      <c r="AO71" s="4" t="s">
        <v>98</v>
      </c>
    </row>
    <row r="72" spans="1:41" s="4" customFormat="1" ht="13.8" x14ac:dyDescent="0.25">
      <c r="A72" s="4" t="s">
        <v>940</v>
      </c>
      <c r="B72" s="12" t="s">
        <v>333</v>
      </c>
      <c r="C72" s="4">
        <v>2022</v>
      </c>
      <c r="D72" s="12" t="s">
        <v>616</v>
      </c>
      <c r="E72" s="15" t="s">
        <v>179</v>
      </c>
      <c r="F72" s="4" t="s">
        <v>579</v>
      </c>
      <c r="G72" s="4" t="s">
        <v>612</v>
      </c>
      <c r="H72" s="4" t="s">
        <v>15</v>
      </c>
      <c r="I72" s="4" t="s">
        <v>16</v>
      </c>
      <c r="J72" s="12" t="s">
        <v>215</v>
      </c>
      <c r="K72" s="12"/>
      <c r="L72" s="12"/>
      <c r="N72" s="6"/>
      <c r="O72" s="5"/>
      <c r="P72" s="13" t="s">
        <v>185</v>
      </c>
      <c r="Q72" s="13" t="s">
        <v>185</v>
      </c>
      <c r="R72" s="13" t="s">
        <v>37</v>
      </c>
      <c r="S72" s="5" t="s">
        <v>37</v>
      </c>
      <c r="AH72" s="25">
        <v>0</v>
      </c>
      <c r="AI72" s="4">
        <v>7.68</v>
      </c>
      <c r="AN72" s="4" t="s">
        <v>96</v>
      </c>
      <c r="AO72" s="4" t="s">
        <v>98</v>
      </c>
    </row>
    <row r="73" spans="1:41" s="4" customFormat="1" ht="13.8" x14ac:dyDescent="0.25">
      <c r="A73" s="4" t="s">
        <v>941</v>
      </c>
      <c r="B73" s="4" t="s">
        <v>346</v>
      </c>
      <c r="C73" s="4">
        <v>2022</v>
      </c>
      <c r="D73" s="23" t="s">
        <v>347</v>
      </c>
      <c r="E73" s="15" t="s">
        <v>179</v>
      </c>
      <c r="F73" s="4" t="s">
        <v>579</v>
      </c>
      <c r="G73" s="4" t="s">
        <v>613</v>
      </c>
      <c r="H73" s="4" t="s">
        <v>15</v>
      </c>
      <c r="I73" s="4" t="s">
        <v>16</v>
      </c>
      <c r="J73" s="4" t="s">
        <v>348</v>
      </c>
      <c r="M73" s="4">
        <v>730</v>
      </c>
      <c r="N73" s="6" t="s">
        <v>352</v>
      </c>
      <c r="O73" s="5" t="s">
        <v>353</v>
      </c>
      <c r="P73" s="5" t="s">
        <v>185</v>
      </c>
      <c r="Q73" s="5" t="s">
        <v>185</v>
      </c>
      <c r="R73" s="5" t="s">
        <v>37</v>
      </c>
      <c r="S73" s="5" t="s">
        <v>37</v>
      </c>
      <c r="T73" s="4" t="s">
        <v>349</v>
      </c>
      <c r="U73" s="7"/>
      <c r="V73" s="4">
        <v>2</v>
      </c>
      <c r="X73" s="4" t="s">
        <v>112</v>
      </c>
      <c r="Y73" s="8">
        <v>20.03</v>
      </c>
      <c r="Z73" s="8">
        <v>8.14</v>
      </c>
      <c r="AA73" s="8">
        <v>9.64</v>
      </c>
      <c r="AB73" s="8"/>
      <c r="AC73" s="8"/>
      <c r="AD73" s="8"/>
      <c r="AE73" s="8"/>
      <c r="AF73" s="8">
        <v>49.19</v>
      </c>
      <c r="AG73" s="8"/>
      <c r="AH73" s="8">
        <v>0</v>
      </c>
      <c r="AI73" s="8">
        <v>5.27</v>
      </c>
      <c r="AJ73" s="8"/>
      <c r="AK73" s="8"/>
      <c r="AL73" s="8"/>
      <c r="AM73" s="8">
        <v>0.14000000000000001</v>
      </c>
      <c r="AN73" s="4" t="s">
        <v>96</v>
      </c>
      <c r="AO73" s="4" t="s">
        <v>166</v>
      </c>
    </row>
    <row r="74" spans="1:41" s="4" customFormat="1" ht="13.8" x14ac:dyDescent="0.25">
      <c r="A74" s="4" t="s">
        <v>941</v>
      </c>
      <c r="B74" s="4" t="s">
        <v>346</v>
      </c>
      <c r="C74" s="4">
        <v>2022</v>
      </c>
      <c r="D74" s="23" t="s">
        <v>347</v>
      </c>
      <c r="E74" s="15" t="s">
        <v>179</v>
      </c>
      <c r="F74" s="4" t="s">
        <v>579</v>
      </c>
      <c r="G74" s="4" t="s">
        <v>613</v>
      </c>
      <c r="H74" s="4" t="s">
        <v>15</v>
      </c>
      <c r="I74" s="4" t="s">
        <v>16</v>
      </c>
      <c r="J74" s="4" t="s">
        <v>348</v>
      </c>
      <c r="M74" s="4">
        <v>730</v>
      </c>
      <c r="N74" s="6" t="s">
        <v>352</v>
      </c>
      <c r="O74" s="5" t="s">
        <v>353</v>
      </c>
      <c r="P74" s="5" t="s">
        <v>185</v>
      </c>
      <c r="Q74" s="5" t="s">
        <v>185</v>
      </c>
      <c r="R74" s="5" t="s">
        <v>37</v>
      </c>
      <c r="S74" s="5" t="s">
        <v>37</v>
      </c>
      <c r="T74" s="4" t="s">
        <v>350</v>
      </c>
      <c r="U74" s="7"/>
      <c r="V74" s="4">
        <v>2</v>
      </c>
      <c r="X74" s="4" t="s">
        <v>112</v>
      </c>
      <c r="Y74" s="8">
        <v>20.190000000000001</v>
      </c>
      <c r="Z74" s="8">
        <v>8.14</v>
      </c>
      <c r="AA74" s="8">
        <v>9.17</v>
      </c>
      <c r="AB74" s="8"/>
      <c r="AC74" s="8"/>
      <c r="AD74" s="8"/>
      <c r="AE74" s="8"/>
      <c r="AF74" s="8">
        <v>55.62</v>
      </c>
      <c r="AG74" s="8"/>
      <c r="AH74" s="8">
        <v>0</v>
      </c>
      <c r="AI74" s="8">
        <v>10.199999999999999</v>
      </c>
      <c r="AJ74" s="8"/>
      <c r="AK74" s="8"/>
      <c r="AL74" s="8"/>
      <c r="AM74" s="8">
        <v>0.14000000000000001</v>
      </c>
      <c r="AN74" s="4" t="s">
        <v>96</v>
      </c>
      <c r="AO74" s="4" t="s">
        <v>166</v>
      </c>
    </row>
    <row r="75" spans="1:41" s="4" customFormat="1" ht="13.8" x14ac:dyDescent="0.25">
      <c r="A75" s="4" t="s">
        <v>941</v>
      </c>
      <c r="B75" s="4" t="s">
        <v>346</v>
      </c>
      <c r="C75" s="4">
        <v>2022</v>
      </c>
      <c r="D75" s="23" t="s">
        <v>347</v>
      </c>
      <c r="E75" s="15" t="s">
        <v>179</v>
      </c>
      <c r="F75" s="4" t="s">
        <v>579</v>
      </c>
      <c r="G75" s="4" t="s">
        <v>613</v>
      </c>
      <c r="H75" s="4" t="s">
        <v>15</v>
      </c>
      <c r="I75" s="4" t="s">
        <v>16</v>
      </c>
      <c r="J75" s="4" t="s">
        <v>348</v>
      </c>
      <c r="M75" s="4">
        <v>730</v>
      </c>
      <c r="N75" s="6" t="s">
        <v>352</v>
      </c>
      <c r="O75" s="5" t="s">
        <v>353</v>
      </c>
      <c r="P75" s="5" t="s">
        <v>185</v>
      </c>
      <c r="Q75" s="5" t="s">
        <v>185</v>
      </c>
      <c r="R75" s="5" t="s">
        <v>37</v>
      </c>
      <c r="S75" s="5" t="s">
        <v>37</v>
      </c>
      <c r="T75" s="4" t="s">
        <v>351</v>
      </c>
      <c r="U75" s="7"/>
      <c r="V75" s="4">
        <v>2</v>
      </c>
      <c r="X75" s="4" t="s">
        <v>112</v>
      </c>
      <c r="Y75" s="8">
        <v>20.53</v>
      </c>
      <c r="Z75" s="8">
        <v>8.14</v>
      </c>
      <c r="AA75" s="8">
        <v>8.1199999999999992</v>
      </c>
      <c r="AB75" s="8"/>
      <c r="AC75" s="8"/>
      <c r="AD75" s="8"/>
      <c r="AE75" s="8"/>
      <c r="AF75" s="8">
        <v>68.23</v>
      </c>
      <c r="AG75" s="8"/>
      <c r="AH75" s="8">
        <v>0</v>
      </c>
      <c r="AI75" s="8">
        <v>18.89</v>
      </c>
      <c r="AJ75" s="8"/>
      <c r="AK75" s="8"/>
      <c r="AL75" s="8"/>
      <c r="AM75" s="8">
        <v>0.21</v>
      </c>
      <c r="AN75" s="4" t="s">
        <v>96</v>
      </c>
      <c r="AO75" s="4" t="s">
        <v>166</v>
      </c>
    </row>
    <row r="76" spans="1:41" s="4" customFormat="1" ht="13.8" x14ac:dyDescent="0.25">
      <c r="A76" s="4" t="s">
        <v>941</v>
      </c>
      <c r="B76" s="12" t="s">
        <v>340</v>
      </c>
      <c r="C76" s="4">
        <v>2022</v>
      </c>
      <c r="D76" s="12" t="s">
        <v>614</v>
      </c>
      <c r="E76" s="15" t="s">
        <v>179</v>
      </c>
      <c r="F76" s="4" t="s">
        <v>579</v>
      </c>
      <c r="G76" s="4" t="s">
        <v>613</v>
      </c>
      <c r="H76" s="4" t="s">
        <v>15</v>
      </c>
      <c r="I76" s="4" t="s">
        <v>16</v>
      </c>
      <c r="J76" s="12" t="s">
        <v>100</v>
      </c>
      <c r="K76" s="12"/>
      <c r="L76" s="12"/>
      <c r="N76" s="6"/>
      <c r="O76" s="5"/>
      <c r="P76" s="13" t="s">
        <v>185</v>
      </c>
      <c r="Q76" s="13" t="s">
        <v>185</v>
      </c>
      <c r="R76" s="5" t="s">
        <v>37</v>
      </c>
      <c r="S76" s="5" t="s">
        <v>37</v>
      </c>
      <c r="AH76" s="25">
        <v>0</v>
      </c>
      <c r="AI76" s="4">
        <v>11.28</v>
      </c>
      <c r="AN76" s="4" t="s">
        <v>96</v>
      </c>
      <c r="AO76" s="4" t="s">
        <v>98</v>
      </c>
    </row>
    <row r="77" spans="1:41" s="4" customFormat="1" ht="13.8" x14ac:dyDescent="0.25">
      <c r="A77" s="4" t="s">
        <v>941</v>
      </c>
      <c r="B77" s="12" t="s">
        <v>340</v>
      </c>
      <c r="C77" s="4">
        <v>2022</v>
      </c>
      <c r="D77" s="12" t="s">
        <v>614</v>
      </c>
      <c r="E77" s="15" t="s">
        <v>179</v>
      </c>
      <c r="F77" s="4" t="s">
        <v>579</v>
      </c>
      <c r="G77" s="4" t="s">
        <v>613</v>
      </c>
      <c r="H77" s="4" t="s">
        <v>15</v>
      </c>
      <c r="I77" s="4" t="s">
        <v>16</v>
      </c>
      <c r="J77" s="12" t="s">
        <v>100</v>
      </c>
      <c r="K77" s="12"/>
      <c r="L77" s="12"/>
      <c r="N77" s="6"/>
      <c r="O77" s="5"/>
      <c r="P77" s="13" t="s">
        <v>185</v>
      </c>
      <c r="Q77" s="13" t="s">
        <v>185</v>
      </c>
      <c r="R77" s="5" t="s">
        <v>37</v>
      </c>
      <c r="S77" s="5" t="s">
        <v>37</v>
      </c>
      <c r="AH77" s="25">
        <v>0</v>
      </c>
      <c r="AI77" s="4">
        <v>15.600000000000001</v>
      </c>
      <c r="AN77" s="4" t="s">
        <v>96</v>
      </c>
      <c r="AO77" s="4" t="s">
        <v>98</v>
      </c>
    </row>
    <row r="78" spans="1:41" s="4" customFormat="1" ht="13.8" x14ac:dyDescent="0.25">
      <c r="A78" s="4" t="s">
        <v>941</v>
      </c>
      <c r="B78" s="12" t="s">
        <v>340</v>
      </c>
      <c r="C78" s="4">
        <v>2022</v>
      </c>
      <c r="D78" s="12" t="s">
        <v>614</v>
      </c>
      <c r="E78" s="15" t="s">
        <v>179</v>
      </c>
      <c r="F78" s="4" t="s">
        <v>579</v>
      </c>
      <c r="G78" s="4" t="s">
        <v>613</v>
      </c>
      <c r="H78" s="4" t="s">
        <v>15</v>
      </c>
      <c r="I78" s="4" t="s">
        <v>16</v>
      </c>
      <c r="J78" s="12" t="s">
        <v>100</v>
      </c>
      <c r="K78" s="12"/>
      <c r="L78" s="12"/>
      <c r="N78" s="6"/>
      <c r="O78" s="5"/>
      <c r="P78" s="13" t="s">
        <v>185</v>
      </c>
      <c r="Q78" s="13" t="s">
        <v>185</v>
      </c>
      <c r="R78" s="5" t="s">
        <v>37</v>
      </c>
      <c r="S78" s="5" t="s">
        <v>37</v>
      </c>
      <c r="AH78" s="25">
        <v>0</v>
      </c>
      <c r="AI78" s="4">
        <v>18.240000000000002</v>
      </c>
      <c r="AN78" s="4" t="s">
        <v>96</v>
      </c>
      <c r="AO78" s="4" t="s">
        <v>98</v>
      </c>
    </row>
    <row r="79" spans="1:41" s="4" customFormat="1" ht="13.8" x14ac:dyDescent="0.25">
      <c r="A79" s="4" t="s">
        <v>941</v>
      </c>
      <c r="B79" s="12" t="s">
        <v>340</v>
      </c>
      <c r="C79" s="4">
        <v>2022</v>
      </c>
      <c r="D79" s="12" t="s">
        <v>614</v>
      </c>
      <c r="E79" s="15" t="s">
        <v>179</v>
      </c>
      <c r="F79" s="4" t="s">
        <v>579</v>
      </c>
      <c r="G79" s="4" t="s">
        <v>613</v>
      </c>
      <c r="H79" s="4" t="s">
        <v>15</v>
      </c>
      <c r="I79" s="4" t="s">
        <v>16</v>
      </c>
      <c r="J79" s="12" t="s">
        <v>100</v>
      </c>
      <c r="K79" s="12"/>
      <c r="L79" s="12"/>
      <c r="N79" s="6"/>
      <c r="O79" s="5"/>
      <c r="P79" s="13" t="s">
        <v>185</v>
      </c>
      <c r="Q79" s="13" t="s">
        <v>185</v>
      </c>
      <c r="R79" s="5" t="s">
        <v>37</v>
      </c>
      <c r="S79" s="5" t="s">
        <v>37</v>
      </c>
      <c r="AH79" s="25">
        <v>0</v>
      </c>
      <c r="AI79" s="4">
        <v>20.399999999999999</v>
      </c>
      <c r="AN79" s="4" t="s">
        <v>96</v>
      </c>
      <c r="AO79" s="4" t="s">
        <v>98</v>
      </c>
    </row>
    <row r="80" spans="1:41" s="4" customFormat="1" ht="13.8" customHeight="1" x14ac:dyDescent="0.25">
      <c r="A80" s="4" t="s">
        <v>941</v>
      </c>
      <c r="B80" s="12" t="s">
        <v>340</v>
      </c>
      <c r="C80" s="4">
        <v>2022</v>
      </c>
      <c r="D80" s="12" t="s">
        <v>614</v>
      </c>
      <c r="E80" s="15" t="s">
        <v>179</v>
      </c>
      <c r="F80" s="4" t="s">
        <v>579</v>
      </c>
      <c r="G80" s="4" t="s">
        <v>613</v>
      </c>
      <c r="H80" s="4" t="s">
        <v>15</v>
      </c>
      <c r="I80" s="4" t="s">
        <v>16</v>
      </c>
      <c r="J80" s="12" t="s">
        <v>100</v>
      </c>
      <c r="K80" s="12"/>
      <c r="L80" s="12"/>
      <c r="N80" s="6"/>
      <c r="O80" s="5"/>
      <c r="P80" s="13" t="s">
        <v>185</v>
      </c>
      <c r="Q80" s="13" t="s">
        <v>185</v>
      </c>
      <c r="R80" s="5" t="s">
        <v>37</v>
      </c>
      <c r="S80" s="5" t="s">
        <v>37</v>
      </c>
      <c r="AH80" s="25">
        <v>0</v>
      </c>
      <c r="AI80" s="4">
        <v>21.84</v>
      </c>
      <c r="AN80" s="4" t="s">
        <v>96</v>
      </c>
      <c r="AO80" s="4" t="s">
        <v>98</v>
      </c>
    </row>
    <row r="81" spans="1:41" s="4" customFormat="1" ht="13.8" customHeight="1" x14ac:dyDescent="0.25">
      <c r="A81" s="4" t="s">
        <v>941</v>
      </c>
      <c r="B81" s="12" t="s">
        <v>340</v>
      </c>
      <c r="C81" s="4">
        <v>2022</v>
      </c>
      <c r="D81" s="12" t="s">
        <v>614</v>
      </c>
      <c r="E81" s="15" t="s">
        <v>179</v>
      </c>
      <c r="F81" s="4" t="s">
        <v>579</v>
      </c>
      <c r="G81" s="4" t="s">
        <v>613</v>
      </c>
      <c r="H81" s="4" t="s">
        <v>15</v>
      </c>
      <c r="I81" s="4" t="s">
        <v>16</v>
      </c>
      <c r="J81" s="12" t="s">
        <v>100</v>
      </c>
      <c r="K81" s="12"/>
      <c r="L81" s="12"/>
      <c r="N81" s="6"/>
      <c r="O81" s="5"/>
      <c r="P81" s="13" t="s">
        <v>185</v>
      </c>
      <c r="Q81" s="13" t="s">
        <v>185</v>
      </c>
      <c r="R81" s="5" t="s">
        <v>37</v>
      </c>
      <c r="S81" s="5" t="s">
        <v>37</v>
      </c>
      <c r="AH81" s="25">
        <v>0</v>
      </c>
      <c r="AI81" s="4">
        <v>37.68</v>
      </c>
      <c r="AN81" s="4" t="s">
        <v>96</v>
      </c>
      <c r="AO81" s="4" t="s">
        <v>98</v>
      </c>
    </row>
    <row r="82" spans="1:41" s="4" customFormat="1" ht="13.8" customHeight="1" x14ac:dyDescent="0.25">
      <c r="A82" s="4" t="s">
        <v>941</v>
      </c>
      <c r="B82" s="12" t="s">
        <v>340</v>
      </c>
      <c r="C82" s="12">
        <v>2022</v>
      </c>
      <c r="D82" s="12" t="s">
        <v>614</v>
      </c>
      <c r="E82" s="15" t="s">
        <v>179</v>
      </c>
      <c r="F82" s="4" t="s">
        <v>579</v>
      </c>
      <c r="G82" s="4" t="s">
        <v>613</v>
      </c>
      <c r="H82" s="12" t="s">
        <v>15</v>
      </c>
      <c r="I82" s="12" t="s">
        <v>16</v>
      </c>
      <c r="J82" s="12" t="s">
        <v>100</v>
      </c>
      <c r="K82" s="12"/>
      <c r="L82" s="12"/>
      <c r="M82" s="13"/>
      <c r="N82" s="35"/>
      <c r="O82" s="13"/>
      <c r="P82" s="13" t="s">
        <v>185</v>
      </c>
      <c r="Q82" s="13" t="s">
        <v>185</v>
      </c>
      <c r="R82" s="13" t="s">
        <v>37</v>
      </c>
      <c r="S82" s="13" t="s">
        <v>37</v>
      </c>
      <c r="AH82" s="25">
        <v>0</v>
      </c>
      <c r="AI82" s="26">
        <v>11.28</v>
      </c>
      <c r="AJ82" s="26"/>
      <c r="AK82" s="26"/>
      <c r="AL82" s="26"/>
      <c r="AM82" s="12"/>
      <c r="AN82" s="4" t="s">
        <v>96</v>
      </c>
      <c r="AO82" s="4" t="s">
        <v>98</v>
      </c>
    </row>
    <row r="83" spans="1:41" s="4" customFormat="1" ht="13.8" customHeight="1" x14ac:dyDescent="0.25">
      <c r="A83" s="4" t="s">
        <v>941</v>
      </c>
      <c r="B83" s="12" t="s">
        <v>340</v>
      </c>
      <c r="C83" s="12">
        <v>2022</v>
      </c>
      <c r="D83" s="12" t="s">
        <v>614</v>
      </c>
      <c r="E83" s="15" t="s">
        <v>179</v>
      </c>
      <c r="F83" s="4" t="s">
        <v>579</v>
      </c>
      <c r="G83" s="4" t="s">
        <v>613</v>
      </c>
      <c r="H83" s="12" t="s">
        <v>15</v>
      </c>
      <c r="I83" s="12" t="s">
        <v>16</v>
      </c>
      <c r="J83" s="12" t="s">
        <v>100</v>
      </c>
      <c r="K83" s="12"/>
      <c r="L83" s="12"/>
      <c r="M83" s="13"/>
      <c r="N83" s="35"/>
      <c r="O83" s="13"/>
      <c r="P83" s="13" t="s">
        <v>185</v>
      </c>
      <c r="Q83" s="13" t="s">
        <v>185</v>
      </c>
      <c r="R83" s="13" t="s">
        <v>37</v>
      </c>
      <c r="S83" s="13" t="s">
        <v>37</v>
      </c>
      <c r="AH83" s="25">
        <v>0</v>
      </c>
      <c r="AI83" s="26">
        <v>20.399999999999999</v>
      </c>
      <c r="AJ83" s="26"/>
      <c r="AK83" s="26"/>
      <c r="AL83" s="26"/>
      <c r="AM83" s="12"/>
      <c r="AN83" s="4" t="s">
        <v>96</v>
      </c>
      <c r="AO83" s="4" t="s">
        <v>98</v>
      </c>
    </row>
    <row r="84" spans="1:41" s="4" customFormat="1" ht="13.8" customHeight="1" x14ac:dyDescent="0.25">
      <c r="A84" s="4" t="s">
        <v>941</v>
      </c>
      <c r="B84" s="12" t="s">
        <v>340</v>
      </c>
      <c r="C84" s="12">
        <v>2022</v>
      </c>
      <c r="D84" s="12" t="s">
        <v>614</v>
      </c>
      <c r="E84" s="15" t="s">
        <v>179</v>
      </c>
      <c r="F84" s="4" t="s">
        <v>579</v>
      </c>
      <c r="G84" s="4" t="s">
        <v>613</v>
      </c>
      <c r="H84" s="12" t="s">
        <v>15</v>
      </c>
      <c r="I84" s="12" t="s">
        <v>16</v>
      </c>
      <c r="J84" s="12" t="s">
        <v>100</v>
      </c>
      <c r="K84" s="12"/>
      <c r="L84" s="12"/>
      <c r="M84" s="13"/>
      <c r="N84" s="35"/>
      <c r="O84" s="13"/>
      <c r="P84" s="13" t="s">
        <v>185</v>
      </c>
      <c r="Q84" s="13" t="s">
        <v>185</v>
      </c>
      <c r="R84" s="13" t="s">
        <v>37</v>
      </c>
      <c r="S84" s="13" t="s">
        <v>37</v>
      </c>
      <c r="AH84" s="25">
        <v>0</v>
      </c>
      <c r="AI84" s="26">
        <v>37.68</v>
      </c>
      <c r="AJ84" s="26"/>
      <c r="AK84" s="26"/>
      <c r="AL84" s="26"/>
      <c r="AM84" s="12"/>
      <c r="AN84" s="4" t="s">
        <v>96</v>
      </c>
      <c r="AO84" s="4" t="s">
        <v>98</v>
      </c>
    </row>
    <row r="85" spans="1:41" s="4" customFormat="1" ht="13.8" customHeight="1" x14ac:dyDescent="0.25">
      <c r="A85" s="4" t="s">
        <v>941</v>
      </c>
      <c r="B85" s="28" t="s">
        <v>431</v>
      </c>
      <c r="C85" s="15">
        <v>2022</v>
      </c>
      <c r="D85" s="12" t="s">
        <v>614</v>
      </c>
      <c r="E85" s="15" t="s">
        <v>179</v>
      </c>
      <c r="F85" s="4" t="s">
        <v>579</v>
      </c>
      <c r="G85" s="4" t="s">
        <v>613</v>
      </c>
      <c r="H85" s="15" t="s">
        <v>15</v>
      </c>
      <c r="I85" s="15" t="s">
        <v>16</v>
      </c>
      <c r="J85" s="18" t="s">
        <v>100</v>
      </c>
      <c r="K85" s="18"/>
      <c r="L85" s="18"/>
      <c r="M85" s="16"/>
      <c r="N85" s="34"/>
      <c r="O85" s="17"/>
      <c r="P85" s="17" t="s">
        <v>185</v>
      </c>
      <c r="Q85" s="13" t="s">
        <v>185</v>
      </c>
      <c r="R85" s="17" t="s">
        <v>37</v>
      </c>
      <c r="S85" s="17" t="s">
        <v>37</v>
      </c>
      <c r="AH85" s="25">
        <v>0</v>
      </c>
      <c r="AI85" s="16"/>
      <c r="AJ85" s="16"/>
      <c r="AK85" s="16"/>
      <c r="AL85" s="16"/>
      <c r="AM85" s="16">
        <v>0.27407999999999999</v>
      </c>
      <c r="AN85" s="4" t="s">
        <v>96</v>
      </c>
      <c r="AO85" s="4" t="s">
        <v>98</v>
      </c>
    </row>
    <row r="86" spans="1:41" s="4" customFormat="1" ht="13.8" customHeight="1" x14ac:dyDescent="0.25">
      <c r="A86" s="4" t="s">
        <v>941</v>
      </c>
      <c r="B86" s="28" t="s">
        <v>431</v>
      </c>
      <c r="C86" s="15">
        <v>2022</v>
      </c>
      <c r="D86" s="12" t="s">
        <v>614</v>
      </c>
      <c r="E86" s="15" t="s">
        <v>179</v>
      </c>
      <c r="F86" s="4" t="s">
        <v>579</v>
      </c>
      <c r="G86" s="4" t="s">
        <v>613</v>
      </c>
      <c r="H86" s="15" t="s">
        <v>15</v>
      </c>
      <c r="I86" s="15" t="s">
        <v>16</v>
      </c>
      <c r="J86" s="18" t="s">
        <v>100</v>
      </c>
      <c r="K86" s="18"/>
      <c r="L86" s="18"/>
      <c r="M86" s="16"/>
      <c r="N86" s="34"/>
      <c r="O86" s="17"/>
      <c r="P86" s="17" t="s">
        <v>185</v>
      </c>
      <c r="Q86" s="13" t="s">
        <v>185</v>
      </c>
      <c r="R86" s="17" t="s">
        <v>37</v>
      </c>
      <c r="S86" s="17" t="s">
        <v>37</v>
      </c>
      <c r="AH86" s="25">
        <v>0</v>
      </c>
      <c r="AI86" s="16"/>
      <c r="AJ86" s="16"/>
      <c r="AK86" s="16"/>
      <c r="AL86" s="16"/>
      <c r="AM86" s="16">
        <v>0.2712</v>
      </c>
      <c r="AN86" s="4" t="s">
        <v>96</v>
      </c>
      <c r="AO86" s="4" t="s">
        <v>98</v>
      </c>
    </row>
    <row r="87" spans="1:41" s="4" customFormat="1" ht="13.8" customHeight="1" x14ac:dyDescent="0.25">
      <c r="A87" s="4" t="s">
        <v>941</v>
      </c>
      <c r="B87" s="28" t="s">
        <v>431</v>
      </c>
      <c r="C87" s="15">
        <v>2022</v>
      </c>
      <c r="D87" s="12" t="s">
        <v>614</v>
      </c>
      <c r="E87" s="15" t="s">
        <v>179</v>
      </c>
      <c r="F87" s="4" t="s">
        <v>579</v>
      </c>
      <c r="G87" s="4" t="s">
        <v>613</v>
      </c>
      <c r="H87" s="15" t="s">
        <v>15</v>
      </c>
      <c r="I87" s="15" t="s">
        <v>16</v>
      </c>
      <c r="J87" s="18" t="s">
        <v>100</v>
      </c>
      <c r="K87" s="18"/>
      <c r="L87" s="18"/>
      <c r="M87" s="16"/>
      <c r="N87" s="34"/>
      <c r="O87" s="17"/>
      <c r="P87" s="17" t="s">
        <v>185</v>
      </c>
      <c r="Q87" s="13" t="s">
        <v>185</v>
      </c>
      <c r="R87" s="17" t="s">
        <v>37</v>
      </c>
      <c r="S87" s="17" t="s">
        <v>37</v>
      </c>
      <c r="AH87" s="25">
        <v>0</v>
      </c>
      <c r="AI87" s="16"/>
      <c r="AJ87" s="16"/>
      <c r="AK87" s="16"/>
      <c r="AL87" s="16"/>
      <c r="AM87" s="16">
        <v>0.41520000000000001</v>
      </c>
      <c r="AN87" s="4" t="s">
        <v>96</v>
      </c>
      <c r="AO87" s="4" t="s">
        <v>98</v>
      </c>
    </row>
    <row r="88" spans="1:41" s="4" customFormat="1" ht="13.8" x14ac:dyDescent="0.25">
      <c r="A88" s="4" t="s">
        <v>942</v>
      </c>
      <c r="B88" s="28" t="s">
        <v>517</v>
      </c>
      <c r="C88" s="15">
        <v>2017</v>
      </c>
      <c r="D88" s="12" t="s">
        <v>622</v>
      </c>
      <c r="E88" s="15" t="s">
        <v>179</v>
      </c>
      <c r="F88" s="4" t="s">
        <v>579</v>
      </c>
      <c r="G88" s="4" t="s">
        <v>621</v>
      </c>
      <c r="H88" s="15" t="s">
        <v>15</v>
      </c>
      <c r="I88" s="15" t="s">
        <v>16</v>
      </c>
      <c r="J88" s="18" t="s">
        <v>29</v>
      </c>
      <c r="K88" s="18"/>
      <c r="L88" s="18"/>
      <c r="M88" s="16"/>
      <c r="N88" s="34"/>
      <c r="O88" s="17"/>
      <c r="P88" s="17" t="s">
        <v>185</v>
      </c>
      <c r="Q88" s="13" t="s">
        <v>185</v>
      </c>
      <c r="R88" s="17" t="s">
        <v>37</v>
      </c>
      <c r="S88" s="17" t="s">
        <v>37</v>
      </c>
      <c r="AH88" s="25">
        <v>0</v>
      </c>
      <c r="AI88" s="16"/>
      <c r="AJ88" s="16"/>
      <c r="AK88" s="16"/>
      <c r="AL88" s="16"/>
      <c r="AM88" s="16">
        <v>6.5760000000000005</v>
      </c>
      <c r="AN88" s="4" t="s">
        <v>96</v>
      </c>
      <c r="AO88" s="4" t="s">
        <v>98</v>
      </c>
    </row>
    <row r="89" spans="1:41" s="4" customFormat="1" ht="13.8" x14ac:dyDescent="0.25">
      <c r="A89" s="4" t="s">
        <v>942</v>
      </c>
      <c r="B89" s="28" t="s">
        <v>517</v>
      </c>
      <c r="C89" s="15">
        <v>2017</v>
      </c>
      <c r="D89" s="12" t="s">
        <v>622</v>
      </c>
      <c r="E89" s="15" t="s">
        <v>179</v>
      </c>
      <c r="F89" s="4" t="s">
        <v>579</v>
      </c>
      <c r="G89" s="4" t="s">
        <v>621</v>
      </c>
      <c r="H89" s="15" t="s">
        <v>15</v>
      </c>
      <c r="I89" s="15" t="s">
        <v>16</v>
      </c>
      <c r="J89" s="18" t="s">
        <v>29</v>
      </c>
      <c r="K89" s="18"/>
      <c r="L89" s="18"/>
      <c r="M89" s="16"/>
      <c r="N89" s="34"/>
      <c r="O89" s="17"/>
      <c r="P89" s="17" t="s">
        <v>185</v>
      </c>
      <c r="Q89" s="13" t="s">
        <v>185</v>
      </c>
      <c r="R89" s="17" t="s">
        <v>37</v>
      </c>
      <c r="S89" s="17" t="s">
        <v>37</v>
      </c>
      <c r="AH89" s="25">
        <v>0</v>
      </c>
      <c r="AI89" s="16"/>
      <c r="AJ89" s="16"/>
      <c r="AK89" s="16"/>
      <c r="AL89" s="16"/>
      <c r="AM89" s="16">
        <v>3.3120000000000003</v>
      </c>
      <c r="AN89" s="4" t="s">
        <v>96</v>
      </c>
      <c r="AO89" s="4" t="s">
        <v>98</v>
      </c>
    </row>
    <row r="90" spans="1:41" s="4" customFormat="1" ht="13.8" x14ac:dyDescent="0.25">
      <c r="A90" s="4" t="s">
        <v>942</v>
      </c>
      <c r="B90" s="28" t="s">
        <v>517</v>
      </c>
      <c r="C90" s="15">
        <v>2017</v>
      </c>
      <c r="D90" s="12" t="s">
        <v>622</v>
      </c>
      <c r="E90" s="15" t="s">
        <v>179</v>
      </c>
      <c r="F90" s="4" t="s">
        <v>579</v>
      </c>
      <c r="G90" s="4" t="s">
        <v>621</v>
      </c>
      <c r="H90" s="15" t="s">
        <v>15</v>
      </c>
      <c r="I90" s="15" t="s">
        <v>16</v>
      </c>
      <c r="J90" s="18" t="s">
        <v>29</v>
      </c>
      <c r="K90" s="18"/>
      <c r="L90" s="18"/>
      <c r="M90" s="16"/>
      <c r="N90" s="34"/>
      <c r="O90" s="17"/>
      <c r="P90" s="17" t="s">
        <v>185</v>
      </c>
      <c r="Q90" s="13" t="s">
        <v>185</v>
      </c>
      <c r="R90" s="17" t="s">
        <v>37</v>
      </c>
      <c r="S90" s="17" t="s">
        <v>37</v>
      </c>
      <c r="AH90" s="25">
        <v>0</v>
      </c>
      <c r="AI90" s="16"/>
      <c r="AJ90" s="16"/>
      <c r="AK90" s="16"/>
      <c r="AL90" s="16"/>
      <c r="AM90" s="16">
        <v>2.2471199999999998</v>
      </c>
      <c r="AN90" s="4" t="s">
        <v>96</v>
      </c>
      <c r="AO90" s="4" t="s">
        <v>98</v>
      </c>
    </row>
    <row r="91" spans="1:41" s="4" customFormat="1" ht="13.8" x14ac:dyDescent="0.25">
      <c r="A91" s="4" t="s">
        <v>943</v>
      </c>
      <c r="B91" s="4" t="s">
        <v>294</v>
      </c>
      <c r="C91" s="4">
        <v>2012</v>
      </c>
      <c r="E91" s="15" t="s">
        <v>1199</v>
      </c>
      <c r="F91" s="4" t="s">
        <v>579</v>
      </c>
      <c r="G91" s="4" t="s">
        <v>1046</v>
      </c>
      <c r="H91" s="4" t="s">
        <v>15</v>
      </c>
      <c r="J91" s="4" t="s">
        <v>41</v>
      </c>
      <c r="N91" s="6" t="s">
        <v>183</v>
      </c>
      <c r="O91" s="5" t="s">
        <v>295</v>
      </c>
      <c r="P91" s="13" t="s">
        <v>185</v>
      </c>
      <c r="Q91" s="13" t="s">
        <v>185</v>
      </c>
      <c r="R91" s="17" t="s">
        <v>37</v>
      </c>
      <c r="S91" s="17" t="s">
        <v>37</v>
      </c>
      <c r="X91" s="4" t="s">
        <v>99</v>
      </c>
      <c r="Y91" s="5"/>
      <c r="AH91" s="25">
        <v>0</v>
      </c>
      <c r="AI91" s="14">
        <v>824</v>
      </c>
      <c r="AJ91" s="14"/>
      <c r="AK91" s="5"/>
      <c r="AN91" s="4" t="s">
        <v>96</v>
      </c>
      <c r="AO91" s="4" t="s">
        <v>98</v>
      </c>
    </row>
    <row r="92" spans="1:41" s="4" customFormat="1" ht="13.8" x14ac:dyDescent="0.25">
      <c r="A92" s="4" t="s">
        <v>944</v>
      </c>
      <c r="B92" s="4" t="s">
        <v>223</v>
      </c>
      <c r="C92" s="4">
        <v>2021</v>
      </c>
      <c r="D92" s="4" t="s">
        <v>224</v>
      </c>
      <c r="E92" s="15" t="s">
        <v>179</v>
      </c>
      <c r="F92" s="4" t="s">
        <v>579</v>
      </c>
      <c r="G92" s="4" t="s">
        <v>562</v>
      </c>
      <c r="H92" s="4" t="s">
        <v>15</v>
      </c>
      <c r="I92" s="4" t="s">
        <v>16</v>
      </c>
      <c r="J92" s="4" t="s">
        <v>19</v>
      </c>
      <c r="M92" s="4">
        <v>180</v>
      </c>
      <c r="N92" s="6" t="s">
        <v>225</v>
      </c>
      <c r="O92" s="5" t="s">
        <v>226</v>
      </c>
      <c r="P92" s="5" t="s">
        <v>185</v>
      </c>
      <c r="Q92" s="13" t="s">
        <v>185</v>
      </c>
      <c r="R92" s="5" t="s">
        <v>37</v>
      </c>
      <c r="S92" s="5" t="s">
        <v>38</v>
      </c>
      <c r="T92" s="4" t="s">
        <v>227</v>
      </c>
      <c r="U92" s="4">
        <v>2.25</v>
      </c>
      <c r="V92" s="4">
        <v>1</v>
      </c>
      <c r="W92" s="4">
        <v>15</v>
      </c>
      <c r="X92" s="4" t="s">
        <v>99</v>
      </c>
      <c r="AH92" s="25">
        <v>0</v>
      </c>
      <c r="AI92" s="8">
        <v>8.8000000000000007</v>
      </c>
      <c r="AJ92" s="8"/>
      <c r="AK92" s="8"/>
      <c r="AM92" s="4">
        <v>0.13300000000000001</v>
      </c>
      <c r="AN92" s="4" t="s">
        <v>96</v>
      </c>
      <c r="AO92" s="4" t="s">
        <v>97</v>
      </c>
    </row>
    <row r="93" spans="1:41" s="4" customFormat="1" ht="13.8" x14ac:dyDescent="0.25">
      <c r="A93" s="4" t="s">
        <v>944</v>
      </c>
      <c r="B93" s="4" t="s">
        <v>223</v>
      </c>
      <c r="C93" s="4">
        <v>2021</v>
      </c>
      <c r="D93" s="4" t="s">
        <v>224</v>
      </c>
      <c r="E93" s="15" t="s">
        <v>179</v>
      </c>
      <c r="F93" s="4" t="s">
        <v>579</v>
      </c>
      <c r="G93" s="4" t="s">
        <v>562</v>
      </c>
      <c r="H93" s="4" t="s">
        <v>15</v>
      </c>
      <c r="I93" s="4" t="s">
        <v>16</v>
      </c>
      <c r="J93" s="4" t="s">
        <v>19</v>
      </c>
      <c r="M93" s="4">
        <v>180</v>
      </c>
      <c r="N93" s="6" t="s">
        <v>225</v>
      </c>
      <c r="O93" s="5" t="s">
        <v>226</v>
      </c>
      <c r="P93" s="5" t="s">
        <v>185</v>
      </c>
      <c r="Q93" s="13" t="s">
        <v>185</v>
      </c>
      <c r="R93" s="17" t="s">
        <v>44</v>
      </c>
      <c r="S93" s="5" t="s">
        <v>228</v>
      </c>
      <c r="T93" s="4" t="s">
        <v>229</v>
      </c>
      <c r="U93" s="4">
        <v>2.25</v>
      </c>
      <c r="V93" s="4">
        <v>1</v>
      </c>
      <c r="W93" s="4">
        <v>15</v>
      </c>
      <c r="X93" s="4" t="s">
        <v>99</v>
      </c>
      <c r="AH93" s="25">
        <v>0</v>
      </c>
      <c r="AI93" s="8">
        <v>8.89</v>
      </c>
      <c r="AJ93" s="8"/>
      <c r="AK93" s="8"/>
      <c r="AM93" s="4">
        <v>13.41</v>
      </c>
      <c r="AN93" s="4" t="s">
        <v>96</v>
      </c>
      <c r="AO93" s="4" t="s">
        <v>97</v>
      </c>
    </row>
    <row r="94" spans="1:41" s="4" customFormat="1" ht="13.8" x14ac:dyDescent="0.25">
      <c r="A94" s="4" t="s">
        <v>944</v>
      </c>
      <c r="B94" s="4" t="s">
        <v>223</v>
      </c>
      <c r="C94" s="4">
        <v>2021</v>
      </c>
      <c r="D94" s="4" t="s">
        <v>224</v>
      </c>
      <c r="E94" s="15" t="s">
        <v>179</v>
      </c>
      <c r="F94" s="4" t="s">
        <v>579</v>
      </c>
      <c r="G94" s="4" t="s">
        <v>562</v>
      </c>
      <c r="H94" s="4" t="s">
        <v>15</v>
      </c>
      <c r="I94" s="4" t="s">
        <v>16</v>
      </c>
      <c r="J94" s="4" t="s">
        <v>19</v>
      </c>
      <c r="M94" s="4">
        <v>180</v>
      </c>
      <c r="N94" s="6" t="s">
        <v>225</v>
      </c>
      <c r="O94" s="5" t="s">
        <v>226</v>
      </c>
      <c r="P94" s="5" t="s">
        <v>185</v>
      </c>
      <c r="Q94" s="13" t="s">
        <v>185</v>
      </c>
      <c r="R94" s="17" t="s">
        <v>44</v>
      </c>
      <c r="S94" s="5" t="s">
        <v>228</v>
      </c>
      <c r="T94" s="4" t="s">
        <v>239</v>
      </c>
      <c r="U94" s="4">
        <v>2.25</v>
      </c>
      <c r="V94" s="4">
        <v>1</v>
      </c>
      <c r="W94" s="4">
        <v>15</v>
      </c>
      <c r="X94" s="4" t="s">
        <v>99</v>
      </c>
      <c r="AH94" s="25">
        <v>0</v>
      </c>
      <c r="AI94" s="8">
        <v>11.17</v>
      </c>
      <c r="AJ94" s="8"/>
      <c r="AK94" s="8"/>
      <c r="AM94" s="4">
        <v>2.3E-2</v>
      </c>
      <c r="AN94" s="4" t="s">
        <v>96</v>
      </c>
      <c r="AO94" s="4" t="s">
        <v>97</v>
      </c>
    </row>
    <row r="95" spans="1:41" s="4" customFormat="1" ht="13.8" x14ac:dyDescent="0.25">
      <c r="A95" s="4" t="s">
        <v>944</v>
      </c>
      <c r="B95" s="4" t="s">
        <v>223</v>
      </c>
      <c r="C95" s="4">
        <v>2021</v>
      </c>
      <c r="D95" s="4" t="s">
        <v>224</v>
      </c>
      <c r="E95" s="15" t="s">
        <v>179</v>
      </c>
      <c r="F95" s="4" t="s">
        <v>579</v>
      </c>
      <c r="G95" s="4" t="s">
        <v>562</v>
      </c>
      <c r="H95" s="4" t="s">
        <v>15</v>
      </c>
      <c r="I95" s="4" t="s">
        <v>16</v>
      </c>
      <c r="J95" s="4" t="s">
        <v>19</v>
      </c>
      <c r="M95" s="4">
        <v>180</v>
      </c>
      <c r="N95" s="6" t="s">
        <v>225</v>
      </c>
      <c r="O95" s="5" t="s">
        <v>226</v>
      </c>
      <c r="P95" s="5" t="s">
        <v>185</v>
      </c>
      <c r="Q95" s="13" t="s">
        <v>185</v>
      </c>
      <c r="R95" s="17" t="s">
        <v>44</v>
      </c>
      <c r="S95" s="5" t="s">
        <v>228</v>
      </c>
      <c r="T95" s="4" t="s">
        <v>244</v>
      </c>
      <c r="U95" s="4">
        <v>2.25</v>
      </c>
      <c r="V95" s="4">
        <v>1</v>
      </c>
      <c r="W95" s="4">
        <v>15</v>
      </c>
      <c r="X95" s="4" t="s">
        <v>99</v>
      </c>
      <c r="AH95" s="25">
        <v>0</v>
      </c>
      <c r="AI95" s="8">
        <v>22.61</v>
      </c>
      <c r="AJ95" s="8"/>
      <c r="AK95" s="8"/>
      <c r="AM95" s="4">
        <v>0.129</v>
      </c>
      <c r="AN95" s="4" t="s">
        <v>96</v>
      </c>
      <c r="AO95" s="4" t="s">
        <v>97</v>
      </c>
    </row>
    <row r="96" spans="1:41" s="4" customFormat="1" ht="13.8" x14ac:dyDescent="0.25">
      <c r="A96" s="4" t="s">
        <v>944</v>
      </c>
      <c r="B96" s="4" t="s">
        <v>223</v>
      </c>
      <c r="C96" s="4">
        <v>2021</v>
      </c>
      <c r="D96" s="4" t="s">
        <v>224</v>
      </c>
      <c r="E96" s="15" t="s">
        <v>179</v>
      </c>
      <c r="F96" s="4" t="s">
        <v>579</v>
      </c>
      <c r="G96" s="4" t="s">
        <v>562</v>
      </c>
      <c r="H96" s="4" t="s">
        <v>15</v>
      </c>
      <c r="I96" s="4" t="s">
        <v>16</v>
      </c>
      <c r="J96" s="4" t="s">
        <v>19</v>
      </c>
      <c r="M96" s="4">
        <v>180</v>
      </c>
      <c r="N96" s="6" t="s">
        <v>225</v>
      </c>
      <c r="O96" s="5" t="s">
        <v>226</v>
      </c>
      <c r="P96" s="5" t="s">
        <v>185</v>
      </c>
      <c r="Q96" s="13" t="s">
        <v>185</v>
      </c>
      <c r="R96" s="17" t="s">
        <v>44</v>
      </c>
      <c r="S96" s="5" t="s">
        <v>228</v>
      </c>
      <c r="T96" s="4" t="s">
        <v>259</v>
      </c>
      <c r="U96" s="4">
        <v>2.25</v>
      </c>
      <c r="V96" s="4">
        <v>1</v>
      </c>
      <c r="W96" s="4">
        <v>15</v>
      </c>
      <c r="X96" s="4" t="s">
        <v>99</v>
      </c>
      <c r="AH96" s="25">
        <v>0</v>
      </c>
      <c r="AI96" s="8">
        <v>65.67</v>
      </c>
      <c r="AJ96" s="8"/>
      <c r="AK96" s="8"/>
      <c r="AM96" s="4">
        <v>7.0000000000000007E-2</v>
      </c>
      <c r="AN96" s="4" t="s">
        <v>96</v>
      </c>
      <c r="AO96" s="4" t="s">
        <v>97</v>
      </c>
    </row>
    <row r="97" spans="1:41" s="4" customFormat="1" ht="13.8" x14ac:dyDescent="0.25">
      <c r="A97" s="4" t="s">
        <v>944</v>
      </c>
      <c r="B97" s="15" t="s">
        <v>433</v>
      </c>
      <c r="C97" s="15">
        <v>2021</v>
      </c>
      <c r="D97" s="4" t="s">
        <v>224</v>
      </c>
      <c r="E97" s="15" t="s">
        <v>179</v>
      </c>
      <c r="F97" s="4" t="s">
        <v>579</v>
      </c>
      <c r="G97" s="15" t="s">
        <v>562</v>
      </c>
      <c r="H97" s="15" t="s">
        <v>15</v>
      </c>
      <c r="I97" s="15" t="s">
        <v>16</v>
      </c>
      <c r="J97" s="18" t="s">
        <v>19</v>
      </c>
      <c r="K97" s="18"/>
      <c r="L97" s="18"/>
      <c r="M97" s="17"/>
      <c r="N97" s="33"/>
      <c r="O97" s="17"/>
      <c r="P97" s="17" t="s">
        <v>185</v>
      </c>
      <c r="Q97" s="13" t="s">
        <v>185</v>
      </c>
      <c r="R97" s="17" t="s">
        <v>44</v>
      </c>
      <c r="S97" s="17" t="s">
        <v>420</v>
      </c>
      <c r="AH97" s="25">
        <v>0</v>
      </c>
      <c r="AI97" s="21">
        <v>12.48</v>
      </c>
      <c r="AJ97" s="21"/>
      <c r="AK97" s="21"/>
      <c r="AL97" s="21"/>
      <c r="AM97" s="15"/>
      <c r="AN97" s="4" t="s">
        <v>96</v>
      </c>
      <c r="AO97" s="4" t="s">
        <v>98</v>
      </c>
    </row>
    <row r="98" spans="1:41" s="4" customFormat="1" ht="13.8" customHeight="1" x14ac:dyDescent="0.25">
      <c r="A98" s="4" t="s">
        <v>944</v>
      </c>
      <c r="B98" s="15" t="s">
        <v>433</v>
      </c>
      <c r="C98" s="15">
        <v>2021</v>
      </c>
      <c r="D98" s="4" t="s">
        <v>224</v>
      </c>
      <c r="E98" s="15" t="s">
        <v>179</v>
      </c>
      <c r="F98" s="4" t="s">
        <v>579</v>
      </c>
      <c r="G98" s="4" t="s">
        <v>562</v>
      </c>
      <c r="H98" s="15" t="s">
        <v>15</v>
      </c>
      <c r="I98" s="15" t="s">
        <v>16</v>
      </c>
      <c r="J98" s="18" t="s">
        <v>19</v>
      </c>
      <c r="K98" s="18"/>
      <c r="L98" s="18"/>
      <c r="M98" s="16"/>
      <c r="N98" s="34"/>
      <c r="O98" s="17"/>
      <c r="P98" s="24" t="s">
        <v>185</v>
      </c>
      <c r="Q98" s="13" t="s">
        <v>185</v>
      </c>
      <c r="R98" s="17" t="s">
        <v>44</v>
      </c>
      <c r="S98" s="24" t="s">
        <v>420</v>
      </c>
      <c r="AH98" s="25">
        <v>0</v>
      </c>
      <c r="AI98" s="15"/>
      <c r="AJ98" s="15"/>
      <c r="AK98" s="15"/>
      <c r="AL98" s="15"/>
      <c r="AM98" s="15">
        <v>0.11015999999999999</v>
      </c>
      <c r="AN98" s="4" t="s">
        <v>96</v>
      </c>
      <c r="AO98" s="4" t="s">
        <v>98</v>
      </c>
    </row>
    <row r="99" spans="1:41" s="4" customFormat="1" ht="13.8" customHeight="1" x14ac:dyDescent="0.25">
      <c r="A99" s="4" t="s">
        <v>945</v>
      </c>
      <c r="B99" s="15" t="s">
        <v>555</v>
      </c>
      <c r="C99" s="15">
        <v>2017</v>
      </c>
      <c r="D99" s="12" t="s">
        <v>623</v>
      </c>
      <c r="E99" s="15" t="s">
        <v>179</v>
      </c>
      <c r="F99" s="4" t="s">
        <v>579</v>
      </c>
      <c r="G99" s="4" t="s">
        <v>573</v>
      </c>
      <c r="H99" s="15" t="s">
        <v>15</v>
      </c>
      <c r="I99" s="15" t="s">
        <v>16</v>
      </c>
      <c r="J99" s="18" t="s">
        <v>213</v>
      </c>
      <c r="K99" s="18"/>
      <c r="L99" s="18"/>
      <c r="M99" s="16"/>
      <c r="N99" s="34"/>
      <c r="O99" s="17"/>
      <c r="P99" s="24" t="s">
        <v>185</v>
      </c>
      <c r="Q99" s="13" t="s">
        <v>185</v>
      </c>
      <c r="R99" s="17" t="s">
        <v>44</v>
      </c>
      <c r="S99" s="24" t="s">
        <v>185</v>
      </c>
      <c r="AH99" s="25">
        <v>0</v>
      </c>
      <c r="AI99" s="15"/>
      <c r="AJ99" s="15"/>
      <c r="AK99" s="15"/>
      <c r="AL99" s="15"/>
      <c r="AM99" s="15">
        <v>0.17927999999999999</v>
      </c>
      <c r="AN99" s="4" t="s">
        <v>96</v>
      </c>
      <c r="AO99" s="4" t="s">
        <v>98</v>
      </c>
    </row>
    <row r="100" spans="1:41" s="4" customFormat="1" ht="13.8" customHeight="1" x14ac:dyDescent="0.25">
      <c r="A100" s="4" t="s">
        <v>946</v>
      </c>
      <c r="B100" s="4" t="s">
        <v>282</v>
      </c>
      <c r="C100" s="4">
        <v>2005</v>
      </c>
      <c r="D100" s="4" t="s">
        <v>283</v>
      </c>
      <c r="E100" s="12" t="s">
        <v>179</v>
      </c>
      <c r="F100" s="4" t="s">
        <v>579</v>
      </c>
      <c r="G100" s="4" t="s">
        <v>624</v>
      </c>
      <c r="H100" s="4" t="s">
        <v>199</v>
      </c>
      <c r="I100" s="4" t="s">
        <v>284</v>
      </c>
      <c r="J100" s="4" t="s">
        <v>285</v>
      </c>
      <c r="M100" s="4">
        <v>67</v>
      </c>
      <c r="N100" s="6" t="s">
        <v>219</v>
      </c>
      <c r="O100" s="5" t="s">
        <v>220</v>
      </c>
      <c r="P100" s="5" t="s">
        <v>185</v>
      </c>
      <c r="Q100" s="13" t="s">
        <v>185</v>
      </c>
      <c r="R100" s="5" t="s">
        <v>288</v>
      </c>
      <c r="S100" s="5" t="s">
        <v>289</v>
      </c>
      <c r="U100" s="4">
        <v>4</v>
      </c>
      <c r="V100" s="4">
        <v>0.2</v>
      </c>
      <c r="W100" s="4">
        <v>1</v>
      </c>
      <c r="X100" s="4" t="s">
        <v>99</v>
      </c>
      <c r="Y100" s="4">
        <v>23.8</v>
      </c>
      <c r="Z100" s="4">
        <v>7.5</v>
      </c>
      <c r="AA100" s="4">
        <v>4</v>
      </c>
      <c r="AH100" s="25">
        <v>0</v>
      </c>
      <c r="AI100" s="4">
        <v>326.39999999999998</v>
      </c>
      <c r="AN100" s="4" t="s">
        <v>96</v>
      </c>
      <c r="AO100" s="4" t="s">
        <v>97</v>
      </c>
    </row>
    <row r="101" spans="1:41" s="4" customFormat="1" ht="13.8" customHeight="1" x14ac:dyDescent="0.25">
      <c r="A101" s="4" t="s">
        <v>948</v>
      </c>
      <c r="B101" s="15" t="s">
        <v>434</v>
      </c>
      <c r="C101" s="21">
        <v>2014</v>
      </c>
      <c r="D101" s="15"/>
      <c r="E101" s="12" t="s">
        <v>179</v>
      </c>
      <c r="F101" s="4" t="s">
        <v>578</v>
      </c>
      <c r="G101" s="4" t="s">
        <v>625</v>
      </c>
      <c r="H101" s="15" t="s">
        <v>15</v>
      </c>
      <c r="I101" s="18" t="s">
        <v>16</v>
      </c>
      <c r="J101" s="18" t="s">
        <v>416</v>
      </c>
      <c r="K101" s="18"/>
      <c r="L101" s="18"/>
      <c r="M101" s="17"/>
      <c r="N101" s="33"/>
      <c r="O101" s="17"/>
      <c r="P101" s="17" t="s">
        <v>185</v>
      </c>
      <c r="Q101" s="17" t="s">
        <v>185</v>
      </c>
      <c r="R101" s="17" t="s">
        <v>867</v>
      </c>
      <c r="S101" s="17" t="s">
        <v>417</v>
      </c>
      <c r="AH101" s="25">
        <v>0</v>
      </c>
      <c r="AI101" s="22">
        <v>21.177599999999998</v>
      </c>
      <c r="AJ101" s="22"/>
      <c r="AK101" s="22"/>
      <c r="AL101" s="22"/>
      <c r="AM101" s="15"/>
      <c r="AN101" s="4" t="s">
        <v>96</v>
      </c>
      <c r="AO101" s="4" t="s">
        <v>98</v>
      </c>
    </row>
    <row r="102" spans="1:41" s="4" customFormat="1" ht="13.8" x14ac:dyDescent="0.25">
      <c r="A102" s="4" t="s">
        <v>948</v>
      </c>
      <c r="B102" s="15" t="s">
        <v>532</v>
      </c>
      <c r="C102" s="15">
        <v>2014</v>
      </c>
      <c r="D102" s="15"/>
      <c r="E102" s="12" t="s">
        <v>179</v>
      </c>
      <c r="F102" s="4" t="s">
        <v>578</v>
      </c>
      <c r="G102" s="4" t="s">
        <v>625</v>
      </c>
      <c r="H102" s="15" t="s">
        <v>15</v>
      </c>
      <c r="I102" s="15" t="s">
        <v>16</v>
      </c>
      <c r="J102" s="18" t="s">
        <v>416</v>
      </c>
      <c r="K102" s="18"/>
      <c r="L102" s="18"/>
      <c r="M102" s="16"/>
      <c r="N102" s="34"/>
      <c r="O102" s="17"/>
      <c r="P102" s="17" t="s">
        <v>185</v>
      </c>
      <c r="Q102" s="17" t="s">
        <v>185</v>
      </c>
      <c r="R102" s="17" t="s">
        <v>867</v>
      </c>
      <c r="S102" s="24" t="s">
        <v>417</v>
      </c>
      <c r="AH102" s="25">
        <v>0</v>
      </c>
      <c r="AI102" s="15"/>
      <c r="AJ102" s="15"/>
      <c r="AK102" s="15"/>
      <c r="AL102" s="15"/>
      <c r="AM102" s="15">
        <v>1.4424000000000001</v>
      </c>
      <c r="AN102" s="4" t="s">
        <v>96</v>
      </c>
      <c r="AO102" s="4" t="s">
        <v>98</v>
      </c>
    </row>
    <row r="103" spans="1:41" s="4" customFormat="1" ht="13.8" x14ac:dyDescent="0.25">
      <c r="A103" s="4" t="s">
        <v>949</v>
      </c>
      <c r="B103" s="15" t="s">
        <v>535</v>
      </c>
      <c r="C103" s="15">
        <v>2021</v>
      </c>
      <c r="D103" s="12" t="s">
        <v>770</v>
      </c>
      <c r="E103" s="12" t="s">
        <v>179</v>
      </c>
      <c r="F103" s="4" t="s">
        <v>579</v>
      </c>
      <c r="G103" s="4" t="s">
        <v>627</v>
      </c>
      <c r="H103" s="15" t="s">
        <v>15</v>
      </c>
      <c r="I103" s="15" t="s">
        <v>16</v>
      </c>
      <c r="J103" s="18" t="s">
        <v>191</v>
      </c>
      <c r="K103" s="18"/>
      <c r="L103" s="18"/>
      <c r="M103" s="16"/>
      <c r="N103" s="34"/>
      <c r="O103" s="17"/>
      <c r="P103" s="17" t="s">
        <v>185</v>
      </c>
      <c r="Q103" s="17" t="s">
        <v>185</v>
      </c>
      <c r="R103" s="17" t="s">
        <v>867</v>
      </c>
      <c r="S103" s="24" t="s">
        <v>417</v>
      </c>
      <c r="AH103" s="25">
        <v>0</v>
      </c>
      <c r="AI103" s="15"/>
      <c r="AJ103" s="15"/>
      <c r="AK103" s="15"/>
      <c r="AL103" s="15"/>
      <c r="AM103" s="15">
        <v>2.0399999999999998E-5</v>
      </c>
      <c r="AN103" s="4" t="s">
        <v>96</v>
      </c>
      <c r="AO103" s="4" t="s">
        <v>98</v>
      </c>
    </row>
    <row r="104" spans="1:41" s="4" customFormat="1" ht="13.8" x14ac:dyDescent="0.25">
      <c r="A104" s="4" t="s">
        <v>950</v>
      </c>
      <c r="B104" s="15" t="s">
        <v>529</v>
      </c>
      <c r="C104" s="15">
        <v>2013</v>
      </c>
      <c r="D104" s="15"/>
      <c r="E104" s="15" t="s">
        <v>180</v>
      </c>
      <c r="F104" s="4" t="s">
        <v>578</v>
      </c>
      <c r="G104" s="4" t="s">
        <v>633</v>
      </c>
      <c r="H104" s="15" t="s">
        <v>15</v>
      </c>
      <c r="I104" s="15" t="s">
        <v>16</v>
      </c>
      <c r="J104" s="18" t="s">
        <v>100</v>
      </c>
      <c r="K104" s="18"/>
      <c r="L104" s="18"/>
      <c r="M104" s="16"/>
      <c r="N104" s="34"/>
      <c r="O104" s="17"/>
      <c r="P104" s="17" t="s">
        <v>185</v>
      </c>
      <c r="Q104" s="17" t="s">
        <v>185</v>
      </c>
      <c r="R104" s="17" t="s">
        <v>867</v>
      </c>
      <c r="S104" s="24" t="s">
        <v>421</v>
      </c>
      <c r="AH104" s="8">
        <v>0</v>
      </c>
      <c r="AI104" s="15"/>
      <c r="AJ104" s="15"/>
      <c r="AK104" s="15"/>
      <c r="AL104" s="15"/>
      <c r="AM104" s="15">
        <v>0.86399999999999999</v>
      </c>
      <c r="AN104" s="4" t="s">
        <v>96</v>
      </c>
      <c r="AO104" s="4" t="s">
        <v>98</v>
      </c>
    </row>
    <row r="105" spans="1:41" s="4" customFormat="1" ht="13.8" x14ac:dyDescent="0.25">
      <c r="A105" s="4" t="s">
        <v>950</v>
      </c>
      <c r="B105" s="15" t="s">
        <v>529</v>
      </c>
      <c r="C105" s="15">
        <v>2013</v>
      </c>
      <c r="D105" s="15"/>
      <c r="E105" s="15" t="s">
        <v>180</v>
      </c>
      <c r="F105" s="4" t="s">
        <v>578</v>
      </c>
      <c r="G105" s="4" t="s">
        <v>633</v>
      </c>
      <c r="H105" s="15" t="s">
        <v>15</v>
      </c>
      <c r="I105" s="15" t="s">
        <v>16</v>
      </c>
      <c r="J105" s="18" t="s">
        <v>100</v>
      </c>
      <c r="K105" s="18"/>
      <c r="L105" s="18"/>
      <c r="M105" s="16"/>
      <c r="N105" s="34"/>
      <c r="O105" s="17"/>
      <c r="P105" s="17" t="s">
        <v>185</v>
      </c>
      <c r="Q105" s="17" t="s">
        <v>185</v>
      </c>
      <c r="R105" s="17" t="s">
        <v>867</v>
      </c>
      <c r="S105" s="24" t="s">
        <v>417</v>
      </c>
      <c r="X105" s="4" t="s">
        <v>99</v>
      </c>
      <c r="AH105" s="8">
        <v>0</v>
      </c>
      <c r="AI105" s="15"/>
      <c r="AJ105" s="15"/>
      <c r="AK105" s="15"/>
      <c r="AL105" s="15"/>
      <c r="AM105" s="15">
        <v>0.74399999999999999</v>
      </c>
      <c r="AN105" s="4" t="s">
        <v>96</v>
      </c>
      <c r="AO105" s="4" t="s">
        <v>98</v>
      </c>
    </row>
    <row r="106" spans="1:41" s="4" customFormat="1" ht="13.8" x14ac:dyDescent="0.25">
      <c r="A106" s="4" t="s">
        <v>951</v>
      </c>
      <c r="B106" s="15" t="s">
        <v>437</v>
      </c>
      <c r="C106" s="21">
        <v>2013</v>
      </c>
      <c r="D106" s="15"/>
      <c r="E106" s="15" t="s">
        <v>179</v>
      </c>
      <c r="F106" s="4" t="s">
        <v>578</v>
      </c>
      <c r="G106" s="4" t="s">
        <v>634</v>
      </c>
      <c r="H106" s="15" t="s">
        <v>15</v>
      </c>
      <c r="I106" s="18" t="s">
        <v>16</v>
      </c>
      <c r="J106" s="18" t="s">
        <v>100</v>
      </c>
      <c r="K106" s="18"/>
      <c r="L106" s="18"/>
      <c r="M106" s="17"/>
      <c r="N106" s="33"/>
      <c r="O106" s="17"/>
      <c r="P106" s="17" t="s">
        <v>185</v>
      </c>
      <c r="Q106" s="17" t="s">
        <v>185</v>
      </c>
      <c r="R106" s="17" t="s">
        <v>867</v>
      </c>
      <c r="S106" s="17" t="s">
        <v>421</v>
      </c>
      <c r="X106" s="4" t="s">
        <v>99</v>
      </c>
      <c r="AH106" s="8">
        <v>0</v>
      </c>
      <c r="AI106" s="22">
        <v>13.440000000000001</v>
      </c>
      <c r="AJ106" s="22"/>
      <c r="AK106" s="22"/>
      <c r="AL106" s="22"/>
      <c r="AM106" s="15"/>
      <c r="AN106" s="4" t="s">
        <v>96</v>
      </c>
      <c r="AO106" s="4" t="s">
        <v>98</v>
      </c>
    </row>
    <row r="107" spans="1:41" s="4" customFormat="1" ht="13.8" x14ac:dyDescent="0.25">
      <c r="A107" s="4" t="s">
        <v>951</v>
      </c>
      <c r="B107" s="15" t="s">
        <v>437</v>
      </c>
      <c r="C107" s="21">
        <v>2013</v>
      </c>
      <c r="D107" s="15"/>
      <c r="E107" s="15" t="s">
        <v>179</v>
      </c>
      <c r="F107" s="4" t="s">
        <v>578</v>
      </c>
      <c r="G107" s="4" t="s">
        <v>634</v>
      </c>
      <c r="H107" s="15" t="s">
        <v>15</v>
      </c>
      <c r="I107" s="18" t="s">
        <v>16</v>
      </c>
      <c r="J107" s="18" t="s">
        <v>100</v>
      </c>
      <c r="K107" s="18"/>
      <c r="L107" s="18"/>
      <c r="M107" s="17"/>
      <c r="N107" s="33"/>
      <c r="O107" s="17"/>
      <c r="P107" s="17" t="s">
        <v>185</v>
      </c>
      <c r="Q107" s="17" t="s">
        <v>185</v>
      </c>
      <c r="R107" s="17" t="s">
        <v>867</v>
      </c>
      <c r="S107" s="17" t="s">
        <v>421</v>
      </c>
      <c r="X107" s="4" t="s">
        <v>99</v>
      </c>
      <c r="AH107" s="8">
        <v>0</v>
      </c>
      <c r="AI107" s="22">
        <v>40.799999999999997</v>
      </c>
      <c r="AJ107" s="22"/>
      <c r="AK107" s="22"/>
      <c r="AL107" s="22"/>
      <c r="AM107" s="15"/>
      <c r="AN107" s="4" t="s">
        <v>96</v>
      </c>
      <c r="AO107" s="4" t="s">
        <v>98</v>
      </c>
    </row>
    <row r="108" spans="1:41" s="4" customFormat="1" ht="13.8" x14ac:dyDescent="0.25">
      <c r="A108" s="4" t="s">
        <v>952</v>
      </c>
      <c r="B108" s="15" t="s">
        <v>438</v>
      </c>
      <c r="C108" s="15">
        <v>2012</v>
      </c>
      <c r="D108" s="12" t="s">
        <v>772</v>
      </c>
      <c r="E108" s="15" t="s">
        <v>179</v>
      </c>
      <c r="F108" s="4" t="s">
        <v>579</v>
      </c>
      <c r="G108" s="4" t="s">
        <v>635</v>
      </c>
      <c r="H108" s="15" t="s">
        <v>15</v>
      </c>
      <c r="I108" s="15" t="s">
        <v>16</v>
      </c>
      <c r="J108" s="18" t="s">
        <v>492</v>
      </c>
      <c r="K108" s="18"/>
      <c r="L108" s="18"/>
      <c r="M108" s="16"/>
      <c r="N108" s="34"/>
      <c r="O108" s="17"/>
      <c r="P108" s="17" t="s">
        <v>185</v>
      </c>
      <c r="Q108" s="17" t="s">
        <v>185</v>
      </c>
      <c r="R108" s="17" t="s">
        <v>867</v>
      </c>
      <c r="S108" s="24" t="s">
        <v>417</v>
      </c>
      <c r="X108" s="4" t="s">
        <v>99</v>
      </c>
      <c r="Y108" s="4">
        <v>25</v>
      </c>
      <c r="AH108" s="8">
        <v>0</v>
      </c>
      <c r="AI108" s="15"/>
      <c r="AJ108" s="15"/>
      <c r="AK108" s="15"/>
      <c r="AL108" s="15"/>
      <c r="AM108" s="15">
        <v>1.32504</v>
      </c>
      <c r="AN108" s="4" t="s">
        <v>96</v>
      </c>
      <c r="AO108" s="4" t="s">
        <v>98</v>
      </c>
    </row>
    <row r="109" spans="1:41" s="4" customFormat="1" ht="13.8" x14ac:dyDescent="0.25">
      <c r="A109" s="4" t="s">
        <v>951</v>
      </c>
      <c r="B109" s="15" t="s">
        <v>438</v>
      </c>
      <c r="C109" s="15">
        <v>2013</v>
      </c>
      <c r="D109" s="15"/>
      <c r="E109" s="15" t="s">
        <v>179</v>
      </c>
      <c r="F109" s="4" t="s">
        <v>578</v>
      </c>
      <c r="G109" s="4" t="s">
        <v>634</v>
      </c>
      <c r="H109" s="15" t="s">
        <v>15</v>
      </c>
      <c r="I109" s="15" t="s">
        <v>16</v>
      </c>
      <c r="J109" s="18" t="s">
        <v>100</v>
      </c>
      <c r="K109" s="18"/>
      <c r="L109" s="18"/>
      <c r="M109" s="16"/>
      <c r="N109" s="34"/>
      <c r="O109" s="17"/>
      <c r="P109" s="17" t="s">
        <v>185</v>
      </c>
      <c r="Q109" s="17" t="s">
        <v>185</v>
      </c>
      <c r="R109" s="17" t="s">
        <v>867</v>
      </c>
      <c r="S109" s="24" t="s">
        <v>421</v>
      </c>
      <c r="X109" s="4" t="s">
        <v>99</v>
      </c>
      <c r="AH109" s="8">
        <v>0</v>
      </c>
      <c r="AI109" s="15"/>
      <c r="AJ109" s="15"/>
      <c r="AK109" s="15"/>
      <c r="AL109" s="15"/>
      <c r="AM109" s="15">
        <v>1.2237600000000002</v>
      </c>
      <c r="AN109" s="4" t="s">
        <v>96</v>
      </c>
      <c r="AO109" s="4" t="s">
        <v>98</v>
      </c>
    </row>
    <row r="110" spans="1:41" s="4" customFormat="1" ht="13.8" x14ac:dyDescent="0.25">
      <c r="A110" s="4" t="s">
        <v>953</v>
      </c>
      <c r="B110" s="15" t="s">
        <v>534</v>
      </c>
      <c r="C110" s="15">
        <v>2019</v>
      </c>
      <c r="D110" s="12" t="s">
        <v>773</v>
      </c>
      <c r="E110" s="15" t="s">
        <v>179</v>
      </c>
      <c r="F110" s="4" t="s">
        <v>579</v>
      </c>
      <c r="G110" s="4" t="s">
        <v>628</v>
      </c>
      <c r="H110" s="15" t="s">
        <v>15</v>
      </c>
      <c r="I110" s="15" t="s">
        <v>16</v>
      </c>
      <c r="J110" s="18" t="s">
        <v>440</v>
      </c>
      <c r="K110" s="18"/>
      <c r="L110" s="18"/>
      <c r="M110" s="16"/>
      <c r="N110" s="34"/>
      <c r="O110" s="17"/>
      <c r="P110" s="17" t="s">
        <v>185</v>
      </c>
      <c r="Q110" s="17" t="s">
        <v>185</v>
      </c>
      <c r="R110" s="17" t="s">
        <v>867</v>
      </c>
      <c r="S110" s="24" t="s">
        <v>421</v>
      </c>
      <c r="X110" s="4" t="s">
        <v>99</v>
      </c>
      <c r="AH110" s="8">
        <v>0</v>
      </c>
      <c r="AI110" s="15"/>
      <c r="AJ110" s="15"/>
      <c r="AK110" s="15"/>
      <c r="AL110" s="15"/>
      <c r="AM110" s="15">
        <v>1.5388800000000002</v>
      </c>
      <c r="AN110" s="4" t="s">
        <v>96</v>
      </c>
      <c r="AO110" s="4" t="s">
        <v>98</v>
      </c>
    </row>
    <row r="111" spans="1:41" s="4" customFormat="1" ht="13.8" x14ac:dyDescent="0.25">
      <c r="A111" s="4" t="s">
        <v>953</v>
      </c>
      <c r="B111" s="15" t="s">
        <v>439</v>
      </c>
      <c r="C111" s="21">
        <v>2019</v>
      </c>
      <c r="D111" s="12" t="s">
        <v>773</v>
      </c>
      <c r="E111" s="15" t="s">
        <v>179</v>
      </c>
      <c r="F111" s="4" t="s">
        <v>579</v>
      </c>
      <c r="G111" s="4" t="s">
        <v>628</v>
      </c>
      <c r="H111" s="15" t="s">
        <v>15</v>
      </c>
      <c r="I111" s="18" t="s">
        <v>16</v>
      </c>
      <c r="J111" s="18" t="s">
        <v>440</v>
      </c>
      <c r="K111" s="18"/>
      <c r="L111" s="18"/>
      <c r="M111" s="17"/>
      <c r="N111" s="33"/>
      <c r="O111" s="17"/>
      <c r="P111" s="17" t="s">
        <v>185</v>
      </c>
      <c r="Q111" s="17" t="s">
        <v>185</v>
      </c>
      <c r="R111" s="17" t="s">
        <v>867</v>
      </c>
      <c r="S111" s="17" t="s">
        <v>421</v>
      </c>
      <c r="X111" s="4" t="s">
        <v>99</v>
      </c>
      <c r="AH111" s="8">
        <v>0</v>
      </c>
      <c r="AI111" s="22">
        <v>12.48</v>
      </c>
      <c r="AJ111" s="22"/>
      <c r="AK111" s="22"/>
      <c r="AL111" s="22"/>
      <c r="AM111" s="15"/>
      <c r="AN111" s="4" t="s">
        <v>96</v>
      </c>
      <c r="AO111" s="4" t="s">
        <v>98</v>
      </c>
    </row>
    <row r="112" spans="1:41" s="4" customFormat="1" ht="13.8" x14ac:dyDescent="0.25">
      <c r="A112" s="4" t="s">
        <v>954</v>
      </c>
      <c r="B112" s="24" t="s">
        <v>441</v>
      </c>
      <c r="C112" s="21">
        <v>2017</v>
      </c>
      <c r="D112" s="12" t="s">
        <v>774</v>
      </c>
      <c r="E112" s="15" t="s">
        <v>179</v>
      </c>
      <c r="F112" s="4" t="s">
        <v>579</v>
      </c>
      <c r="G112" s="4" t="s">
        <v>629</v>
      </c>
      <c r="H112" s="15" t="s">
        <v>15</v>
      </c>
      <c r="I112" s="18" t="s">
        <v>16</v>
      </c>
      <c r="J112" s="18" t="s">
        <v>213</v>
      </c>
      <c r="K112" s="18"/>
      <c r="L112" s="18"/>
      <c r="M112" s="17"/>
      <c r="N112" s="33"/>
      <c r="O112" s="17"/>
      <c r="P112" s="17" t="s">
        <v>185</v>
      </c>
      <c r="Q112" s="17" t="s">
        <v>185</v>
      </c>
      <c r="R112" s="17" t="s">
        <v>867</v>
      </c>
      <c r="S112" s="17" t="s">
        <v>421</v>
      </c>
      <c r="X112" s="4" t="s">
        <v>99</v>
      </c>
      <c r="AH112" s="8">
        <v>0</v>
      </c>
      <c r="AI112" s="22">
        <v>20.88</v>
      </c>
      <c r="AJ112" s="22"/>
      <c r="AK112" s="22"/>
      <c r="AL112" s="22"/>
      <c r="AM112" s="15"/>
      <c r="AN112" s="4" t="s">
        <v>96</v>
      </c>
      <c r="AO112" s="4" t="s">
        <v>98</v>
      </c>
    </row>
    <row r="113" spans="1:41" s="4" customFormat="1" ht="13.8" x14ac:dyDescent="0.25">
      <c r="A113" s="4" t="s">
        <v>955</v>
      </c>
      <c r="B113" s="15" t="s">
        <v>442</v>
      </c>
      <c r="C113" s="15">
        <v>2021</v>
      </c>
      <c r="D113" s="12" t="s">
        <v>775</v>
      </c>
      <c r="E113" s="15" t="s">
        <v>179</v>
      </c>
      <c r="F113" s="4" t="s">
        <v>579</v>
      </c>
      <c r="G113" s="4" t="s">
        <v>631</v>
      </c>
      <c r="H113" s="15" t="s">
        <v>15</v>
      </c>
      <c r="I113" s="15" t="s">
        <v>16</v>
      </c>
      <c r="J113" s="18" t="s">
        <v>191</v>
      </c>
      <c r="K113" s="18"/>
      <c r="L113" s="18"/>
      <c r="M113" s="17"/>
      <c r="N113" s="33"/>
      <c r="O113" s="17"/>
      <c r="P113" s="17" t="s">
        <v>185</v>
      </c>
      <c r="Q113" s="17" t="s">
        <v>185</v>
      </c>
      <c r="R113" s="17" t="s">
        <v>37</v>
      </c>
      <c r="S113" s="17" t="s">
        <v>436</v>
      </c>
      <c r="AH113" s="8">
        <v>0</v>
      </c>
      <c r="AI113" s="21">
        <v>275.04000000000002</v>
      </c>
      <c r="AJ113" s="21"/>
      <c r="AK113" s="21"/>
      <c r="AL113" s="21"/>
      <c r="AM113" s="15"/>
      <c r="AN113" s="4" t="s">
        <v>96</v>
      </c>
      <c r="AO113" s="4" t="s">
        <v>98</v>
      </c>
    </row>
    <row r="114" spans="1:41" s="4" customFormat="1" ht="13.8" x14ac:dyDescent="0.25">
      <c r="A114" s="4" t="s">
        <v>956</v>
      </c>
      <c r="B114" s="4" t="s">
        <v>240</v>
      </c>
      <c r="C114" s="4">
        <v>2015</v>
      </c>
      <c r="E114" s="4" t="s">
        <v>180</v>
      </c>
      <c r="F114" s="4" t="s">
        <v>578</v>
      </c>
      <c r="G114" s="4" t="s">
        <v>636</v>
      </c>
      <c r="H114" s="4" t="s">
        <v>15</v>
      </c>
      <c r="I114" s="4" t="s">
        <v>16</v>
      </c>
      <c r="J114" s="4" t="s">
        <v>241</v>
      </c>
      <c r="M114" s="4">
        <v>365</v>
      </c>
      <c r="N114" s="6" t="s">
        <v>219</v>
      </c>
      <c r="O114" s="5" t="s">
        <v>242</v>
      </c>
      <c r="P114" s="5" t="s">
        <v>185</v>
      </c>
      <c r="Q114" s="17" t="s">
        <v>185</v>
      </c>
      <c r="R114" s="5" t="s">
        <v>37</v>
      </c>
      <c r="S114" s="5" t="s">
        <v>38</v>
      </c>
      <c r="X114" s="4" t="s">
        <v>99</v>
      </c>
      <c r="AH114" s="25">
        <v>0</v>
      </c>
      <c r="AI114" s="4">
        <v>11.52</v>
      </c>
      <c r="AM114" s="4">
        <v>0.98160000000000003</v>
      </c>
      <c r="AN114" s="4" t="s">
        <v>96</v>
      </c>
      <c r="AO114" s="4" t="s">
        <v>98</v>
      </c>
    </row>
    <row r="115" spans="1:41" s="4" customFormat="1" ht="13.8" x14ac:dyDescent="0.25">
      <c r="A115" s="4" t="s">
        <v>956</v>
      </c>
      <c r="B115" s="4" t="s">
        <v>240</v>
      </c>
      <c r="C115" s="4">
        <v>2015</v>
      </c>
      <c r="E115" s="4" t="s">
        <v>180</v>
      </c>
      <c r="F115" s="4" t="s">
        <v>578</v>
      </c>
      <c r="G115" s="4" t="s">
        <v>636</v>
      </c>
      <c r="H115" s="4" t="s">
        <v>15</v>
      </c>
      <c r="I115" s="4" t="s">
        <v>308</v>
      </c>
      <c r="J115" s="4" t="s">
        <v>309</v>
      </c>
      <c r="M115" s="4">
        <v>145</v>
      </c>
      <c r="N115" s="6" t="s">
        <v>219</v>
      </c>
      <c r="O115" s="5" t="s">
        <v>310</v>
      </c>
      <c r="P115" s="5" t="s">
        <v>185</v>
      </c>
      <c r="Q115" s="17" t="s">
        <v>185</v>
      </c>
      <c r="R115" s="5" t="s">
        <v>311</v>
      </c>
      <c r="S115" s="5" t="s">
        <v>311</v>
      </c>
      <c r="X115" s="4" t="s">
        <v>99</v>
      </c>
      <c r="AH115" s="25">
        <v>0</v>
      </c>
      <c r="AN115" s="4" t="s">
        <v>96</v>
      </c>
      <c r="AO115" s="4" t="s">
        <v>98</v>
      </c>
    </row>
    <row r="116" spans="1:41" s="4" customFormat="1" ht="13.8" x14ac:dyDescent="0.25">
      <c r="A116" s="4" t="s">
        <v>956</v>
      </c>
      <c r="B116" s="4" t="s">
        <v>240</v>
      </c>
      <c r="C116" s="4">
        <v>2015</v>
      </c>
      <c r="E116" s="4" t="s">
        <v>180</v>
      </c>
      <c r="F116" s="4" t="s">
        <v>578</v>
      </c>
      <c r="G116" s="4" t="s">
        <v>636</v>
      </c>
      <c r="H116" s="4" t="s">
        <v>312</v>
      </c>
      <c r="I116" s="4" t="s">
        <v>313</v>
      </c>
      <c r="J116" s="4" t="s">
        <v>314</v>
      </c>
      <c r="M116" s="4">
        <v>56</v>
      </c>
      <c r="N116" s="6" t="s">
        <v>315</v>
      </c>
      <c r="O116" s="5" t="s">
        <v>316</v>
      </c>
      <c r="P116" s="5" t="s">
        <v>185</v>
      </c>
      <c r="Q116" s="17" t="s">
        <v>185</v>
      </c>
      <c r="R116" s="5" t="s">
        <v>311</v>
      </c>
      <c r="S116" s="5" t="s">
        <v>311</v>
      </c>
      <c r="X116" s="4" t="s">
        <v>99</v>
      </c>
      <c r="AH116" s="25">
        <v>0</v>
      </c>
      <c r="AN116" s="4" t="s">
        <v>96</v>
      </c>
      <c r="AO116" s="4" t="s">
        <v>98</v>
      </c>
    </row>
    <row r="117" spans="1:41" s="4" customFormat="1" ht="13.8" x14ac:dyDescent="0.25">
      <c r="A117" s="4" t="s">
        <v>956</v>
      </c>
      <c r="B117" s="4" t="s">
        <v>240</v>
      </c>
      <c r="C117" s="4">
        <v>2015</v>
      </c>
      <c r="E117" s="4" t="s">
        <v>180</v>
      </c>
      <c r="F117" s="4" t="s">
        <v>578</v>
      </c>
      <c r="G117" s="4" t="s">
        <v>636</v>
      </c>
      <c r="H117" s="4" t="s">
        <v>312</v>
      </c>
      <c r="I117" s="4" t="s">
        <v>313</v>
      </c>
      <c r="J117" s="4" t="s">
        <v>314</v>
      </c>
      <c r="M117" s="4">
        <v>56</v>
      </c>
      <c r="N117" s="6" t="s">
        <v>207</v>
      </c>
      <c r="O117" s="5" t="s">
        <v>264</v>
      </c>
      <c r="P117" s="5" t="s">
        <v>185</v>
      </c>
      <c r="Q117" s="17" t="s">
        <v>185</v>
      </c>
      <c r="R117" s="5" t="s">
        <v>311</v>
      </c>
      <c r="S117" s="5" t="s">
        <v>311</v>
      </c>
      <c r="X117" s="4" t="s">
        <v>99</v>
      </c>
      <c r="AH117" s="25">
        <v>0</v>
      </c>
      <c r="AN117" s="4" t="s">
        <v>96</v>
      </c>
      <c r="AO117" s="4" t="s">
        <v>98</v>
      </c>
    </row>
    <row r="118" spans="1:41" s="4" customFormat="1" ht="13.8" x14ac:dyDescent="0.25">
      <c r="A118" s="4" t="s">
        <v>956</v>
      </c>
      <c r="B118" s="4" t="s">
        <v>240</v>
      </c>
      <c r="C118" s="4">
        <v>2015</v>
      </c>
      <c r="E118" s="4" t="s">
        <v>180</v>
      </c>
      <c r="F118" s="4" t="s">
        <v>578</v>
      </c>
      <c r="G118" s="4" t="s">
        <v>636</v>
      </c>
      <c r="H118" s="4" t="s">
        <v>312</v>
      </c>
      <c r="I118" s="4" t="s">
        <v>313</v>
      </c>
      <c r="J118" s="4" t="s">
        <v>314</v>
      </c>
      <c r="M118" s="4">
        <v>56</v>
      </c>
      <c r="N118" s="6" t="s">
        <v>207</v>
      </c>
      <c r="O118" s="5" t="s">
        <v>264</v>
      </c>
      <c r="P118" s="5" t="s">
        <v>185</v>
      </c>
      <c r="Q118" s="17" t="s">
        <v>185</v>
      </c>
      <c r="R118" s="5" t="s">
        <v>311</v>
      </c>
      <c r="S118" s="5" t="s">
        <v>311</v>
      </c>
      <c r="X118" s="4" t="s">
        <v>99</v>
      </c>
      <c r="AH118" s="25">
        <v>0</v>
      </c>
      <c r="AN118" s="4" t="s">
        <v>96</v>
      </c>
      <c r="AO118" s="4" t="s">
        <v>98</v>
      </c>
    </row>
    <row r="119" spans="1:41" s="4" customFormat="1" ht="13.8" x14ac:dyDescent="0.25">
      <c r="A119" s="4" t="s">
        <v>956</v>
      </c>
      <c r="B119" s="4" t="s">
        <v>240</v>
      </c>
      <c r="C119" s="4">
        <v>2015</v>
      </c>
      <c r="E119" s="4" t="s">
        <v>180</v>
      </c>
      <c r="F119" s="4" t="s">
        <v>578</v>
      </c>
      <c r="G119" s="4" t="s">
        <v>636</v>
      </c>
      <c r="H119" s="4" t="s">
        <v>15</v>
      </c>
      <c r="I119" s="4" t="s">
        <v>16</v>
      </c>
      <c r="J119" s="4" t="s">
        <v>317</v>
      </c>
      <c r="M119" s="4">
        <v>51</v>
      </c>
      <c r="N119" s="6" t="s">
        <v>219</v>
      </c>
      <c r="O119" s="5" t="s">
        <v>220</v>
      </c>
      <c r="P119" s="5" t="s">
        <v>185</v>
      </c>
      <c r="Q119" s="17" t="s">
        <v>185</v>
      </c>
      <c r="R119" s="5" t="s">
        <v>318</v>
      </c>
      <c r="S119" s="5" t="s">
        <v>318</v>
      </c>
      <c r="X119" s="4" t="s">
        <v>99</v>
      </c>
      <c r="AH119" s="25">
        <v>0</v>
      </c>
      <c r="AN119" s="4" t="s">
        <v>96</v>
      </c>
      <c r="AO119" s="4" t="s">
        <v>98</v>
      </c>
    </row>
    <row r="120" spans="1:41" s="4" customFormat="1" ht="13.8" x14ac:dyDescent="0.25">
      <c r="A120" s="4" t="s">
        <v>956</v>
      </c>
      <c r="B120" s="4" t="s">
        <v>240</v>
      </c>
      <c r="C120" s="4">
        <v>2015</v>
      </c>
      <c r="E120" s="4" t="s">
        <v>180</v>
      </c>
      <c r="F120" s="4" t="s">
        <v>578</v>
      </c>
      <c r="G120" s="4" t="s">
        <v>636</v>
      </c>
      <c r="H120" s="4" t="s">
        <v>15</v>
      </c>
      <c r="I120" s="4" t="s">
        <v>16</v>
      </c>
      <c r="J120" s="4" t="s">
        <v>317</v>
      </c>
      <c r="M120" s="4">
        <v>51</v>
      </c>
      <c r="N120" s="6" t="s">
        <v>219</v>
      </c>
      <c r="O120" s="5" t="s">
        <v>220</v>
      </c>
      <c r="P120" s="5" t="s">
        <v>185</v>
      </c>
      <c r="Q120" s="17" t="s">
        <v>185</v>
      </c>
      <c r="R120" s="5" t="s">
        <v>318</v>
      </c>
      <c r="S120" s="5" t="s">
        <v>318</v>
      </c>
      <c r="X120" s="4" t="s">
        <v>99</v>
      </c>
      <c r="AH120" s="25">
        <v>0</v>
      </c>
      <c r="AN120" s="4" t="s">
        <v>96</v>
      </c>
      <c r="AO120" s="4" t="s">
        <v>98</v>
      </c>
    </row>
    <row r="121" spans="1:41" s="4" customFormat="1" ht="13.8" x14ac:dyDescent="0.25">
      <c r="A121" s="4" t="s">
        <v>956</v>
      </c>
      <c r="B121" s="4" t="s">
        <v>240</v>
      </c>
      <c r="C121" s="4">
        <v>2015</v>
      </c>
      <c r="E121" s="4" t="s">
        <v>180</v>
      </c>
      <c r="F121" s="4" t="s">
        <v>578</v>
      </c>
      <c r="G121" s="4" t="s">
        <v>636</v>
      </c>
      <c r="H121" s="4" t="s">
        <v>15</v>
      </c>
      <c r="I121" s="4" t="s">
        <v>16</v>
      </c>
      <c r="J121" s="4" t="s">
        <v>317</v>
      </c>
      <c r="M121" s="4">
        <v>51</v>
      </c>
      <c r="N121" s="6" t="s">
        <v>219</v>
      </c>
      <c r="O121" s="5" t="s">
        <v>220</v>
      </c>
      <c r="P121" s="5" t="s">
        <v>185</v>
      </c>
      <c r="Q121" s="17" t="s">
        <v>185</v>
      </c>
      <c r="R121" s="5" t="s">
        <v>318</v>
      </c>
      <c r="S121" s="5" t="s">
        <v>318</v>
      </c>
      <c r="X121" s="4" t="s">
        <v>99</v>
      </c>
      <c r="AH121" s="25">
        <v>0</v>
      </c>
      <c r="AN121" s="4" t="s">
        <v>96</v>
      </c>
      <c r="AO121" s="4" t="s">
        <v>98</v>
      </c>
    </row>
    <row r="122" spans="1:41" s="4" customFormat="1" ht="13.8" customHeight="1" x14ac:dyDescent="0.25">
      <c r="A122" s="4" t="s">
        <v>957</v>
      </c>
      <c r="B122" s="4" t="s">
        <v>240</v>
      </c>
      <c r="C122" s="4">
        <v>2013</v>
      </c>
      <c r="D122" s="11" t="s">
        <v>1202</v>
      </c>
      <c r="E122" s="4" t="s">
        <v>179</v>
      </c>
      <c r="F122" s="4" t="s">
        <v>579</v>
      </c>
      <c r="G122" s="4" t="s">
        <v>1161</v>
      </c>
      <c r="H122" s="15" t="s">
        <v>312</v>
      </c>
      <c r="I122" s="15" t="s">
        <v>313</v>
      </c>
      <c r="J122" s="4" t="s">
        <v>1162</v>
      </c>
      <c r="M122" s="4">
        <v>56</v>
      </c>
      <c r="N122" s="6" t="s">
        <v>1163</v>
      </c>
      <c r="O122" s="4" t="s">
        <v>1164</v>
      </c>
      <c r="P122" s="5" t="s">
        <v>185</v>
      </c>
      <c r="Q122" s="5" t="s">
        <v>185</v>
      </c>
      <c r="R122" s="5" t="s">
        <v>311</v>
      </c>
      <c r="S122" s="5" t="s">
        <v>311</v>
      </c>
      <c r="U122" s="4">
        <v>0.5</v>
      </c>
      <c r="V122" s="4">
        <v>0.4</v>
      </c>
      <c r="W122" s="4">
        <v>16</v>
      </c>
      <c r="X122" s="4" t="s">
        <v>99</v>
      </c>
      <c r="Y122" s="4">
        <v>24.7</v>
      </c>
      <c r="Z122" s="4">
        <v>7.1</v>
      </c>
      <c r="AA122" s="4">
        <v>4</v>
      </c>
      <c r="AB122" s="4">
        <v>0.2</v>
      </c>
      <c r="AC122" s="4">
        <v>0.1</v>
      </c>
      <c r="AD122" s="4">
        <v>158.4</v>
      </c>
      <c r="AE122" s="4">
        <v>0.1</v>
      </c>
      <c r="AF122" s="4">
        <v>2.9</v>
      </c>
      <c r="AG122" s="4">
        <v>2.9</v>
      </c>
      <c r="AH122" s="25">
        <v>48.410563359111215</v>
      </c>
      <c r="AM122" s="4">
        <v>56.6</v>
      </c>
      <c r="AN122" s="4" t="s">
        <v>1165</v>
      </c>
      <c r="AO122" s="4" t="s">
        <v>1166</v>
      </c>
    </row>
    <row r="123" spans="1:41" s="4" customFormat="1" ht="13.8" customHeight="1" x14ac:dyDescent="0.25">
      <c r="A123" s="4" t="s">
        <v>958</v>
      </c>
      <c r="B123" s="4" t="s">
        <v>240</v>
      </c>
      <c r="C123" s="4">
        <v>2014</v>
      </c>
      <c r="D123" s="4" t="s">
        <v>1168</v>
      </c>
      <c r="E123" s="4" t="s">
        <v>179</v>
      </c>
      <c r="F123" s="4" t="s">
        <v>579</v>
      </c>
      <c r="G123" s="4" t="s">
        <v>1167</v>
      </c>
      <c r="H123" s="4" t="s">
        <v>312</v>
      </c>
      <c r="I123" s="4" t="s">
        <v>313</v>
      </c>
      <c r="J123" s="4" t="s">
        <v>1162</v>
      </c>
      <c r="M123" s="4">
        <v>56</v>
      </c>
      <c r="N123" s="6" t="s">
        <v>207</v>
      </c>
      <c r="O123" s="5" t="s">
        <v>1169</v>
      </c>
      <c r="P123" s="5" t="s">
        <v>185</v>
      </c>
      <c r="Q123" s="5" t="s">
        <v>185</v>
      </c>
      <c r="R123" s="5" t="s">
        <v>311</v>
      </c>
      <c r="S123" s="5" t="s">
        <v>311</v>
      </c>
      <c r="T123" s="4" t="s">
        <v>1170</v>
      </c>
      <c r="U123" s="4">
        <v>0.5</v>
      </c>
      <c r="V123" s="4">
        <v>0.4</v>
      </c>
      <c r="W123" s="4">
        <v>23.5</v>
      </c>
      <c r="X123" s="4" t="s">
        <v>99</v>
      </c>
      <c r="Y123" s="4">
        <v>24.6</v>
      </c>
      <c r="Z123" s="4">
        <v>7.08</v>
      </c>
      <c r="AA123" s="4">
        <v>4.49</v>
      </c>
      <c r="AB123" s="4">
        <v>6.78</v>
      </c>
      <c r="AC123" s="4">
        <v>7.2</v>
      </c>
      <c r="AE123" s="4">
        <v>0.1</v>
      </c>
      <c r="AH123" s="25">
        <v>6.8923668550175243</v>
      </c>
      <c r="AL123" s="4">
        <v>121.18</v>
      </c>
      <c r="AM123" s="4">
        <v>7.66</v>
      </c>
      <c r="AN123" s="4" t="s">
        <v>1165</v>
      </c>
      <c r="AO123" s="4" t="s">
        <v>1172</v>
      </c>
    </row>
    <row r="124" spans="1:41" s="4" customFormat="1" ht="13.8" customHeight="1" x14ac:dyDescent="0.25">
      <c r="A124" s="4" t="s">
        <v>958</v>
      </c>
      <c r="B124" s="4" t="s">
        <v>240</v>
      </c>
      <c r="C124" s="4">
        <v>2014</v>
      </c>
      <c r="D124" s="4" t="s">
        <v>1168</v>
      </c>
      <c r="E124" s="4" t="s">
        <v>179</v>
      </c>
      <c r="F124" s="4" t="s">
        <v>579</v>
      </c>
      <c r="G124" s="4" t="s">
        <v>1167</v>
      </c>
      <c r="H124" s="4" t="s">
        <v>312</v>
      </c>
      <c r="I124" s="4" t="s">
        <v>313</v>
      </c>
      <c r="J124" s="4" t="s">
        <v>1162</v>
      </c>
      <c r="M124" s="4">
        <v>56</v>
      </c>
      <c r="N124" s="6" t="s">
        <v>207</v>
      </c>
      <c r="O124" s="5" t="s">
        <v>1169</v>
      </c>
      <c r="P124" s="5" t="s">
        <v>185</v>
      </c>
      <c r="Q124" s="5" t="s">
        <v>185</v>
      </c>
      <c r="R124" s="5" t="s">
        <v>311</v>
      </c>
      <c r="S124" s="5" t="s">
        <v>311</v>
      </c>
      <c r="T124" s="4" t="s">
        <v>1171</v>
      </c>
      <c r="U124" s="4">
        <v>0.5</v>
      </c>
      <c r="V124" s="4">
        <v>0.4</v>
      </c>
      <c r="W124" s="4">
        <v>30</v>
      </c>
      <c r="X124" s="4" t="s">
        <v>99</v>
      </c>
      <c r="AA124" s="4">
        <v>4.53</v>
      </c>
      <c r="AB124" s="4">
        <v>2.84</v>
      </c>
      <c r="AC124" s="4">
        <v>1.8</v>
      </c>
      <c r="AE124" s="4">
        <v>0.1</v>
      </c>
      <c r="AH124" s="25">
        <v>2.6123073456834276</v>
      </c>
      <c r="AL124" s="4">
        <v>63.4</v>
      </c>
      <c r="AM124" s="4">
        <v>46.24</v>
      </c>
      <c r="AN124" s="4" t="s">
        <v>1165</v>
      </c>
      <c r="AO124" s="4" t="s">
        <v>1172</v>
      </c>
    </row>
    <row r="125" spans="1:41" s="4" customFormat="1" ht="13.8" customHeight="1" x14ac:dyDescent="0.25">
      <c r="A125" s="4" t="s">
        <v>959</v>
      </c>
      <c r="B125" s="4" t="s">
        <v>240</v>
      </c>
      <c r="C125" s="4">
        <v>2015</v>
      </c>
      <c r="D125" s="9" t="s">
        <v>1173</v>
      </c>
      <c r="E125" s="4" t="s">
        <v>179</v>
      </c>
      <c r="F125" s="4" t="s">
        <v>579</v>
      </c>
      <c r="G125" s="4" t="s">
        <v>1174</v>
      </c>
      <c r="H125" s="4" t="s">
        <v>312</v>
      </c>
      <c r="I125" s="4" t="s">
        <v>313</v>
      </c>
      <c r="J125" s="4" t="s">
        <v>1162</v>
      </c>
      <c r="M125" s="4">
        <v>139</v>
      </c>
      <c r="N125" s="6" t="s">
        <v>207</v>
      </c>
      <c r="O125" s="5" t="s">
        <v>1169</v>
      </c>
      <c r="P125" s="5" t="s">
        <v>185</v>
      </c>
      <c r="Q125" s="5" t="s">
        <v>185</v>
      </c>
      <c r="R125" s="5" t="s">
        <v>318</v>
      </c>
      <c r="S125" s="5" t="s">
        <v>318</v>
      </c>
      <c r="T125" s="4" t="s">
        <v>1175</v>
      </c>
      <c r="U125" s="4">
        <v>0.5</v>
      </c>
      <c r="V125" s="4">
        <v>0.4</v>
      </c>
      <c r="W125" s="4">
        <v>30</v>
      </c>
      <c r="X125" s="4" t="s">
        <v>99</v>
      </c>
      <c r="Y125" s="4">
        <v>26</v>
      </c>
      <c r="Z125" s="4">
        <v>7.1</v>
      </c>
      <c r="AA125" s="4">
        <v>5.6</v>
      </c>
      <c r="AB125" s="4">
        <v>6.78</v>
      </c>
      <c r="AC125" s="4">
        <v>7.2</v>
      </c>
      <c r="AE125" s="4">
        <v>0.1</v>
      </c>
      <c r="AH125" s="25">
        <v>6.8923668550175243</v>
      </c>
      <c r="AL125" s="4">
        <v>121.18</v>
      </c>
      <c r="AM125" s="4">
        <v>7.66</v>
      </c>
      <c r="AN125" s="4" t="s">
        <v>1165</v>
      </c>
      <c r="AO125" s="4" t="s">
        <v>1172</v>
      </c>
    </row>
    <row r="126" spans="1:41" s="4" customFormat="1" ht="13.8" customHeight="1" x14ac:dyDescent="0.25">
      <c r="A126" s="4" t="s">
        <v>959</v>
      </c>
      <c r="B126" s="4" t="s">
        <v>240</v>
      </c>
      <c r="C126" s="4">
        <v>2015</v>
      </c>
      <c r="D126" s="9" t="s">
        <v>1173</v>
      </c>
      <c r="E126" s="4" t="s">
        <v>179</v>
      </c>
      <c r="F126" s="4" t="s">
        <v>579</v>
      </c>
      <c r="G126" s="4" t="s">
        <v>1174</v>
      </c>
      <c r="H126" s="4" t="s">
        <v>312</v>
      </c>
      <c r="I126" s="4" t="s">
        <v>313</v>
      </c>
      <c r="J126" s="4" t="s">
        <v>1162</v>
      </c>
      <c r="M126" s="4">
        <v>139</v>
      </c>
      <c r="N126" s="6" t="s">
        <v>207</v>
      </c>
      <c r="O126" s="5" t="s">
        <v>1169</v>
      </c>
      <c r="P126" s="5" t="s">
        <v>185</v>
      </c>
      <c r="Q126" s="5" t="s">
        <v>185</v>
      </c>
      <c r="R126" s="5" t="s">
        <v>318</v>
      </c>
      <c r="S126" s="5" t="s">
        <v>318</v>
      </c>
      <c r="T126" s="4" t="s">
        <v>1176</v>
      </c>
      <c r="U126" s="4">
        <v>0.5</v>
      </c>
      <c r="V126" s="4">
        <v>0.4</v>
      </c>
      <c r="W126" s="4">
        <v>30</v>
      </c>
      <c r="X126" s="4" t="s">
        <v>99</v>
      </c>
      <c r="Y126" s="4">
        <v>26.2</v>
      </c>
      <c r="Z126" s="4">
        <v>7.2</v>
      </c>
      <c r="AA126" s="4">
        <v>5.4</v>
      </c>
      <c r="AB126" s="4">
        <v>5.4</v>
      </c>
      <c r="AC126" s="4">
        <v>1.8</v>
      </c>
      <c r="AE126" s="4">
        <v>0.1</v>
      </c>
      <c r="AH126" s="25">
        <v>4.6004226450182397</v>
      </c>
      <c r="AL126" s="4">
        <v>63.4</v>
      </c>
      <c r="AM126" s="4">
        <v>46.24</v>
      </c>
      <c r="AN126" s="4" t="s">
        <v>1165</v>
      </c>
      <c r="AO126" s="4" t="s">
        <v>1172</v>
      </c>
    </row>
    <row r="127" spans="1:41" s="4" customFormat="1" ht="13.8" x14ac:dyDescent="0.25">
      <c r="A127" s="4" t="s">
        <v>960</v>
      </c>
      <c r="B127" s="28" t="s">
        <v>518</v>
      </c>
      <c r="C127" s="15">
        <v>2020</v>
      </c>
      <c r="D127" s="12" t="s">
        <v>776</v>
      </c>
      <c r="E127" s="15" t="s">
        <v>179</v>
      </c>
      <c r="F127" s="4" t="s">
        <v>579</v>
      </c>
      <c r="G127" s="4" t="s">
        <v>637</v>
      </c>
      <c r="H127" s="15" t="s">
        <v>15</v>
      </c>
      <c r="I127" s="15" t="s">
        <v>16</v>
      </c>
      <c r="J127" s="18" t="s">
        <v>213</v>
      </c>
      <c r="K127" s="18"/>
      <c r="L127" s="18"/>
      <c r="M127" s="16"/>
      <c r="N127" s="34"/>
      <c r="O127" s="17"/>
      <c r="P127" s="17" t="s">
        <v>185</v>
      </c>
      <c r="Q127" s="17" t="s">
        <v>185</v>
      </c>
      <c r="R127" s="17" t="s">
        <v>37</v>
      </c>
      <c r="S127" s="17" t="s">
        <v>37</v>
      </c>
      <c r="AH127" s="25">
        <v>0</v>
      </c>
      <c r="AI127" s="16"/>
      <c r="AJ127" s="16"/>
      <c r="AK127" s="16"/>
      <c r="AL127" s="16"/>
      <c r="AM127" s="16">
        <v>0.69672000000000001</v>
      </c>
      <c r="AN127" s="4" t="s">
        <v>96</v>
      </c>
      <c r="AO127" s="4" t="s">
        <v>98</v>
      </c>
    </row>
    <row r="128" spans="1:41" s="4" customFormat="1" ht="13.8" x14ac:dyDescent="0.25">
      <c r="A128" s="4" t="s">
        <v>873</v>
      </c>
      <c r="B128" s="12" t="s">
        <v>397</v>
      </c>
      <c r="C128" s="4">
        <v>2019</v>
      </c>
      <c r="E128" s="12" t="s">
        <v>180</v>
      </c>
      <c r="F128" s="4" t="s">
        <v>578</v>
      </c>
      <c r="G128" s="4" t="s">
        <v>638</v>
      </c>
      <c r="H128" s="4" t="s">
        <v>15</v>
      </c>
      <c r="I128" s="4" t="s">
        <v>16</v>
      </c>
      <c r="J128" s="12" t="s">
        <v>100</v>
      </c>
      <c r="K128" s="12"/>
      <c r="L128" s="12"/>
      <c r="N128" s="6"/>
      <c r="O128" s="5"/>
      <c r="P128" s="13" t="s">
        <v>185</v>
      </c>
      <c r="Q128" s="17" t="s">
        <v>185</v>
      </c>
      <c r="R128" s="17" t="s">
        <v>37</v>
      </c>
      <c r="S128" s="17" t="s">
        <v>37</v>
      </c>
      <c r="AH128" s="25">
        <v>0</v>
      </c>
      <c r="AI128" s="4">
        <v>15.600000000000001</v>
      </c>
      <c r="AN128" s="4" t="s">
        <v>96</v>
      </c>
      <c r="AO128" s="4" t="s">
        <v>98</v>
      </c>
    </row>
    <row r="129" spans="1:41" s="4" customFormat="1" ht="13.8" x14ac:dyDescent="0.25">
      <c r="A129" s="4" t="s">
        <v>873</v>
      </c>
      <c r="B129" s="12" t="s">
        <v>397</v>
      </c>
      <c r="C129" s="12">
        <v>2019</v>
      </c>
      <c r="D129" s="12"/>
      <c r="E129" s="12" t="s">
        <v>180</v>
      </c>
      <c r="F129" s="4" t="s">
        <v>578</v>
      </c>
      <c r="G129" s="4" t="s">
        <v>638</v>
      </c>
      <c r="H129" s="12" t="s">
        <v>15</v>
      </c>
      <c r="I129" s="12" t="s">
        <v>16</v>
      </c>
      <c r="J129" s="12" t="s">
        <v>100</v>
      </c>
      <c r="K129" s="12"/>
      <c r="L129" s="12"/>
      <c r="M129" s="13"/>
      <c r="N129" s="35"/>
      <c r="O129" s="13"/>
      <c r="P129" s="13" t="s">
        <v>185</v>
      </c>
      <c r="Q129" s="17" t="s">
        <v>185</v>
      </c>
      <c r="R129" s="13" t="s">
        <v>37</v>
      </c>
      <c r="S129" s="13" t="s">
        <v>37</v>
      </c>
      <c r="AH129" s="25">
        <v>0</v>
      </c>
      <c r="AI129" s="26">
        <v>20.64</v>
      </c>
      <c r="AJ129" s="26"/>
      <c r="AK129" s="26"/>
      <c r="AL129" s="26"/>
      <c r="AM129" s="12"/>
      <c r="AN129" s="4" t="s">
        <v>96</v>
      </c>
      <c r="AO129" s="4" t="s">
        <v>98</v>
      </c>
    </row>
    <row r="130" spans="1:41" s="4" customFormat="1" ht="13.8" x14ac:dyDescent="0.25">
      <c r="A130" s="4" t="s">
        <v>873</v>
      </c>
      <c r="B130" s="12" t="s">
        <v>397</v>
      </c>
      <c r="C130" s="12">
        <v>2019</v>
      </c>
      <c r="D130" s="12"/>
      <c r="E130" s="12" t="s">
        <v>180</v>
      </c>
      <c r="F130" s="4" t="s">
        <v>578</v>
      </c>
      <c r="G130" s="4" t="s">
        <v>638</v>
      </c>
      <c r="H130" s="12" t="s">
        <v>15</v>
      </c>
      <c r="I130" s="12" t="s">
        <v>16</v>
      </c>
      <c r="J130" s="12" t="s">
        <v>100</v>
      </c>
      <c r="K130" s="12"/>
      <c r="L130" s="12"/>
      <c r="M130" s="13"/>
      <c r="N130" s="35"/>
      <c r="O130" s="13"/>
      <c r="P130" s="13" t="s">
        <v>185</v>
      </c>
      <c r="Q130" s="17" t="s">
        <v>185</v>
      </c>
      <c r="R130" s="13" t="s">
        <v>37</v>
      </c>
      <c r="S130" s="13" t="s">
        <v>37</v>
      </c>
      <c r="AH130" s="25">
        <v>0</v>
      </c>
      <c r="AI130" s="26">
        <v>10.8</v>
      </c>
      <c r="AJ130" s="26"/>
      <c r="AK130" s="26"/>
      <c r="AL130" s="26"/>
      <c r="AM130" s="12"/>
      <c r="AN130" s="4" t="s">
        <v>96</v>
      </c>
      <c r="AO130" s="4" t="s">
        <v>98</v>
      </c>
    </row>
    <row r="131" spans="1:41" s="4" customFormat="1" ht="13.8" x14ac:dyDescent="0.25">
      <c r="A131" s="4" t="s">
        <v>873</v>
      </c>
      <c r="B131" s="12" t="s">
        <v>338</v>
      </c>
      <c r="C131" s="4">
        <v>2019</v>
      </c>
      <c r="E131" s="12" t="s">
        <v>180</v>
      </c>
      <c r="F131" s="4" t="s">
        <v>578</v>
      </c>
      <c r="G131" s="4" t="s">
        <v>638</v>
      </c>
      <c r="H131" s="4" t="s">
        <v>15</v>
      </c>
      <c r="I131" s="4" t="s">
        <v>16</v>
      </c>
      <c r="J131" s="12" t="s">
        <v>100</v>
      </c>
      <c r="K131" s="12"/>
      <c r="L131" s="12"/>
      <c r="N131" s="6"/>
      <c r="O131" s="5"/>
      <c r="P131" s="13" t="s">
        <v>185</v>
      </c>
      <c r="Q131" s="17" t="s">
        <v>185</v>
      </c>
      <c r="R131" s="13" t="s">
        <v>37</v>
      </c>
      <c r="S131" s="13" t="s">
        <v>37</v>
      </c>
      <c r="AH131" s="25">
        <v>0</v>
      </c>
      <c r="AI131" s="4">
        <v>10.8</v>
      </c>
      <c r="AN131" s="4" t="s">
        <v>96</v>
      </c>
      <c r="AO131" s="4" t="s">
        <v>98</v>
      </c>
    </row>
    <row r="132" spans="1:41" s="4" customFormat="1" ht="13.8" x14ac:dyDescent="0.25">
      <c r="A132" s="4" t="s">
        <v>873</v>
      </c>
      <c r="B132" s="12" t="s">
        <v>338</v>
      </c>
      <c r="C132" s="4">
        <v>2013</v>
      </c>
      <c r="E132" s="12" t="s">
        <v>180</v>
      </c>
      <c r="F132" s="4" t="s">
        <v>578</v>
      </c>
      <c r="G132" s="4" t="s">
        <v>638</v>
      </c>
      <c r="H132" s="4" t="s">
        <v>15</v>
      </c>
      <c r="I132" s="4" t="s">
        <v>16</v>
      </c>
      <c r="J132" s="12" t="s">
        <v>100</v>
      </c>
      <c r="K132" s="12"/>
      <c r="L132" s="12"/>
      <c r="N132" s="6"/>
      <c r="O132" s="5"/>
      <c r="P132" s="13" t="s">
        <v>185</v>
      </c>
      <c r="Q132" s="17" t="s">
        <v>185</v>
      </c>
      <c r="R132" s="13" t="s">
        <v>37</v>
      </c>
      <c r="S132" s="13" t="s">
        <v>37</v>
      </c>
      <c r="AH132" s="25">
        <v>0</v>
      </c>
      <c r="AI132" s="4">
        <v>20.64</v>
      </c>
      <c r="AN132" s="4" t="s">
        <v>96</v>
      </c>
      <c r="AO132" s="4" t="s">
        <v>98</v>
      </c>
    </row>
    <row r="133" spans="1:41" s="4" customFormat="1" ht="13.8" x14ac:dyDescent="0.25">
      <c r="A133" s="4" t="s">
        <v>873</v>
      </c>
      <c r="B133" s="12" t="s">
        <v>341</v>
      </c>
      <c r="C133" s="4">
        <v>2019</v>
      </c>
      <c r="E133" s="12" t="s">
        <v>180</v>
      </c>
      <c r="F133" s="4" t="s">
        <v>578</v>
      </c>
      <c r="G133" s="4" t="s">
        <v>638</v>
      </c>
      <c r="H133" s="4" t="s">
        <v>15</v>
      </c>
      <c r="I133" s="4" t="s">
        <v>16</v>
      </c>
      <c r="J133" s="12" t="s">
        <v>100</v>
      </c>
      <c r="K133" s="12"/>
      <c r="L133" s="12"/>
      <c r="N133" s="6"/>
      <c r="O133" s="5"/>
      <c r="P133" s="13" t="s">
        <v>185</v>
      </c>
      <c r="Q133" s="17" t="s">
        <v>185</v>
      </c>
      <c r="R133" s="13" t="s">
        <v>37</v>
      </c>
      <c r="S133" s="13" t="s">
        <v>37</v>
      </c>
      <c r="AH133" s="25">
        <v>0</v>
      </c>
      <c r="AI133" s="4">
        <v>11.28</v>
      </c>
      <c r="AN133" s="4" t="s">
        <v>96</v>
      </c>
      <c r="AO133" s="4" t="s">
        <v>98</v>
      </c>
    </row>
    <row r="134" spans="1:41" s="4" customFormat="1" ht="13.8" x14ac:dyDescent="0.25">
      <c r="A134" s="4" t="s">
        <v>961</v>
      </c>
      <c r="B134" s="12" t="s">
        <v>443</v>
      </c>
      <c r="C134" s="12">
        <v>2020</v>
      </c>
      <c r="D134" s="29" t="s">
        <v>777</v>
      </c>
      <c r="E134" s="12" t="s">
        <v>179</v>
      </c>
      <c r="F134" s="4" t="s">
        <v>578</v>
      </c>
      <c r="G134" s="4" t="s">
        <v>639</v>
      </c>
      <c r="H134" s="12" t="s">
        <v>15</v>
      </c>
      <c r="I134" s="12" t="s">
        <v>16</v>
      </c>
      <c r="J134" s="12" t="s">
        <v>100</v>
      </c>
      <c r="K134" s="12"/>
      <c r="L134" s="12"/>
      <c r="M134" s="13"/>
      <c r="N134" s="35"/>
      <c r="O134" s="13"/>
      <c r="P134" s="13" t="s">
        <v>185</v>
      </c>
      <c r="Q134" s="17" t="s">
        <v>185</v>
      </c>
      <c r="R134" s="13" t="s">
        <v>37</v>
      </c>
      <c r="S134" s="13" t="s">
        <v>37</v>
      </c>
      <c r="X134" s="4" t="s">
        <v>112</v>
      </c>
      <c r="Y134" s="4">
        <v>20.61</v>
      </c>
      <c r="Z134" s="4">
        <v>8.9700000000000006</v>
      </c>
      <c r="AB134" s="4">
        <v>0.08</v>
      </c>
      <c r="AD134" s="4">
        <v>0.78</v>
      </c>
      <c r="AH134" s="25">
        <v>0.29963784022657758</v>
      </c>
      <c r="AI134" s="26">
        <v>20.64</v>
      </c>
      <c r="AJ134" s="26"/>
      <c r="AK134" s="26"/>
      <c r="AL134" s="26"/>
      <c r="AM134" s="12"/>
      <c r="AN134" s="4" t="s">
        <v>96</v>
      </c>
      <c r="AO134" s="4" t="s">
        <v>98</v>
      </c>
    </row>
    <row r="135" spans="1:41" s="4" customFormat="1" ht="13.8" x14ac:dyDescent="0.25">
      <c r="A135" s="4" t="s">
        <v>961</v>
      </c>
      <c r="B135" s="12" t="s">
        <v>443</v>
      </c>
      <c r="C135" s="12">
        <v>2020</v>
      </c>
      <c r="D135" s="29" t="s">
        <v>777</v>
      </c>
      <c r="E135" s="12" t="s">
        <v>179</v>
      </c>
      <c r="F135" s="4" t="s">
        <v>578</v>
      </c>
      <c r="G135" s="4" t="s">
        <v>639</v>
      </c>
      <c r="H135" s="12" t="s">
        <v>15</v>
      </c>
      <c r="I135" s="12" t="s">
        <v>16</v>
      </c>
      <c r="J135" s="12" t="s">
        <v>100</v>
      </c>
      <c r="K135" s="12"/>
      <c r="L135" s="12"/>
      <c r="M135" s="13"/>
      <c r="N135" s="35"/>
      <c r="O135" s="13"/>
      <c r="P135" s="13" t="s">
        <v>185</v>
      </c>
      <c r="Q135" s="17" t="s">
        <v>185</v>
      </c>
      <c r="R135" s="13" t="s">
        <v>37</v>
      </c>
      <c r="S135" s="13" t="s">
        <v>37</v>
      </c>
      <c r="X135" s="4" t="s">
        <v>112</v>
      </c>
      <c r="Y135" s="4">
        <v>22.12</v>
      </c>
      <c r="Z135" s="4">
        <v>8.76</v>
      </c>
      <c r="AB135" s="4">
        <v>0.17</v>
      </c>
      <c r="AD135" s="4">
        <v>0.7</v>
      </c>
      <c r="AH135" s="25">
        <v>0.3451725969626771</v>
      </c>
      <c r="AI135" s="26">
        <v>10.8</v>
      </c>
      <c r="AJ135" s="26"/>
      <c r="AK135" s="26"/>
      <c r="AL135" s="26"/>
      <c r="AM135" s="12"/>
      <c r="AN135" s="4" t="s">
        <v>96</v>
      </c>
      <c r="AO135" s="4" t="s">
        <v>98</v>
      </c>
    </row>
    <row r="136" spans="1:41" s="4" customFormat="1" ht="13.8" x14ac:dyDescent="0.25">
      <c r="A136" s="4" t="s">
        <v>874</v>
      </c>
      <c r="B136" s="15" t="s">
        <v>445</v>
      </c>
      <c r="C136" s="15">
        <v>2016</v>
      </c>
      <c r="D136" s="12" t="s">
        <v>778</v>
      </c>
      <c r="E136" s="15" t="s">
        <v>179</v>
      </c>
      <c r="F136" s="4" t="s">
        <v>579</v>
      </c>
      <c r="G136" s="4" t="s">
        <v>640</v>
      </c>
      <c r="H136" s="15" t="s">
        <v>15</v>
      </c>
      <c r="I136" s="15" t="s">
        <v>16</v>
      </c>
      <c r="J136" s="18" t="s">
        <v>100</v>
      </c>
      <c r="K136" s="18"/>
      <c r="L136" s="18"/>
      <c r="M136" s="17"/>
      <c r="N136" s="33"/>
      <c r="O136" s="17"/>
      <c r="P136" s="17" t="s">
        <v>185</v>
      </c>
      <c r="Q136" s="17" t="s">
        <v>185</v>
      </c>
      <c r="R136" s="17" t="s">
        <v>44</v>
      </c>
      <c r="S136" s="17" t="s">
        <v>420</v>
      </c>
      <c r="X136" s="4" t="s">
        <v>99</v>
      </c>
      <c r="AH136" s="25">
        <v>0</v>
      </c>
      <c r="AI136" s="21">
        <v>473.52</v>
      </c>
      <c r="AJ136" s="21"/>
      <c r="AK136" s="21"/>
      <c r="AL136" s="21"/>
      <c r="AM136" s="15"/>
      <c r="AN136" s="4" t="s">
        <v>96</v>
      </c>
      <c r="AO136" s="4" t="s">
        <v>98</v>
      </c>
    </row>
    <row r="137" spans="1:41" s="4" customFormat="1" ht="13.8" x14ac:dyDescent="0.25">
      <c r="A137" s="4" t="s">
        <v>876</v>
      </c>
      <c r="B137" s="12" t="s">
        <v>331</v>
      </c>
      <c r="C137" s="4">
        <v>2015</v>
      </c>
      <c r="E137" s="12" t="s">
        <v>180</v>
      </c>
      <c r="F137" s="4" t="s">
        <v>578</v>
      </c>
      <c r="G137" s="4" t="s">
        <v>636</v>
      </c>
      <c r="H137" s="4" t="s">
        <v>15</v>
      </c>
      <c r="I137" s="4" t="s">
        <v>16</v>
      </c>
      <c r="J137" s="12" t="s">
        <v>100</v>
      </c>
      <c r="K137" s="12"/>
      <c r="L137" s="12"/>
      <c r="N137" s="6"/>
      <c r="O137" s="5"/>
      <c r="P137" s="13" t="s">
        <v>185</v>
      </c>
      <c r="Q137" s="17" t="s">
        <v>185</v>
      </c>
      <c r="R137" s="13" t="s">
        <v>37</v>
      </c>
      <c r="S137" s="13" t="s">
        <v>37</v>
      </c>
      <c r="AH137" s="25">
        <v>0</v>
      </c>
      <c r="AI137" s="4">
        <v>4.8000000000000007</v>
      </c>
      <c r="AN137" s="4" t="s">
        <v>96</v>
      </c>
      <c r="AO137" s="4" t="s">
        <v>98</v>
      </c>
    </row>
    <row r="138" spans="1:41" s="4" customFormat="1" ht="13.8" x14ac:dyDescent="0.25">
      <c r="A138" s="4" t="s">
        <v>876</v>
      </c>
      <c r="B138" s="12" t="s">
        <v>331</v>
      </c>
      <c r="C138" s="4">
        <v>2015</v>
      </c>
      <c r="E138" s="12" t="s">
        <v>180</v>
      </c>
      <c r="F138" s="4" t="s">
        <v>578</v>
      </c>
      <c r="G138" s="4" t="s">
        <v>636</v>
      </c>
      <c r="H138" s="4" t="s">
        <v>15</v>
      </c>
      <c r="I138" s="4" t="s">
        <v>16</v>
      </c>
      <c r="J138" s="12" t="s">
        <v>100</v>
      </c>
      <c r="K138" s="12"/>
      <c r="L138" s="12"/>
      <c r="N138" s="6"/>
      <c r="O138" s="5"/>
      <c r="P138" s="13" t="s">
        <v>185</v>
      </c>
      <c r="Q138" s="17" t="s">
        <v>185</v>
      </c>
      <c r="R138" s="13" t="s">
        <v>37</v>
      </c>
      <c r="S138" s="13" t="s">
        <v>37</v>
      </c>
      <c r="AH138" s="25">
        <v>0</v>
      </c>
      <c r="AI138" s="4">
        <v>11.52</v>
      </c>
      <c r="AN138" s="4" t="s">
        <v>96</v>
      </c>
      <c r="AO138" s="4" t="s">
        <v>98</v>
      </c>
    </row>
    <row r="139" spans="1:41" s="4" customFormat="1" ht="13.8" x14ac:dyDescent="0.25">
      <c r="A139" s="4" t="s">
        <v>876</v>
      </c>
      <c r="B139" s="12" t="s">
        <v>331</v>
      </c>
      <c r="C139" s="12">
        <v>2015</v>
      </c>
      <c r="D139" s="12"/>
      <c r="E139" s="12" t="s">
        <v>180</v>
      </c>
      <c r="F139" s="4" t="s">
        <v>578</v>
      </c>
      <c r="G139" s="4" t="s">
        <v>636</v>
      </c>
      <c r="H139" s="12" t="s">
        <v>15</v>
      </c>
      <c r="I139" s="12" t="s">
        <v>16</v>
      </c>
      <c r="J139" s="12" t="s">
        <v>100</v>
      </c>
      <c r="K139" s="12"/>
      <c r="L139" s="12"/>
      <c r="M139" s="13"/>
      <c r="N139" s="35"/>
      <c r="O139" s="13"/>
      <c r="P139" s="13" t="s">
        <v>185</v>
      </c>
      <c r="Q139" s="17" t="s">
        <v>185</v>
      </c>
      <c r="R139" s="13" t="s">
        <v>37</v>
      </c>
      <c r="S139" s="13" t="s">
        <v>37</v>
      </c>
      <c r="AH139" s="25">
        <v>0</v>
      </c>
      <c r="AI139" s="26">
        <v>11.52</v>
      </c>
      <c r="AJ139" s="26"/>
      <c r="AK139" s="26"/>
      <c r="AL139" s="26"/>
      <c r="AM139" s="12"/>
      <c r="AN139" s="4" t="s">
        <v>96</v>
      </c>
      <c r="AO139" s="4" t="s">
        <v>98</v>
      </c>
    </row>
    <row r="140" spans="1:41" s="4" customFormat="1" ht="13.8" x14ac:dyDescent="0.25">
      <c r="A140" s="4" t="s">
        <v>876</v>
      </c>
      <c r="B140" s="28" t="s">
        <v>331</v>
      </c>
      <c r="C140" s="15">
        <v>2015</v>
      </c>
      <c r="D140" s="15"/>
      <c r="E140" s="15" t="s">
        <v>180</v>
      </c>
      <c r="F140" s="4" t="s">
        <v>578</v>
      </c>
      <c r="G140" s="4" t="s">
        <v>636</v>
      </c>
      <c r="H140" s="15" t="s">
        <v>15</v>
      </c>
      <c r="I140" s="15" t="s">
        <v>16</v>
      </c>
      <c r="J140" s="18" t="s">
        <v>100</v>
      </c>
      <c r="K140" s="18"/>
      <c r="L140" s="18"/>
      <c r="M140" s="16"/>
      <c r="N140" s="34"/>
      <c r="O140" s="17"/>
      <c r="P140" s="17" t="s">
        <v>185</v>
      </c>
      <c r="Q140" s="17" t="s">
        <v>185</v>
      </c>
      <c r="R140" s="17" t="s">
        <v>37</v>
      </c>
      <c r="S140" s="17" t="s">
        <v>37</v>
      </c>
      <c r="AH140" s="25">
        <v>0</v>
      </c>
      <c r="AI140" s="16"/>
      <c r="AJ140" s="16"/>
      <c r="AK140" s="16"/>
      <c r="AL140" s="16"/>
      <c r="AM140" s="16">
        <v>0.98160000000000003</v>
      </c>
      <c r="AN140" s="4" t="s">
        <v>96</v>
      </c>
      <c r="AO140" s="4" t="s">
        <v>98</v>
      </c>
    </row>
    <row r="141" spans="1:41" s="4" customFormat="1" ht="13.8" x14ac:dyDescent="0.25">
      <c r="A141" s="4" t="s">
        <v>962</v>
      </c>
      <c r="B141" s="12" t="s">
        <v>401</v>
      </c>
      <c r="C141" s="4">
        <v>2020</v>
      </c>
      <c r="E141" s="12" t="s">
        <v>180</v>
      </c>
      <c r="F141" s="4" t="s">
        <v>578</v>
      </c>
      <c r="H141" s="4" t="s">
        <v>15</v>
      </c>
      <c r="I141" s="4" t="s">
        <v>16</v>
      </c>
      <c r="J141" s="12" t="s">
        <v>254</v>
      </c>
      <c r="K141" s="12"/>
      <c r="L141" s="12"/>
      <c r="N141" s="6"/>
      <c r="O141" s="5"/>
      <c r="P141" s="13" t="s">
        <v>185</v>
      </c>
      <c r="Q141" s="17" t="s">
        <v>185</v>
      </c>
      <c r="R141" s="17" t="s">
        <v>37</v>
      </c>
      <c r="S141" s="17" t="s">
        <v>37</v>
      </c>
      <c r="AH141" s="25">
        <v>0</v>
      </c>
      <c r="AI141" s="4">
        <v>114.47999999999999</v>
      </c>
      <c r="AN141" s="4" t="s">
        <v>96</v>
      </c>
      <c r="AO141" s="4" t="s">
        <v>98</v>
      </c>
    </row>
    <row r="142" spans="1:41" s="4" customFormat="1" ht="13.8" x14ac:dyDescent="0.25">
      <c r="A142" s="4" t="s">
        <v>962</v>
      </c>
      <c r="B142" s="12" t="s">
        <v>401</v>
      </c>
      <c r="C142" s="12">
        <v>2020</v>
      </c>
      <c r="D142" s="12"/>
      <c r="E142" s="12" t="s">
        <v>180</v>
      </c>
      <c r="F142" s="4" t="s">
        <v>578</v>
      </c>
      <c r="H142" s="12" t="s">
        <v>15</v>
      </c>
      <c r="I142" s="12" t="s">
        <v>16</v>
      </c>
      <c r="J142" s="12" t="s">
        <v>254</v>
      </c>
      <c r="K142" s="12"/>
      <c r="L142" s="12"/>
      <c r="M142" s="13"/>
      <c r="N142" s="35"/>
      <c r="O142" s="13"/>
      <c r="P142" s="13" t="s">
        <v>185</v>
      </c>
      <c r="Q142" s="17" t="s">
        <v>185</v>
      </c>
      <c r="R142" s="13" t="s">
        <v>37</v>
      </c>
      <c r="S142" s="13" t="s">
        <v>37</v>
      </c>
      <c r="AH142" s="25">
        <v>0</v>
      </c>
      <c r="AI142" s="26">
        <v>114.47999999999999</v>
      </c>
      <c r="AJ142" s="26"/>
      <c r="AK142" s="26"/>
      <c r="AL142" s="26"/>
      <c r="AM142" s="12"/>
      <c r="AN142" s="4" t="s">
        <v>96</v>
      </c>
      <c r="AO142" s="4" t="s">
        <v>98</v>
      </c>
    </row>
    <row r="143" spans="1:41" s="4" customFormat="1" ht="13.8" x14ac:dyDescent="0.25">
      <c r="A143" s="4" t="s">
        <v>962</v>
      </c>
      <c r="B143" s="28" t="s">
        <v>401</v>
      </c>
      <c r="C143" s="15">
        <v>2020</v>
      </c>
      <c r="D143" s="15"/>
      <c r="E143" s="15" t="s">
        <v>180</v>
      </c>
      <c r="F143" s="4" t="s">
        <v>578</v>
      </c>
      <c r="H143" s="15" t="s">
        <v>15</v>
      </c>
      <c r="I143" s="15" t="s">
        <v>16</v>
      </c>
      <c r="J143" s="18" t="s">
        <v>254</v>
      </c>
      <c r="K143" s="18"/>
      <c r="L143" s="18"/>
      <c r="M143" s="16"/>
      <c r="N143" s="34"/>
      <c r="O143" s="17"/>
      <c r="P143" s="17" t="s">
        <v>185</v>
      </c>
      <c r="Q143" s="17" t="s">
        <v>185</v>
      </c>
      <c r="R143" s="17" t="s">
        <v>37</v>
      </c>
      <c r="S143" s="17" t="s">
        <v>37</v>
      </c>
      <c r="AH143" s="25">
        <v>0</v>
      </c>
      <c r="AI143" s="16"/>
      <c r="AJ143" s="16"/>
      <c r="AK143" s="16"/>
      <c r="AL143" s="16"/>
      <c r="AM143" s="16">
        <v>2.1357599999999999</v>
      </c>
      <c r="AN143" s="4" t="s">
        <v>96</v>
      </c>
      <c r="AO143" s="4" t="s">
        <v>98</v>
      </c>
    </row>
    <row r="144" spans="1:41" s="4" customFormat="1" ht="13.8" x14ac:dyDescent="0.25">
      <c r="A144" s="4" t="s">
        <v>963</v>
      </c>
      <c r="B144" s="15" t="s">
        <v>446</v>
      </c>
      <c r="C144" s="21">
        <v>2013</v>
      </c>
      <c r="D144" s="15"/>
      <c r="E144" s="15" t="s">
        <v>179</v>
      </c>
      <c r="F144" s="4" t="s">
        <v>578</v>
      </c>
      <c r="G144" s="4" t="s">
        <v>1120</v>
      </c>
      <c r="H144" s="15" t="s">
        <v>15</v>
      </c>
      <c r="I144" s="18" t="s">
        <v>16</v>
      </c>
      <c r="J144" s="18" t="s">
        <v>191</v>
      </c>
      <c r="K144" s="18"/>
      <c r="L144" s="18"/>
      <c r="M144" s="17"/>
      <c r="N144" s="33"/>
      <c r="O144" s="17"/>
      <c r="P144" s="17" t="s">
        <v>185</v>
      </c>
      <c r="Q144" s="17" t="s">
        <v>185</v>
      </c>
      <c r="R144" s="17" t="s">
        <v>867</v>
      </c>
      <c r="S144" s="17" t="s">
        <v>417</v>
      </c>
      <c r="X144" s="4" t="s">
        <v>99</v>
      </c>
      <c r="AH144" s="25">
        <v>0</v>
      </c>
      <c r="AI144" s="22">
        <v>5.8776000000000002</v>
      </c>
      <c r="AJ144" s="22"/>
      <c r="AK144" s="22"/>
      <c r="AL144" s="22"/>
      <c r="AM144" s="15"/>
      <c r="AN144" s="4" t="s">
        <v>96</v>
      </c>
      <c r="AO144" s="4" t="s">
        <v>98</v>
      </c>
    </row>
    <row r="145" spans="1:41" s="4" customFormat="1" ht="13.8" x14ac:dyDescent="0.25">
      <c r="A145" s="4" t="s">
        <v>963</v>
      </c>
      <c r="B145" s="15" t="s">
        <v>446</v>
      </c>
      <c r="C145" s="21">
        <v>2013</v>
      </c>
      <c r="D145" s="15"/>
      <c r="E145" s="15" t="s">
        <v>179</v>
      </c>
      <c r="F145" s="4" t="s">
        <v>578</v>
      </c>
      <c r="G145" s="4" t="s">
        <v>1120</v>
      </c>
      <c r="H145" s="15" t="s">
        <v>15</v>
      </c>
      <c r="I145" s="18" t="s">
        <v>16</v>
      </c>
      <c r="J145" s="18" t="s">
        <v>191</v>
      </c>
      <c r="K145" s="18"/>
      <c r="L145" s="18"/>
      <c r="M145" s="17"/>
      <c r="N145" s="33"/>
      <c r="O145" s="17"/>
      <c r="P145" s="17" t="s">
        <v>185</v>
      </c>
      <c r="Q145" s="17" t="s">
        <v>185</v>
      </c>
      <c r="R145" s="17" t="s">
        <v>867</v>
      </c>
      <c r="S145" s="17" t="s">
        <v>421</v>
      </c>
      <c r="X145" s="4" t="s">
        <v>99</v>
      </c>
      <c r="AH145" s="25">
        <v>0</v>
      </c>
      <c r="AI145" s="22">
        <v>0.96</v>
      </c>
      <c r="AJ145" s="22"/>
      <c r="AK145" s="22"/>
      <c r="AL145" s="22"/>
      <c r="AM145" s="15"/>
      <c r="AN145" s="4" t="s">
        <v>96</v>
      </c>
      <c r="AO145" s="4" t="s">
        <v>98</v>
      </c>
    </row>
    <row r="146" spans="1:41" s="4" customFormat="1" ht="13.8" x14ac:dyDescent="0.25">
      <c r="A146" s="4" t="s">
        <v>963</v>
      </c>
      <c r="B146" s="15" t="s">
        <v>446</v>
      </c>
      <c r="C146" s="15">
        <v>2013</v>
      </c>
      <c r="D146" s="15"/>
      <c r="E146" s="12" t="s">
        <v>179</v>
      </c>
      <c r="F146" s="4" t="s">
        <v>578</v>
      </c>
      <c r="G146" s="4" t="s">
        <v>1120</v>
      </c>
      <c r="H146" s="15" t="s">
        <v>15</v>
      </c>
      <c r="I146" s="15" t="s">
        <v>16</v>
      </c>
      <c r="J146" s="18" t="s">
        <v>191</v>
      </c>
      <c r="K146" s="18"/>
      <c r="L146" s="18"/>
      <c r="M146" s="16"/>
      <c r="N146" s="34"/>
      <c r="O146" s="17"/>
      <c r="P146" s="17" t="s">
        <v>185</v>
      </c>
      <c r="Q146" s="17" t="s">
        <v>185</v>
      </c>
      <c r="R146" s="17" t="s">
        <v>867</v>
      </c>
      <c r="S146" s="24" t="s">
        <v>421</v>
      </c>
      <c r="X146" s="4" t="s">
        <v>99</v>
      </c>
      <c r="AH146" s="25">
        <v>0</v>
      </c>
      <c r="AI146" s="15"/>
      <c r="AJ146" s="15"/>
      <c r="AK146" s="15"/>
      <c r="AL146" s="15"/>
      <c r="AM146" s="15">
        <v>1.50624</v>
      </c>
      <c r="AN146" s="4" t="s">
        <v>96</v>
      </c>
      <c r="AO146" s="4" t="s">
        <v>98</v>
      </c>
    </row>
    <row r="147" spans="1:41" s="4" customFormat="1" ht="13.8" x14ac:dyDescent="0.25">
      <c r="A147" s="4" t="s">
        <v>964</v>
      </c>
      <c r="B147" s="12" t="s">
        <v>332</v>
      </c>
      <c r="C147" s="4">
        <v>2021</v>
      </c>
      <c r="E147" s="12" t="s">
        <v>179</v>
      </c>
      <c r="F147" s="4" t="s">
        <v>578</v>
      </c>
      <c r="G147" s="4" t="s">
        <v>1126</v>
      </c>
      <c r="H147" s="4" t="s">
        <v>15</v>
      </c>
      <c r="I147" s="4" t="s">
        <v>16</v>
      </c>
      <c r="J147" s="12" t="s">
        <v>214</v>
      </c>
      <c r="K147" s="12"/>
      <c r="L147" s="12"/>
      <c r="N147" s="6"/>
      <c r="O147" s="5"/>
      <c r="P147" s="13" t="s">
        <v>185</v>
      </c>
      <c r="Q147" s="17" t="s">
        <v>185</v>
      </c>
      <c r="R147" s="13" t="s">
        <v>37</v>
      </c>
      <c r="S147" s="13" t="s">
        <v>37</v>
      </c>
      <c r="AH147" s="25">
        <v>0</v>
      </c>
      <c r="AI147" s="4">
        <v>5.04</v>
      </c>
      <c r="AN147" s="4" t="s">
        <v>96</v>
      </c>
      <c r="AO147" s="4" t="s">
        <v>98</v>
      </c>
    </row>
    <row r="148" spans="1:41" s="4" customFormat="1" ht="13.8" x14ac:dyDescent="0.25">
      <c r="A148" s="4" t="s">
        <v>964</v>
      </c>
      <c r="B148" s="12" t="s">
        <v>332</v>
      </c>
      <c r="C148" s="12">
        <v>2021</v>
      </c>
      <c r="D148" s="12"/>
      <c r="E148" s="12" t="s">
        <v>179</v>
      </c>
      <c r="F148" s="4" t="s">
        <v>578</v>
      </c>
      <c r="G148" s="4" t="s">
        <v>1126</v>
      </c>
      <c r="H148" s="12" t="s">
        <v>15</v>
      </c>
      <c r="I148" s="12" t="s">
        <v>16</v>
      </c>
      <c r="J148" s="12" t="s">
        <v>214</v>
      </c>
      <c r="K148" s="12"/>
      <c r="L148" s="12"/>
      <c r="M148" s="13"/>
      <c r="N148" s="35"/>
      <c r="O148" s="13"/>
      <c r="P148" s="13" t="s">
        <v>185</v>
      </c>
      <c r="Q148" s="17" t="s">
        <v>185</v>
      </c>
      <c r="R148" s="13" t="s">
        <v>37</v>
      </c>
      <c r="S148" s="13" t="s">
        <v>37</v>
      </c>
      <c r="AH148" s="25">
        <v>0</v>
      </c>
      <c r="AI148" s="26">
        <v>5.04</v>
      </c>
      <c r="AJ148" s="26"/>
      <c r="AK148" s="26"/>
      <c r="AL148" s="26"/>
      <c r="AM148" s="12"/>
      <c r="AN148" s="4" t="s">
        <v>96</v>
      </c>
      <c r="AO148" s="4" t="s">
        <v>98</v>
      </c>
    </row>
    <row r="149" spans="1:41" s="4" customFormat="1" ht="13.8" x14ac:dyDescent="0.25">
      <c r="A149" s="4" t="s">
        <v>965</v>
      </c>
      <c r="B149" s="12" t="s">
        <v>326</v>
      </c>
      <c r="C149" s="4">
        <v>2015</v>
      </c>
      <c r="E149" s="15" t="s">
        <v>180</v>
      </c>
      <c r="F149" s="4" t="s">
        <v>578</v>
      </c>
      <c r="G149" s="4" t="s">
        <v>644</v>
      </c>
      <c r="H149" s="4" t="s">
        <v>15</v>
      </c>
      <c r="I149" s="4" t="s">
        <v>16</v>
      </c>
      <c r="J149" s="12" t="s">
        <v>191</v>
      </c>
      <c r="K149" s="12"/>
      <c r="L149" s="12"/>
      <c r="N149" s="6"/>
      <c r="O149" s="5"/>
      <c r="P149" s="13" t="s">
        <v>185</v>
      </c>
      <c r="Q149" s="17" t="s">
        <v>185</v>
      </c>
      <c r="R149" s="5" t="s">
        <v>37</v>
      </c>
      <c r="S149" s="5" t="s">
        <v>37</v>
      </c>
      <c r="Y149" s="4">
        <v>20.29</v>
      </c>
      <c r="Z149" s="4">
        <v>8.0299999999999994</v>
      </c>
      <c r="AA149" s="4">
        <v>8.1300000000000008</v>
      </c>
      <c r="AB149" s="4">
        <v>0.78</v>
      </c>
      <c r="AD149" s="4">
        <v>0.71</v>
      </c>
      <c r="AF149" s="4">
        <v>12.42</v>
      </c>
      <c r="AH149" s="25">
        <v>0.82194818585181761</v>
      </c>
      <c r="AI149" s="4">
        <v>0.24</v>
      </c>
      <c r="AN149" s="4" t="s">
        <v>96</v>
      </c>
      <c r="AO149" s="4" t="s">
        <v>98</v>
      </c>
    </row>
    <row r="150" spans="1:41" s="4" customFormat="1" ht="13.8" x14ac:dyDescent="0.25">
      <c r="A150" s="4" t="s">
        <v>965</v>
      </c>
      <c r="B150" s="12" t="s">
        <v>326</v>
      </c>
      <c r="C150" s="12">
        <v>2015</v>
      </c>
      <c r="D150" s="12"/>
      <c r="E150" s="15" t="s">
        <v>180</v>
      </c>
      <c r="F150" s="4" t="s">
        <v>578</v>
      </c>
      <c r="G150" s="4" t="s">
        <v>644</v>
      </c>
      <c r="H150" s="12" t="s">
        <v>15</v>
      </c>
      <c r="I150" s="12" t="s">
        <v>16</v>
      </c>
      <c r="J150" s="12" t="s">
        <v>191</v>
      </c>
      <c r="K150" s="12"/>
      <c r="L150" s="12"/>
      <c r="M150" s="13"/>
      <c r="N150" s="35"/>
      <c r="O150" s="13"/>
      <c r="P150" s="13" t="s">
        <v>185</v>
      </c>
      <c r="Q150" s="17" t="s">
        <v>185</v>
      </c>
      <c r="R150" s="13" t="s">
        <v>37</v>
      </c>
      <c r="S150" s="13" t="s">
        <v>37</v>
      </c>
      <c r="AH150" s="25">
        <v>0</v>
      </c>
      <c r="AI150" s="26">
        <v>0.24</v>
      </c>
      <c r="AJ150" s="26"/>
      <c r="AK150" s="26"/>
      <c r="AL150" s="26"/>
      <c r="AM150" s="12"/>
      <c r="AN150" s="4" t="s">
        <v>96</v>
      </c>
      <c r="AO150" s="4" t="s">
        <v>98</v>
      </c>
    </row>
    <row r="151" spans="1:41" s="4" customFormat="1" ht="13.8" x14ac:dyDescent="0.25">
      <c r="A151" s="4" t="s">
        <v>965</v>
      </c>
      <c r="B151" s="28" t="s">
        <v>326</v>
      </c>
      <c r="C151" s="15">
        <v>2015</v>
      </c>
      <c r="D151" s="15"/>
      <c r="E151" s="15" t="s">
        <v>180</v>
      </c>
      <c r="F151" s="4" t="s">
        <v>578</v>
      </c>
      <c r="G151" s="4" t="s">
        <v>644</v>
      </c>
      <c r="H151" s="15" t="s">
        <v>15</v>
      </c>
      <c r="I151" s="15" t="s">
        <v>16</v>
      </c>
      <c r="J151" s="18" t="s">
        <v>191</v>
      </c>
      <c r="K151" s="18"/>
      <c r="L151" s="18"/>
      <c r="M151" s="16"/>
      <c r="N151" s="34"/>
      <c r="O151" s="17"/>
      <c r="P151" s="17" t="s">
        <v>185</v>
      </c>
      <c r="Q151" s="17" t="s">
        <v>185</v>
      </c>
      <c r="R151" s="17" t="s">
        <v>37</v>
      </c>
      <c r="S151" s="17" t="s">
        <v>37</v>
      </c>
      <c r="AH151" s="25">
        <v>0</v>
      </c>
      <c r="AI151" s="16"/>
      <c r="AJ151" s="16"/>
      <c r="AK151" s="16"/>
      <c r="AL151" s="16"/>
      <c r="AM151" s="16">
        <v>1.2000000000000001E-3</v>
      </c>
      <c r="AN151" s="4" t="s">
        <v>96</v>
      </c>
      <c r="AO151" s="4" t="s">
        <v>98</v>
      </c>
    </row>
    <row r="152" spans="1:41" s="4" customFormat="1" ht="13.8" x14ac:dyDescent="0.25">
      <c r="A152" s="4" t="s">
        <v>966</v>
      </c>
      <c r="B152" s="4" t="s">
        <v>319</v>
      </c>
      <c r="C152" s="4">
        <v>2012</v>
      </c>
      <c r="E152" s="15" t="s">
        <v>179</v>
      </c>
      <c r="F152" s="4" t="s">
        <v>578</v>
      </c>
      <c r="G152" s="4" t="s">
        <v>645</v>
      </c>
      <c r="H152" s="4" t="s">
        <v>15</v>
      </c>
      <c r="I152" s="4" t="s">
        <v>16</v>
      </c>
      <c r="J152" s="4" t="s">
        <v>277</v>
      </c>
      <c r="M152" s="4">
        <v>101</v>
      </c>
      <c r="N152" s="6" t="s">
        <v>278</v>
      </c>
      <c r="O152" s="5" t="s">
        <v>279</v>
      </c>
      <c r="P152" s="5" t="s">
        <v>185</v>
      </c>
      <c r="Q152" s="17" t="s">
        <v>185</v>
      </c>
      <c r="R152" s="17" t="s">
        <v>44</v>
      </c>
      <c r="S152" s="5" t="s">
        <v>228</v>
      </c>
      <c r="X152" s="4" t="s">
        <v>99</v>
      </c>
      <c r="AH152" s="25">
        <v>0</v>
      </c>
      <c r="AM152" s="4">
        <v>1.93536</v>
      </c>
      <c r="AN152" s="4" t="s">
        <v>96</v>
      </c>
      <c r="AO152" s="4" t="s">
        <v>98</v>
      </c>
    </row>
    <row r="153" spans="1:41" s="4" customFormat="1" ht="13.8" x14ac:dyDescent="0.25">
      <c r="A153" s="4" t="s">
        <v>967</v>
      </c>
      <c r="B153" s="15" t="s">
        <v>553</v>
      </c>
      <c r="C153" s="15">
        <v>2008</v>
      </c>
      <c r="D153" s="30" t="s">
        <v>780</v>
      </c>
      <c r="E153" s="15" t="s">
        <v>179</v>
      </c>
      <c r="F153" s="4" t="s">
        <v>579</v>
      </c>
      <c r="G153" s="4" t="s">
        <v>569</v>
      </c>
      <c r="H153" s="15" t="s">
        <v>15</v>
      </c>
      <c r="I153" s="15" t="s">
        <v>16</v>
      </c>
      <c r="J153" s="18" t="s">
        <v>191</v>
      </c>
      <c r="K153" s="18"/>
      <c r="L153" s="18"/>
      <c r="M153" s="16"/>
      <c r="N153" s="34"/>
      <c r="O153" s="17"/>
      <c r="P153" s="24" t="s">
        <v>185</v>
      </c>
      <c r="Q153" s="17" t="s">
        <v>185</v>
      </c>
      <c r="R153" s="17" t="s">
        <v>44</v>
      </c>
      <c r="S153" s="24" t="s">
        <v>420</v>
      </c>
      <c r="AH153" s="25">
        <v>0</v>
      </c>
      <c r="AI153" s="15"/>
      <c r="AJ153" s="15"/>
      <c r="AK153" s="15"/>
      <c r="AL153" s="15"/>
      <c r="AM153" s="15">
        <v>1.6370399999999998</v>
      </c>
      <c r="AN153" s="4" t="s">
        <v>96</v>
      </c>
      <c r="AO153" s="4" t="s">
        <v>98</v>
      </c>
    </row>
    <row r="154" spans="1:41" s="4" customFormat="1" ht="13.8" x14ac:dyDescent="0.25">
      <c r="A154" s="4" t="s">
        <v>968</v>
      </c>
      <c r="B154" s="15" t="s">
        <v>553</v>
      </c>
      <c r="C154" s="15">
        <v>2008</v>
      </c>
      <c r="D154" s="12" t="s">
        <v>781</v>
      </c>
      <c r="E154" s="15" t="s">
        <v>179</v>
      </c>
      <c r="F154" s="4" t="s">
        <v>579</v>
      </c>
      <c r="G154" s="4" t="s">
        <v>564</v>
      </c>
      <c r="H154" s="15" t="s">
        <v>15</v>
      </c>
      <c r="I154" s="15" t="s">
        <v>16</v>
      </c>
      <c r="J154" s="18" t="s">
        <v>191</v>
      </c>
      <c r="K154" s="18"/>
      <c r="L154" s="18"/>
      <c r="M154" s="16"/>
      <c r="N154" s="34"/>
      <c r="O154" s="17"/>
      <c r="P154" s="24" t="s">
        <v>185</v>
      </c>
      <c r="Q154" s="17" t="s">
        <v>185</v>
      </c>
      <c r="R154" s="17" t="s">
        <v>44</v>
      </c>
      <c r="S154" s="24" t="s">
        <v>420</v>
      </c>
      <c r="AH154" s="25">
        <v>0</v>
      </c>
      <c r="AI154" s="15"/>
      <c r="AJ154" s="15"/>
      <c r="AK154" s="15"/>
      <c r="AL154" s="15"/>
      <c r="AM154" s="15">
        <v>1.9310399999999999</v>
      </c>
      <c r="AN154" s="4" t="s">
        <v>96</v>
      </c>
      <c r="AO154" s="4" t="s">
        <v>98</v>
      </c>
    </row>
    <row r="155" spans="1:41" s="4" customFormat="1" ht="13.8" x14ac:dyDescent="0.25">
      <c r="A155" s="4" t="s">
        <v>969</v>
      </c>
      <c r="B155" s="24" t="s">
        <v>447</v>
      </c>
      <c r="C155" s="21">
        <v>2020</v>
      </c>
      <c r="D155" s="15"/>
      <c r="E155" s="15" t="s">
        <v>179</v>
      </c>
      <c r="F155" s="4" t="s">
        <v>578</v>
      </c>
      <c r="G155" s="4" t="s">
        <v>649</v>
      </c>
      <c r="H155" s="15" t="s">
        <v>15</v>
      </c>
      <c r="I155" s="18" t="s">
        <v>16</v>
      </c>
      <c r="J155" s="18" t="s">
        <v>449</v>
      </c>
      <c r="K155" s="18"/>
      <c r="L155" s="18"/>
      <c r="M155" s="17"/>
      <c r="N155" s="33"/>
      <c r="O155" s="17"/>
      <c r="P155" s="17" t="s">
        <v>185</v>
      </c>
      <c r="Q155" s="17" t="s">
        <v>185</v>
      </c>
      <c r="R155" s="17" t="s">
        <v>867</v>
      </c>
      <c r="S155" s="17" t="s">
        <v>421</v>
      </c>
      <c r="AH155" s="25">
        <v>0</v>
      </c>
      <c r="AI155" s="22">
        <v>5.28</v>
      </c>
      <c r="AJ155" s="22"/>
      <c r="AK155" s="22"/>
      <c r="AL155" s="22"/>
      <c r="AM155" s="15"/>
      <c r="AN155" s="4" t="s">
        <v>96</v>
      </c>
      <c r="AO155" s="4" t="s">
        <v>98</v>
      </c>
    </row>
    <row r="156" spans="1:41" s="4" customFormat="1" ht="13.8" x14ac:dyDescent="0.25">
      <c r="A156" s="4" t="s">
        <v>970</v>
      </c>
      <c r="B156" s="24" t="s">
        <v>447</v>
      </c>
      <c r="C156" s="21">
        <v>2017</v>
      </c>
      <c r="D156" s="15"/>
      <c r="E156" s="15" t="s">
        <v>180</v>
      </c>
      <c r="F156" s="4" t="s">
        <v>578</v>
      </c>
      <c r="G156" s="4" t="s">
        <v>648</v>
      </c>
      <c r="H156" s="15" t="s">
        <v>15</v>
      </c>
      <c r="I156" s="18" t="s">
        <v>16</v>
      </c>
      <c r="J156" s="18" t="s">
        <v>448</v>
      </c>
      <c r="K156" s="18"/>
      <c r="L156" s="18"/>
      <c r="M156" s="17"/>
      <c r="N156" s="33"/>
      <c r="O156" s="17"/>
      <c r="P156" s="17" t="s">
        <v>185</v>
      </c>
      <c r="Q156" s="17" t="s">
        <v>185</v>
      </c>
      <c r="R156" s="17" t="s">
        <v>867</v>
      </c>
      <c r="S156" s="17" t="s">
        <v>417</v>
      </c>
      <c r="AH156" s="25">
        <v>0</v>
      </c>
      <c r="AI156" s="22">
        <v>53.760000000000005</v>
      </c>
      <c r="AJ156" s="22"/>
      <c r="AK156" s="22"/>
      <c r="AL156" s="22"/>
      <c r="AM156" s="15"/>
      <c r="AN156" s="4" t="s">
        <v>96</v>
      </c>
      <c r="AO156" s="4" t="s">
        <v>98</v>
      </c>
    </row>
    <row r="157" spans="1:41" s="4" customFormat="1" ht="13.8" x14ac:dyDescent="0.25">
      <c r="A157" s="4" t="s">
        <v>1036</v>
      </c>
      <c r="B157" s="15" t="s">
        <v>546</v>
      </c>
      <c r="C157" s="15">
        <v>2022</v>
      </c>
      <c r="D157" s="12" t="s">
        <v>783</v>
      </c>
      <c r="E157" s="15" t="s">
        <v>179</v>
      </c>
      <c r="F157" s="4" t="s">
        <v>579</v>
      </c>
      <c r="G157" s="4" t="s">
        <v>651</v>
      </c>
      <c r="H157" s="15" t="s">
        <v>15</v>
      </c>
      <c r="I157" s="15" t="s">
        <v>16</v>
      </c>
      <c r="J157" s="18" t="s">
        <v>429</v>
      </c>
      <c r="K157" s="18"/>
      <c r="L157" s="18"/>
      <c r="M157" s="16"/>
      <c r="N157" s="34"/>
      <c r="O157" s="17"/>
      <c r="P157" s="17" t="s">
        <v>185</v>
      </c>
      <c r="Q157" s="17" t="s">
        <v>185</v>
      </c>
      <c r="R157" s="17" t="s">
        <v>867</v>
      </c>
      <c r="S157" s="24" t="s">
        <v>417</v>
      </c>
      <c r="AH157" s="25">
        <v>0</v>
      </c>
      <c r="AI157" s="15"/>
      <c r="AJ157" s="15"/>
      <c r="AK157" s="15"/>
      <c r="AL157" s="15"/>
      <c r="AM157" s="15">
        <v>4.3992000000000003E-2</v>
      </c>
      <c r="AN157" s="4" t="s">
        <v>96</v>
      </c>
      <c r="AO157" s="4" t="s">
        <v>98</v>
      </c>
    </row>
    <row r="158" spans="1:41" s="4" customFormat="1" ht="13.8" x14ac:dyDescent="0.25">
      <c r="A158" s="4" t="s">
        <v>971</v>
      </c>
      <c r="B158" s="15" t="s">
        <v>451</v>
      </c>
      <c r="C158" s="21">
        <v>2012</v>
      </c>
      <c r="D158" s="15"/>
      <c r="E158" s="15" t="s">
        <v>179</v>
      </c>
      <c r="F158" s="4" t="s">
        <v>578</v>
      </c>
      <c r="G158" s="4" t="s">
        <v>645</v>
      </c>
      <c r="H158" s="15" t="s">
        <v>15</v>
      </c>
      <c r="I158" s="18" t="s">
        <v>16</v>
      </c>
      <c r="J158" s="18" t="s">
        <v>416</v>
      </c>
      <c r="K158" s="18"/>
      <c r="L158" s="18"/>
      <c r="M158" s="17"/>
      <c r="N158" s="33"/>
      <c r="O158" s="17"/>
      <c r="P158" s="17" t="s">
        <v>185</v>
      </c>
      <c r="Q158" s="17" t="s">
        <v>185</v>
      </c>
      <c r="R158" s="17" t="s">
        <v>867</v>
      </c>
      <c r="S158" s="17" t="s">
        <v>421</v>
      </c>
      <c r="AH158" s="25">
        <v>0</v>
      </c>
      <c r="AI158" s="22">
        <v>15.96</v>
      </c>
      <c r="AJ158" s="22"/>
      <c r="AK158" s="22"/>
      <c r="AL158" s="22"/>
      <c r="AM158" s="15"/>
      <c r="AN158" s="4" t="s">
        <v>96</v>
      </c>
      <c r="AO158" s="4" t="s">
        <v>98</v>
      </c>
    </row>
    <row r="159" spans="1:41" s="4" customFormat="1" ht="13.8" x14ac:dyDescent="0.25">
      <c r="A159" s="4" t="s">
        <v>971</v>
      </c>
      <c r="B159" s="15" t="s">
        <v>451</v>
      </c>
      <c r="C159" s="15">
        <v>2012</v>
      </c>
      <c r="D159" s="15"/>
      <c r="E159" s="15" t="s">
        <v>179</v>
      </c>
      <c r="F159" s="4" t="s">
        <v>578</v>
      </c>
      <c r="G159" s="4" t="s">
        <v>645</v>
      </c>
      <c r="H159" s="15" t="s">
        <v>15</v>
      </c>
      <c r="I159" s="15" t="s">
        <v>16</v>
      </c>
      <c r="J159" s="18" t="s">
        <v>416</v>
      </c>
      <c r="K159" s="18"/>
      <c r="L159" s="18"/>
      <c r="M159" s="16"/>
      <c r="N159" s="34"/>
      <c r="O159" s="17"/>
      <c r="P159" s="17" t="s">
        <v>185</v>
      </c>
      <c r="Q159" s="17" t="s">
        <v>185</v>
      </c>
      <c r="R159" s="17" t="s">
        <v>867</v>
      </c>
      <c r="S159" s="24" t="s">
        <v>421</v>
      </c>
      <c r="AH159" s="25">
        <v>0</v>
      </c>
      <c r="AI159" s="15"/>
      <c r="AJ159" s="15"/>
      <c r="AK159" s="15"/>
      <c r="AL159" s="15"/>
      <c r="AM159" s="15">
        <v>4.62</v>
      </c>
      <c r="AN159" s="4" t="s">
        <v>96</v>
      </c>
      <c r="AO159" s="4" t="s">
        <v>98</v>
      </c>
    </row>
    <row r="160" spans="1:41" s="4" customFormat="1" ht="13.8" x14ac:dyDescent="0.25">
      <c r="A160" s="4" t="s">
        <v>972</v>
      </c>
      <c r="B160" s="15" t="s">
        <v>452</v>
      </c>
      <c r="C160" s="21">
        <v>2015</v>
      </c>
      <c r="D160" s="15"/>
      <c r="E160" s="15" t="s">
        <v>179</v>
      </c>
      <c r="F160" s="4" t="s">
        <v>578</v>
      </c>
      <c r="G160" s="4" t="s">
        <v>646</v>
      </c>
      <c r="H160" s="15" t="s">
        <v>15</v>
      </c>
      <c r="I160" s="18" t="s">
        <v>16</v>
      </c>
      <c r="J160" s="18" t="s">
        <v>453</v>
      </c>
      <c r="K160" s="18"/>
      <c r="L160" s="18"/>
      <c r="M160" s="17"/>
      <c r="N160" s="33"/>
      <c r="O160" s="17"/>
      <c r="P160" s="17" t="s">
        <v>185</v>
      </c>
      <c r="Q160" s="17" t="s">
        <v>185</v>
      </c>
      <c r="R160" s="17" t="s">
        <v>867</v>
      </c>
      <c r="S160" s="17" t="s">
        <v>421</v>
      </c>
      <c r="AH160" s="25">
        <v>0</v>
      </c>
      <c r="AI160" s="22">
        <v>12</v>
      </c>
      <c r="AJ160" s="22"/>
      <c r="AK160" s="22"/>
      <c r="AL160" s="22"/>
      <c r="AM160" s="15"/>
      <c r="AN160" s="4" t="s">
        <v>96</v>
      </c>
      <c r="AO160" s="4" t="s">
        <v>98</v>
      </c>
    </row>
    <row r="161" spans="1:41" s="4" customFormat="1" ht="13.8" x14ac:dyDescent="0.25">
      <c r="A161" s="4" t="s">
        <v>972</v>
      </c>
      <c r="B161" s="15" t="s">
        <v>452</v>
      </c>
      <c r="C161" s="21">
        <v>2015</v>
      </c>
      <c r="D161" s="15"/>
      <c r="E161" s="15" t="s">
        <v>179</v>
      </c>
      <c r="F161" s="4" t="s">
        <v>578</v>
      </c>
      <c r="G161" s="4" t="s">
        <v>646</v>
      </c>
      <c r="H161" s="15" t="s">
        <v>15</v>
      </c>
      <c r="I161" s="18" t="s">
        <v>16</v>
      </c>
      <c r="J161" s="18" t="s">
        <v>453</v>
      </c>
      <c r="K161" s="18"/>
      <c r="L161" s="18"/>
      <c r="M161" s="17"/>
      <c r="N161" s="33"/>
      <c r="O161" s="17"/>
      <c r="P161" s="17" t="s">
        <v>185</v>
      </c>
      <c r="Q161" s="17" t="s">
        <v>185</v>
      </c>
      <c r="R161" s="17" t="s">
        <v>867</v>
      </c>
      <c r="S161" s="17" t="s">
        <v>421</v>
      </c>
      <c r="AH161" s="25">
        <v>0</v>
      </c>
      <c r="AI161" s="22">
        <v>4.08</v>
      </c>
      <c r="AJ161" s="22"/>
      <c r="AK161" s="22"/>
      <c r="AL161" s="22"/>
      <c r="AM161" s="15"/>
      <c r="AN161" s="4" t="s">
        <v>96</v>
      </c>
      <c r="AO161" s="4" t="s">
        <v>98</v>
      </c>
    </row>
    <row r="162" spans="1:41" s="4" customFormat="1" ht="13.8" x14ac:dyDescent="0.25">
      <c r="A162" s="4" t="s">
        <v>972</v>
      </c>
      <c r="B162" s="15" t="s">
        <v>452</v>
      </c>
      <c r="C162" s="21">
        <v>2015</v>
      </c>
      <c r="D162" s="15"/>
      <c r="E162" s="15" t="s">
        <v>179</v>
      </c>
      <c r="F162" s="4" t="s">
        <v>578</v>
      </c>
      <c r="G162" s="4" t="s">
        <v>646</v>
      </c>
      <c r="H162" s="15" t="s">
        <v>15</v>
      </c>
      <c r="I162" s="18" t="s">
        <v>16</v>
      </c>
      <c r="J162" s="18" t="s">
        <v>453</v>
      </c>
      <c r="K162" s="18"/>
      <c r="L162" s="18"/>
      <c r="M162" s="17"/>
      <c r="N162" s="33"/>
      <c r="O162" s="17"/>
      <c r="P162" s="17" t="s">
        <v>185</v>
      </c>
      <c r="Q162" s="17" t="s">
        <v>185</v>
      </c>
      <c r="R162" s="17" t="s">
        <v>867</v>
      </c>
      <c r="S162" s="17" t="s">
        <v>421</v>
      </c>
      <c r="AH162" s="25">
        <v>0</v>
      </c>
      <c r="AI162" s="22">
        <v>7.1999999999999993</v>
      </c>
      <c r="AJ162" s="22"/>
      <c r="AK162" s="22"/>
      <c r="AL162" s="22"/>
      <c r="AM162" s="15"/>
      <c r="AN162" s="4" t="s">
        <v>96</v>
      </c>
      <c r="AO162" s="4" t="s">
        <v>98</v>
      </c>
    </row>
    <row r="163" spans="1:41" s="4" customFormat="1" ht="13.8" x14ac:dyDescent="0.25">
      <c r="A163" s="4" t="s">
        <v>973</v>
      </c>
      <c r="B163" s="15" t="s">
        <v>530</v>
      </c>
      <c r="C163" s="15">
        <v>2005</v>
      </c>
      <c r="D163" s="15"/>
      <c r="E163" s="15" t="s">
        <v>180</v>
      </c>
      <c r="F163" s="4" t="s">
        <v>578</v>
      </c>
      <c r="G163" s="4" t="s">
        <v>647</v>
      </c>
      <c r="H163" s="15" t="s">
        <v>15</v>
      </c>
      <c r="I163" s="15" t="s">
        <v>16</v>
      </c>
      <c r="J163" s="18" t="s">
        <v>100</v>
      </c>
      <c r="K163" s="18"/>
      <c r="L163" s="18"/>
      <c r="M163" s="16"/>
      <c r="N163" s="34"/>
      <c r="O163" s="17"/>
      <c r="P163" s="17" t="s">
        <v>185</v>
      </c>
      <c r="Q163" s="17" t="s">
        <v>185</v>
      </c>
      <c r="R163" s="17" t="s">
        <v>867</v>
      </c>
      <c r="S163" s="24" t="s">
        <v>417</v>
      </c>
      <c r="AH163" s="25">
        <v>0</v>
      </c>
      <c r="AI163" s="15"/>
      <c r="AJ163" s="15"/>
      <c r="AK163" s="15"/>
      <c r="AL163" s="15"/>
      <c r="AM163" s="15">
        <v>0.432</v>
      </c>
      <c r="AN163" s="4" t="s">
        <v>96</v>
      </c>
      <c r="AO163" s="4" t="s">
        <v>98</v>
      </c>
    </row>
    <row r="164" spans="1:41" s="4" customFormat="1" ht="13.8" x14ac:dyDescent="0.25">
      <c r="A164" s="4" t="s">
        <v>973</v>
      </c>
      <c r="B164" s="15" t="s">
        <v>530</v>
      </c>
      <c r="C164" s="15">
        <v>2005</v>
      </c>
      <c r="D164" s="15"/>
      <c r="E164" s="15" t="s">
        <v>180</v>
      </c>
      <c r="F164" s="4" t="s">
        <v>578</v>
      </c>
      <c r="G164" s="4" t="s">
        <v>647</v>
      </c>
      <c r="H164" s="15" t="s">
        <v>15</v>
      </c>
      <c r="I164" s="15" t="s">
        <v>16</v>
      </c>
      <c r="J164" s="18" t="s">
        <v>100</v>
      </c>
      <c r="K164" s="18"/>
      <c r="L164" s="18"/>
      <c r="M164" s="16"/>
      <c r="N164" s="34"/>
      <c r="O164" s="17"/>
      <c r="P164" s="17" t="s">
        <v>185</v>
      </c>
      <c r="Q164" s="17" t="s">
        <v>185</v>
      </c>
      <c r="R164" s="17" t="s">
        <v>867</v>
      </c>
      <c r="S164" s="24" t="s">
        <v>417</v>
      </c>
      <c r="AH164" s="25">
        <v>0</v>
      </c>
      <c r="AI164" s="15"/>
      <c r="AJ164" s="15"/>
      <c r="AK164" s="15"/>
      <c r="AL164" s="15"/>
      <c r="AM164" s="15">
        <v>0.24</v>
      </c>
      <c r="AN164" s="4" t="s">
        <v>96</v>
      </c>
      <c r="AO164" s="4" t="s">
        <v>98</v>
      </c>
    </row>
    <row r="165" spans="1:41" s="4" customFormat="1" ht="13.8" x14ac:dyDescent="0.25">
      <c r="A165" s="4" t="s">
        <v>973</v>
      </c>
      <c r="B165" s="15" t="s">
        <v>530</v>
      </c>
      <c r="C165" s="15">
        <v>2005</v>
      </c>
      <c r="D165" s="15"/>
      <c r="E165" s="15" t="s">
        <v>180</v>
      </c>
      <c r="F165" s="4" t="s">
        <v>578</v>
      </c>
      <c r="G165" s="4" t="s">
        <v>647</v>
      </c>
      <c r="H165" s="15" t="s">
        <v>15</v>
      </c>
      <c r="I165" s="15" t="s">
        <v>16</v>
      </c>
      <c r="J165" s="18" t="s">
        <v>100</v>
      </c>
      <c r="K165" s="18"/>
      <c r="L165" s="18"/>
      <c r="M165" s="16"/>
      <c r="N165" s="34"/>
      <c r="O165" s="17"/>
      <c r="P165" s="17" t="s">
        <v>185</v>
      </c>
      <c r="Q165" s="17" t="s">
        <v>185</v>
      </c>
      <c r="R165" s="17" t="s">
        <v>867</v>
      </c>
      <c r="S165" s="24" t="s">
        <v>417</v>
      </c>
      <c r="AH165" s="25">
        <v>0</v>
      </c>
      <c r="AI165" s="15"/>
      <c r="AJ165" s="15"/>
      <c r="AK165" s="15"/>
      <c r="AL165" s="15"/>
      <c r="AM165" s="15">
        <v>4.8000000000000001E-2</v>
      </c>
      <c r="AN165" s="4" t="s">
        <v>96</v>
      </c>
      <c r="AO165" s="4" t="s">
        <v>98</v>
      </c>
    </row>
    <row r="166" spans="1:41" s="4" customFormat="1" ht="13.8" x14ac:dyDescent="0.25">
      <c r="A166" s="4" t="s">
        <v>973</v>
      </c>
      <c r="B166" s="15" t="s">
        <v>530</v>
      </c>
      <c r="C166" s="15">
        <v>2005</v>
      </c>
      <c r="D166" s="15"/>
      <c r="E166" s="15" t="s">
        <v>180</v>
      </c>
      <c r="F166" s="4" t="s">
        <v>578</v>
      </c>
      <c r="G166" s="4" t="s">
        <v>647</v>
      </c>
      <c r="H166" s="15" t="s">
        <v>15</v>
      </c>
      <c r="I166" s="15" t="s">
        <v>16</v>
      </c>
      <c r="J166" s="18" t="s">
        <v>100</v>
      </c>
      <c r="K166" s="18"/>
      <c r="L166" s="18"/>
      <c r="M166" s="16"/>
      <c r="N166" s="34"/>
      <c r="O166" s="17"/>
      <c r="P166" s="17" t="s">
        <v>185</v>
      </c>
      <c r="Q166" s="17" t="s">
        <v>185</v>
      </c>
      <c r="R166" s="17" t="s">
        <v>867</v>
      </c>
      <c r="S166" s="24" t="s">
        <v>417</v>
      </c>
      <c r="AH166" s="25">
        <v>0</v>
      </c>
      <c r="AI166" s="15"/>
      <c r="AJ166" s="15"/>
      <c r="AK166" s="15"/>
      <c r="AL166" s="15"/>
      <c r="AM166" s="15">
        <v>5.04E-2</v>
      </c>
      <c r="AN166" s="4" t="s">
        <v>96</v>
      </c>
      <c r="AO166" s="4" t="s">
        <v>98</v>
      </c>
    </row>
    <row r="167" spans="1:41" s="4" customFormat="1" ht="13.8" x14ac:dyDescent="0.25">
      <c r="A167" s="4" t="s">
        <v>973</v>
      </c>
      <c r="B167" s="15" t="s">
        <v>454</v>
      </c>
      <c r="C167" s="21">
        <v>2005</v>
      </c>
      <c r="D167" s="15"/>
      <c r="E167" s="15" t="s">
        <v>180</v>
      </c>
      <c r="F167" s="4" t="s">
        <v>578</v>
      </c>
      <c r="G167" s="4" t="s">
        <v>647</v>
      </c>
      <c r="H167" s="15" t="s">
        <v>15</v>
      </c>
      <c r="I167" s="18" t="s">
        <v>16</v>
      </c>
      <c r="J167" s="18" t="s">
        <v>100</v>
      </c>
      <c r="K167" s="18"/>
      <c r="L167" s="18"/>
      <c r="M167" s="17"/>
      <c r="N167" s="33"/>
      <c r="O167" s="17"/>
      <c r="P167" s="17" t="s">
        <v>185</v>
      </c>
      <c r="Q167" s="17" t="s">
        <v>185</v>
      </c>
      <c r="R167" s="17" t="s">
        <v>867</v>
      </c>
      <c r="S167" s="17" t="s">
        <v>417</v>
      </c>
      <c r="AH167" s="25">
        <v>0</v>
      </c>
      <c r="AI167" s="22">
        <v>0.33600000000000002</v>
      </c>
      <c r="AJ167" s="22"/>
      <c r="AK167" s="22"/>
      <c r="AL167" s="22"/>
      <c r="AM167" s="15"/>
      <c r="AN167" s="4" t="s">
        <v>96</v>
      </c>
      <c r="AO167" s="4" t="s">
        <v>98</v>
      </c>
    </row>
    <row r="168" spans="1:41" s="4" customFormat="1" ht="13.8" x14ac:dyDescent="0.25">
      <c r="A168" s="4" t="s">
        <v>973</v>
      </c>
      <c r="B168" s="15" t="s">
        <v>454</v>
      </c>
      <c r="C168" s="21">
        <v>2005</v>
      </c>
      <c r="D168" s="15"/>
      <c r="E168" s="15" t="s">
        <v>180</v>
      </c>
      <c r="F168" s="4" t="s">
        <v>578</v>
      </c>
      <c r="G168" s="4" t="s">
        <v>647</v>
      </c>
      <c r="H168" s="15" t="s">
        <v>15</v>
      </c>
      <c r="I168" s="18" t="s">
        <v>16</v>
      </c>
      <c r="J168" s="18" t="s">
        <v>100</v>
      </c>
      <c r="K168" s="18"/>
      <c r="L168" s="18"/>
      <c r="M168" s="17"/>
      <c r="N168" s="33"/>
      <c r="O168" s="17"/>
      <c r="P168" s="17" t="s">
        <v>185</v>
      </c>
      <c r="Q168" s="17" t="s">
        <v>185</v>
      </c>
      <c r="R168" s="17" t="s">
        <v>867</v>
      </c>
      <c r="S168" s="17" t="s">
        <v>417</v>
      </c>
      <c r="AH168" s="25">
        <v>0</v>
      </c>
      <c r="AI168" s="22">
        <v>9.6000000000000002E-2</v>
      </c>
      <c r="AJ168" s="22"/>
      <c r="AK168" s="22"/>
      <c r="AL168" s="22"/>
      <c r="AM168" s="15"/>
      <c r="AN168" s="4" t="s">
        <v>96</v>
      </c>
      <c r="AO168" s="4" t="s">
        <v>98</v>
      </c>
    </row>
    <row r="169" spans="1:41" s="4" customFormat="1" ht="13.8" x14ac:dyDescent="0.25">
      <c r="A169" s="4" t="s">
        <v>973</v>
      </c>
      <c r="B169" s="15" t="s">
        <v>454</v>
      </c>
      <c r="C169" s="21">
        <v>2005</v>
      </c>
      <c r="D169" s="15"/>
      <c r="E169" s="15" t="s">
        <v>180</v>
      </c>
      <c r="F169" s="4" t="s">
        <v>578</v>
      </c>
      <c r="G169" s="4" t="s">
        <v>647</v>
      </c>
      <c r="H169" s="15" t="s">
        <v>15</v>
      </c>
      <c r="I169" s="18" t="s">
        <v>16</v>
      </c>
      <c r="J169" s="18" t="s">
        <v>100</v>
      </c>
      <c r="K169" s="18"/>
      <c r="L169" s="18"/>
      <c r="M169" s="17"/>
      <c r="N169" s="33"/>
      <c r="O169" s="17"/>
      <c r="P169" s="17" t="s">
        <v>185</v>
      </c>
      <c r="Q169" s="17" t="s">
        <v>185</v>
      </c>
      <c r="R169" s="17" t="s">
        <v>867</v>
      </c>
      <c r="S169" s="17" t="s">
        <v>417</v>
      </c>
      <c r="AH169" s="25">
        <v>0</v>
      </c>
      <c r="AI169" s="22">
        <v>13.703999999999999</v>
      </c>
      <c r="AJ169" s="22"/>
      <c r="AK169" s="22"/>
      <c r="AL169" s="22"/>
      <c r="AM169" s="15"/>
      <c r="AN169" s="4" t="s">
        <v>96</v>
      </c>
      <c r="AO169" s="4" t="s">
        <v>98</v>
      </c>
    </row>
    <row r="170" spans="1:41" s="4" customFormat="1" ht="13.8" x14ac:dyDescent="0.25">
      <c r="A170" s="4" t="s">
        <v>973</v>
      </c>
      <c r="B170" s="15" t="s">
        <v>454</v>
      </c>
      <c r="C170" s="21">
        <v>2005</v>
      </c>
      <c r="D170" s="15"/>
      <c r="E170" s="15" t="s">
        <v>180</v>
      </c>
      <c r="F170" s="4" t="s">
        <v>578</v>
      </c>
      <c r="G170" s="4" t="s">
        <v>647</v>
      </c>
      <c r="H170" s="15" t="s">
        <v>15</v>
      </c>
      <c r="I170" s="18" t="s">
        <v>16</v>
      </c>
      <c r="J170" s="18" t="s">
        <v>100</v>
      </c>
      <c r="K170" s="18"/>
      <c r="L170" s="18"/>
      <c r="M170" s="17"/>
      <c r="N170" s="33"/>
      <c r="O170" s="17"/>
      <c r="P170" s="17" t="s">
        <v>185</v>
      </c>
      <c r="Q170" s="17" t="s">
        <v>185</v>
      </c>
      <c r="R170" s="17" t="s">
        <v>867</v>
      </c>
      <c r="S170" s="17" t="s">
        <v>417</v>
      </c>
      <c r="AH170" s="25">
        <v>0</v>
      </c>
      <c r="AI170" s="22">
        <v>19.847999999999999</v>
      </c>
      <c r="AJ170" s="22"/>
      <c r="AK170" s="22"/>
      <c r="AL170" s="22"/>
      <c r="AM170" s="15"/>
      <c r="AN170" s="4" t="s">
        <v>96</v>
      </c>
      <c r="AO170" s="4" t="s">
        <v>98</v>
      </c>
    </row>
    <row r="171" spans="1:41" s="4" customFormat="1" ht="13.8" x14ac:dyDescent="0.25">
      <c r="A171" s="4" t="s">
        <v>973</v>
      </c>
      <c r="B171" s="15" t="s">
        <v>454</v>
      </c>
      <c r="C171" s="21">
        <v>2005</v>
      </c>
      <c r="D171" s="15"/>
      <c r="E171" s="15" t="s">
        <v>180</v>
      </c>
      <c r="F171" s="4" t="s">
        <v>578</v>
      </c>
      <c r="G171" s="4" t="s">
        <v>647</v>
      </c>
      <c r="H171" s="15" t="s">
        <v>15</v>
      </c>
      <c r="I171" s="18" t="s">
        <v>16</v>
      </c>
      <c r="J171" s="18" t="s">
        <v>100</v>
      </c>
      <c r="K171" s="18"/>
      <c r="L171" s="18"/>
      <c r="M171" s="17"/>
      <c r="N171" s="33"/>
      <c r="O171" s="17"/>
      <c r="P171" s="17" t="s">
        <v>185</v>
      </c>
      <c r="Q171" s="17" t="s">
        <v>185</v>
      </c>
      <c r="R171" s="17" t="s">
        <v>867</v>
      </c>
      <c r="S171" s="17" t="s">
        <v>417</v>
      </c>
      <c r="AH171" s="25">
        <v>0</v>
      </c>
      <c r="AI171" s="22">
        <v>0.52800000000000002</v>
      </c>
      <c r="AJ171" s="22"/>
      <c r="AK171" s="22"/>
      <c r="AL171" s="22"/>
      <c r="AM171" s="15"/>
      <c r="AN171" s="4" t="s">
        <v>96</v>
      </c>
      <c r="AO171" s="4" t="s">
        <v>98</v>
      </c>
    </row>
    <row r="172" spans="1:41" s="4" customFormat="1" ht="13.8" x14ac:dyDescent="0.25">
      <c r="A172" s="4" t="s">
        <v>973</v>
      </c>
      <c r="B172" s="15" t="s">
        <v>454</v>
      </c>
      <c r="C172" s="21">
        <v>2005</v>
      </c>
      <c r="D172" s="15"/>
      <c r="E172" s="15" t="s">
        <v>180</v>
      </c>
      <c r="F172" s="4" t="s">
        <v>578</v>
      </c>
      <c r="G172" s="4" t="s">
        <v>647</v>
      </c>
      <c r="H172" s="15" t="s">
        <v>15</v>
      </c>
      <c r="I172" s="18" t="s">
        <v>16</v>
      </c>
      <c r="J172" s="18" t="s">
        <v>100</v>
      </c>
      <c r="K172" s="18"/>
      <c r="L172" s="18"/>
      <c r="M172" s="17"/>
      <c r="N172" s="33"/>
      <c r="O172" s="17"/>
      <c r="P172" s="17" t="s">
        <v>185</v>
      </c>
      <c r="Q172" s="17" t="s">
        <v>185</v>
      </c>
      <c r="R172" s="17" t="s">
        <v>867</v>
      </c>
      <c r="S172" s="17" t="s">
        <v>417</v>
      </c>
      <c r="AH172" s="25">
        <v>0</v>
      </c>
      <c r="AI172" s="22">
        <v>0.624</v>
      </c>
      <c r="AJ172" s="22"/>
      <c r="AK172" s="22"/>
      <c r="AL172" s="22"/>
      <c r="AM172" s="15"/>
      <c r="AN172" s="4" t="s">
        <v>96</v>
      </c>
      <c r="AO172" s="4" t="s">
        <v>98</v>
      </c>
    </row>
    <row r="173" spans="1:41" s="4" customFormat="1" ht="13.8" x14ac:dyDescent="0.25">
      <c r="A173" s="4" t="s">
        <v>973</v>
      </c>
      <c r="B173" s="15" t="s">
        <v>454</v>
      </c>
      <c r="C173" s="21">
        <v>2005</v>
      </c>
      <c r="D173" s="15"/>
      <c r="E173" s="15" t="s">
        <v>180</v>
      </c>
      <c r="F173" s="4" t="s">
        <v>578</v>
      </c>
      <c r="G173" s="4" t="s">
        <v>647</v>
      </c>
      <c r="H173" s="15" t="s">
        <v>15</v>
      </c>
      <c r="I173" s="18" t="s">
        <v>16</v>
      </c>
      <c r="J173" s="18" t="s">
        <v>100</v>
      </c>
      <c r="K173" s="18"/>
      <c r="L173" s="18"/>
      <c r="M173" s="17"/>
      <c r="N173" s="33"/>
      <c r="O173" s="17"/>
      <c r="P173" s="17" t="s">
        <v>185</v>
      </c>
      <c r="Q173" s="17" t="s">
        <v>185</v>
      </c>
      <c r="R173" s="17" t="s">
        <v>867</v>
      </c>
      <c r="S173" s="17" t="s">
        <v>417</v>
      </c>
      <c r="AH173" s="25">
        <v>0</v>
      </c>
      <c r="AI173" s="22">
        <v>0.16800000000000001</v>
      </c>
      <c r="AJ173" s="22"/>
      <c r="AK173" s="22"/>
      <c r="AL173" s="22"/>
      <c r="AM173" s="15"/>
      <c r="AN173" s="4" t="s">
        <v>96</v>
      </c>
      <c r="AO173" s="4" t="s">
        <v>98</v>
      </c>
    </row>
    <row r="174" spans="1:41" s="4" customFormat="1" ht="13.8" x14ac:dyDescent="0.25">
      <c r="A174" s="4" t="s">
        <v>973</v>
      </c>
      <c r="B174" s="15" t="s">
        <v>454</v>
      </c>
      <c r="C174" s="21">
        <v>2005</v>
      </c>
      <c r="D174" s="15"/>
      <c r="E174" s="15" t="s">
        <v>180</v>
      </c>
      <c r="F174" s="4" t="s">
        <v>578</v>
      </c>
      <c r="G174" s="4" t="s">
        <v>647</v>
      </c>
      <c r="H174" s="15" t="s">
        <v>15</v>
      </c>
      <c r="I174" s="18" t="s">
        <v>16</v>
      </c>
      <c r="J174" s="18" t="s">
        <v>100</v>
      </c>
      <c r="K174" s="18"/>
      <c r="L174" s="18"/>
      <c r="M174" s="17"/>
      <c r="N174" s="33"/>
      <c r="O174" s="17"/>
      <c r="P174" s="17" t="s">
        <v>185</v>
      </c>
      <c r="Q174" s="17" t="s">
        <v>185</v>
      </c>
      <c r="R174" s="17" t="s">
        <v>867</v>
      </c>
      <c r="S174" s="17" t="s">
        <v>417</v>
      </c>
      <c r="AH174" s="25">
        <v>0</v>
      </c>
      <c r="AI174" s="22">
        <v>0.26400000000000001</v>
      </c>
      <c r="AJ174" s="22"/>
      <c r="AK174" s="22"/>
      <c r="AL174" s="22"/>
      <c r="AM174" s="15"/>
      <c r="AN174" s="4" t="s">
        <v>96</v>
      </c>
      <c r="AO174" s="4" t="s">
        <v>98</v>
      </c>
    </row>
    <row r="175" spans="1:41" s="4" customFormat="1" ht="13.8" x14ac:dyDescent="0.25">
      <c r="A175" s="4" t="s">
        <v>973</v>
      </c>
      <c r="B175" s="15" t="s">
        <v>454</v>
      </c>
      <c r="C175" s="21">
        <v>2005</v>
      </c>
      <c r="D175" s="15"/>
      <c r="E175" s="15" t="s">
        <v>180</v>
      </c>
      <c r="F175" s="4" t="s">
        <v>578</v>
      </c>
      <c r="G175" s="4" t="s">
        <v>647</v>
      </c>
      <c r="H175" s="15" t="s">
        <v>15</v>
      </c>
      <c r="I175" s="18" t="s">
        <v>16</v>
      </c>
      <c r="J175" s="18" t="s">
        <v>100</v>
      </c>
      <c r="K175" s="18"/>
      <c r="L175" s="18"/>
      <c r="M175" s="17"/>
      <c r="N175" s="33"/>
      <c r="O175" s="17"/>
      <c r="P175" s="17" t="s">
        <v>185</v>
      </c>
      <c r="Q175" s="17" t="s">
        <v>185</v>
      </c>
      <c r="R175" s="17" t="s">
        <v>867</v>
      </c>
      <c r="S175" s="17" t="s">
        <v>417</v>
      </c>
      <c r="AH175" s="25">
        <v>0</v>
      </c>
      <c r="AI175" s="22">
        <v>11.16</v>
      </c>
      <c r="AJ175" s="22"/>
      <c r="AK175" s="22"/>
      <c r="AL175" s="22"/>
      <c r="AM175" s="15"/>
      <c r="AN175" s="4" t="s">
        <v>96</v>
      </c>
      <c r="AO175" s="4" t="s">
        <v>98</v>
      </c>
    </row>
    <row r="176" spans="1:41" s="4" customFormat="1" ht="13.8" x14ac:dyDescent="0.25">
      <c r="A176" s="4" t="s">
        <v>973</v>
      </c>
      <c r="B176" s="15" t="s">
        <v>454</v>
      </c>
      <c r="C176" s="21">
        <v>2005</v>
      </c>
      <c r="D176" s="15"/>
      <c r="E176" s="15" t="s">
        <v>180</v>
      </c>
      <c r="F176" s="4" t="s">
        <v>578</v>
      </c>
      <c r="G176" s="4" t="s">
        <v>647</v>
      </c>
      <c r="H176" s="15" t="s">
        <v>15</v>
      </c>
      <c r="I176" s="18" t="s">
        <v>16</v>
      </c>
      <c r="J176" s="18" t="s">
        <v>100</v>
      </c>
      <c r="K176" s="18"/>
      <c r="L176" s="18"/>
      <c r="M176" s="17"/>
      <c r="N176" s="33"/>
      <c r="O176" s="17"/>
      <c r="P176" s="17" t="s">
        <v>185</v>
      </c>
      <c r="Q176" s="17" t="s">
        <v>185</v>
      </c>
      <c r="R176" s="17" t="s">
        <v>867</v>
      </c>
      <c r="S176" s="17" t="s">
        <v>417</v>
      </c>
      <c r="AH176" s="25">
        <v>0</v>
      </c>
      <c r="AI176" s="22">
        <v>3.6719999999999997</v>
      </c>
      <c r="AJ176" s="22"/>
      <c r="AK176" s="22"/>
      <c r="AL176" s="22"/>
      <c r="AM176" s="15"/>
      <c r="AN176" s="4" t="s">
        <v>96</v>
      </c>
      <c r="AO176" s="4" t="s">
        <v>98</v>
      </c>
    </row>
    <row r="177" spans="1:41" s="4" customFormat="1" ht="13.8" x14ac:dyDescent="0.25">
      <c r="A177" s="4" t="s">
        <v>974</v>
      </c>
      <c r="B177" s="15" t="s">
        <v>455</v>
      </c>
      <c r="C177" s="21">
        <v>2022</v>
      </c>
      <c r="D177" s="15" t="s">
        <v>852</v>
      </c>
      <c r="E177" s="12" t="s">
        <v>179</v>
      </c>
      <c r="F177" s="4" t="s">
        <v>579</v>
      </c>
      <c r="G177" s="4" t="s">
        <v>652</v>
      </c>
      <c r="H177" s="15" t="s">
        <v>15</v>
      </c>
      <c r="I177" s="18" t="s">
        <v>16</v>
      </c>
      <c r="J177" s="18" t="s">
        <v>100</v>
      </c>
      <c r="K177" s="18"/>
      <c r="L177" s="18"/>
      <c r="M177" s="17"/>
      <c r="N177" s="33"/>
      <c r="O177" s="17"/>
      <c r="P177" s="17" t="s">
        <v>185</v>
      </c>
      <c r="Q177" s="17" t="s">
        <v>185</v>
      </c>
      <c r="R177" s="17" t="s">
        <v>867</v>
      </c>
      <c r="S177" s="17" t="s">
        <v>417</v>
      </c>
      <c r="AH177" s="25">
        <v>0</v>
      </c>
      <c r="AI177" s="22">
        <v>0.3216</v>
      </c>
      <c r="AJ177" s="22"/>
      <c r="AK177" s="22"/>
      <c r="AL177" s="22"/>
      <c r="AM177" s="15"/>
      <c r="AN177" s="4" t="s">
        <v>96</v>
      </c>
      <c r="AO177" s="4" t="s">
        <v>98</v>
      </c>
    </row>
    <row r="178" spans="1:41" s="4" customFormat="1" ht="13.8" x14ac:dyDescent="0.25">
      <c r="A178" s="4" t="s">
        <v>975</v>
      </c>
      <c r="B178" s="15" t="s">
        <v>456</v>
      </c>
      <c r="C178" s="21">
        <v>2012</v>
      </c>
      <c r="D178" s="15"/>
      <c r="E178" s="12" t="s">
        <v>179</v>
      </c>
      <c r="F178" s="4" t="s">
        <v>578</v>
      </c>
      <c r="G178" s="4" t="s">
        <v>653</v>
      </c>
      <c r="H178" s="15" t="s">
        <v>15</v>
      </c>
      <c r="I178" s="18" t="s">
        <v>16</v>
      </c>
      <c r="J178" s="18" t="s">
        <v>457</v>
      </c>
      <c r="K178" s="18"/>
      <c r="L178" s="18"/>
      <c r="M178" s="17"/>
      <c r="N178" s="33"/>
      <c r="O178" s="17"/>
      <c r="P178" s="17" t="s">
        <v>185</v>
      </c>
      <c r="Q178" s="17" t="s">
        <v>185</v>
      </c>
      <c r="R178" s="17" t="s">
        <v>867</v>
      </c>
      <c r="S178" s="17" t="s">
        <v>417</v>
      </c>
      <c r="AH178" s="8">
        <v>0</v>
      </c>
      <c r="AI178" s="22">
        <v>4.08</v>
      </c>
      <c r="AJ178" s="22"/>
      <c r="AK178" s="22"/>
      <c r="AL178" s="22"/>
      <c r="AM178" s="15"/>
      <c r="AN178" s="4" t="s">
        <v>96</v>
      </c>
      <c r="AO178" s="4" t="s">
        <v>98</v>
      </c>
    </row>
    <row r="179" spans="1:41" s="4" customFormat="1" ht="13.8" x14ac:dyDescent="0.25">
      <c r="A179" s="4" t="s">
        <v>977</v>
      </c>
      <c r="B179" s="15" t="s">
        <v>459</v>
      </c>
      <c r="C179" s="21">
        <v>2013</v>
      </c>
      <c r="D179" s="15"/>
      <c r="E179" s="12" t="s">
        <v>179</v>
      </c>
      <c r="F179" s="4" t="s">
        <v>579</v>
      </c>
      <c r="G179" s="4" t="s">
        <v>655</v>
      </c>
      <c r="H179" s="15" t="s">
        <v>15</v>
      </c>
      <c r="I179" s="18" t="s">
        <v>16</v>
      </c>
      <c r="J179" s="18" t="s">
        <v>457</v>
      </c>
      <c r="K179" s="18"/>
      <c r="L179" s="18"/>
      <c r="M179" s="17"/>
      <c r="N179" s="33"/>
      <c r="O179" s="17"/>
      <c r="P179" s="17" t="s">
        <v>185</v>
      </c>
      <c r="Q179" s="17" t="s">
        <v>185</v>
      </c>
      <c r="R179" s="17" t="s">
        <v>867</v>
      </c>
      <c r="S179" s="17" t="s">
        <v>417</v>
      </c>
      <c r="AH179" s="8">
        <v>0</v>
      </c>
      <c r="AI179" s="22">
        <v>2.64</v>
      </c>
      <c r="AJ179" s="22"/>
      <c r="AK179" s="22"/>
      <c r="AL179" s="22"/>
      <c r="AM179" s="15"/>
      <c r="AN179" s="4" t="s">
        <v>96</v>
      </c>
      <c r="AO179" s="4" t="s">
        <v>98</v>
      </c>
    </row>
    <row r="180" spans="1:41" s="4" customFormat="1" ht="13.8" x14ac:dyDescent="0.25">
      <c r="A180" s="4" t="s">
        <v>977</v>
      </c>
      <c r="B180" s="15" t="s">
        <v>460</v>
      </c>
      <c r="C180" s="15">
        <v>2013</v>
      </c>
      <c r="D180" s="15"/>
      <c r="E180" s="15" t="s">
        <v>179</v>
      </c>
      <c r="F180" s="4" t="s">
        <v>579</v>
      </c>
      <c r="G180" s="4" t="s">
        <v>655</v>
      </c>
      <c r="H180" s="15" t="s">
        <v>15</v>
      </c>
      <c r="I180" s="15" t="s">
        <v>16</v>
      </c>
      <c r="J180" s="18" t="s">
        <v>457</v>
      </c>
      <c r="K180" s="18"/>
      <c r="L180" s="18"/>
      <c r="M180" s="16"/>
      <c r="N180" s="34"/>
      <c r="O180" s="17"/>
      <c r="P180" s="17" t="s">
        <v>185</v>
      </c>
      <c r="Q180" s="17" t="s">
        <v>185</v>
      </c>
      <c r="R180" s="17" t="s">
        <v>867</v>
      </c>
      <c r="S180" s="24" t="s">
        <v>417</v>
      </c>
      <c r="AH180" s="8">
        <v>0</v>
      </c>
      <c r="AI180" s="15"/>
      <c r="AJ180" s="15"/>
      <c r="AK180" s="15"/>
      <c r="AL180" s="15"/>
      <c r="AM180" s="15">
        <v>0.27479999999999999</v>
      </c>
      <c r="AN180" s="4" t="s">
        <v>96</v>
      </c>
      <c r="AO180" s="4" t="s">
        <v>98</v>
      </c>
    </row>
    <row r="181" spans="1:41" s="4" customFormat="1" ht="13.8" x14ac:dyDescent="0.25">
      <c r="A181" s="4" t="s">
        <v>977</v>
      </c>
      <c r="B181" s="15" t="s">
        <v>460</v>
      </c>
      <c r="C181" s="21">
        <v>2013</v>
      </c>
      <c r="D181" s="15"/>
      <c r="E181" s="12" t="s">
        <v>179</v>
      </c>
      <c r="F181" s="4" t="s">
        <v>579</v>
      </c>
      <c r="G181" s="4" t="s">
        <v>655</v>
      </c>
      <c r="H181" s="15" t="s">
        <v>15</v>
      </c>
      <c r="I181" s="18" t="s">
        <v>16</v>
      </c>
      <c r="J181" s="18" t="s">
        <v>457</v>
      </c>
      <c r="K181" s="18"/>
      <c r="L181" s="18"/>
      <c r="M181" s="17"/>
      <c r="N181" s="33"/>
      <c r="O181" s="17"/>
      <c r="P181" s="17" t="s">
        <v>185</v>
      </c>
      <c r="Q181" s="17" t="s">
        <v>185</v>
      </c>
      <c r="R181" s="17" t="s">
        <v>867</v>
      </c>
      <c r="S181" s="17" t="s">
        <v>417</v>
      </c>
      <c r="AH181" s="8">
        <v>0</v>
      </c>
      <c r="AI181" s="22">
        <v>4.5600000000000005</v>
      </c>
      <c r="AJ181" s="22"/>
      <c r="AK181" s="22"/>
      <c r="AL181" s="22"/>
      <c r="AM181" s="15"/>
      <c r="AN181" s="4" t="s">
        <v>96</v>
      </c>
      <c r="AO181" s="4" t="s">
        <v>98</v>
      </c>
    </row>
    <row r="182" spans="1:41" s="4" customFormat="1" ht="13.8" x14ac:dyDescent="0.25">
      <c r="A182" s="4" t="s">
        <v>977</v>
      </c>
      <c r="B182" s="15" t="s">
        <v>460</v>
      </c>
      <c r="C182" s="15">
        <v>2013</v>
      </c>
      <c r="D182" s="15"/>
      <c r="E182" s="12" t="s">
        <v>179</v>
      </c>
      <c r="F182" s="4" t="s">
        <v>579</v>
      </c>
      <c r="G182" s="4" t="s">
        <v>655</v>
      </c>
      <c r="H182" s="15" t="s">
        <v>15</v>
      </c>
      <c r="I182" s="15" t="s">
        <v>16</v>
      </c>
      <c r="J182" s="18" t="s">
        <v>457</v>
      </c>
      <c r="K182" s="18"/>
      <c r="L182" s="18"/>
      <c r="M182" s="16"/>
      <c r="N182" s="34"/>
      <c r="O182" s="17"/>
      <c r="P182" s="17" t="s">
        <v>185</v>
      </c>
      <c r="Q182" s="17" t="s">
        <v>185</v>
      </c>
      <c r="R182" s="17" t="s">
        <v>867</v>
      </c>
      <c r="S182" s="24" t="s">
        <v>417</v>
      </c>
      <c r="AH182" s="8">
        <v>0</v>
      </c>
      <c r="AI182" s="15"/>
      <c r="AJ182" s="15"/>
      <c r="AK182" s="15"/>
      <c r="AL182" s="15"/>
      <c r="AM182" s="15">
        <v>7.0800000000000002E-2</v>
      </c>
      <c r="AN182" s="4" t="s">
        <v>96</v>
      </c>
      <c r="AO182" s="4" t="s">
        <v>98</v>
      </c>
    </row>
    <row r="183" spans="1:41" s="4" customFormat="1" ht="13.8" x14ac:dyDescent="0.25">
      <c r="A183" s="4" t="s">
        <v>979</v>
      </c>
      <c r="B183" s="15" t="s">
        <v>463</v>
      </c>
      <c r="C183" s="15">
        <v>2006</v>
      </c>
      <c r="D183" s="15"/>
      <c r="E183" s="12" t="s">
        <v>179</v>
      </c>
      <c r="F183" s="4" t="s">
        <v>578</v>
      </c>
      <c r="G183" s="4" t="s">
        <v>657</v>
      </c>
      <c r="H183" s="15" t="s">
        <v>15</v>
      </c>
      <c r="I183" s="15" t="s">
        <v>16</v>
      </c>
      <c r="J183" s="18" t="s">
        <v>215</v>
      </c>
      <c r="K183" s="18"/>
      <c r="L183" s="18"/>
      <c r="M183" s="17"/>
      <c r="N183" s="33"/>
      <c r="O183" s="17"/>
      <c r="P183" s="17" t="s">
        <v>185</v>
      </c>
      <c r="Q183" s="17" t="s">
        <v>185</v>
      </c>
      <c r="R183" s="17" t="s">
        <v>44</v>
      </c>
      <c r="S183" s="17" t="s">
        <v>420</v>
      </c>
      <c r="AH183" s="8">
        <v>0</v>
      </c>
      <c r="AI183" s="21">
        <v>131.28</v>
      </c>
      <c r="AJ183" s="21"/>
      <c r="AK183" s="21"/>
      <c r="AL183" s="21"/>
      <c r="AM183" s="15"/>
      <c r="AN183" s="4" t="s">
        <v>96</v>
      </c>
      <c r="AO183" s="4" t="s">
        <v>98</v>
      </c>
    </row>
    <row r="184" spans="1:41" s="4" customFormat="1" ht="13.8" x14ac:dyDescent="0.25">
      <c r="A184" s="4" t="s">
        <v>881</v>
      </c>
      <c r="B184" s="15" t="s">
        <v>464</v>
      </c>
      <c r="C184" s="15">
        <v>2020</v>
      </c>
      <c r="D184" s="12" t="s">
        <v>787</v>
      </c>
      <c r="E184" s="12" t="s">
        <v>179</v>
      </c>
      <c r="F184" s="4" t="s">
        <v>579</v>
      </c>
      <c r="G184" s="4" t="s">
        <v>660</v>
      </c>
      <c r="H184" s="15" t="s">
        <v>15</v>
      </c>
      <c r="I184" s="15" t="s">
        <v>16</v>
      </c>
      <c r="J184" s="18" t="s">
        <v>100</v>
      </c>
      <c r="K184" s="18"/>
      <c r="L184" s="18"/>
      <c r="M184" s="17"/>
      <c r="N184" s="33"/>
      <c r="O184" s="17"/>
      <c r="P184" s="17" t="s">
        <v>185</v>
      </c>
      <c r="Q184" s="17" t="s">
        <v>185</v>
      </c>
      <c r="R184" s="17" t="s">
        <v>44</v>
      </c>
      <c r="S184" s="17" t="s">
        <v>420</v>
      </c>
      <c r="X184" s="4" t="s">
        <v>99</v>
      </c>
      <c r="Y184" s="4">
        <v>29.3</v>
      </c>
      <c r="Z184" s="4">
        <v>9.6199999999999992</v>
      </c>
      <c r="AA184" s="4">
        <v>10.68</v>
      </c>
      <c r="AB184" s="4">
        <v>0.1</v>
      </c>
      <c r="AD184" s="4">
        <v>0.05</v>
      </c>
      <c r="AH184" s="8">
        <v>9.2885704977853562E-2</v>
      </c>
      <c r="AI184" s="21">
        <v>70.08</v>
      </c>
      <c r="AJ184" s="21"/>
      <c r="AK184" s="21"/>
      <c r="AL184" s="21"/>
      <c r="AM184" s="15"/>
      <c r="AN184" s="4" t="s">
        <v>96</v>
      </c>
      <c r="AO184" s="4" t="s">
        <v>98</v>
      </c>
    </row>
    <row r="185" spans="1:41" s="4" customFormat="1" ht="13.8" x14ac:dyDescent="0.25">
      <c r="A185" s="4" t="s">
        <v>982</v>
      </c>
      <c r="B185" s="28" t="s">
        <v>522</v>
      </c>
      <c r="C185" s="15">
        <v>2022</v>
      </c>
      <c r="D185" s="12" t="s">
        <v>788</v>
      </c>
      <c r="E185" s="12" t="s">
        <v>179</v>
      </c>
      <c r="F185" s="4" t="s">
        <v>579</v>
      </c>
      <c r="G185" s="4" t="s">
        <v>661</v>
      </c>
      <c r="H185" s="15" t="s">
        <v>15</v>
      </c>
      <c r="I185" s="15" t="s">
        <v>16</v>
      </c>
      <c r="J185" s="18" t="s">
        <v>100</v>
      </c>
      <c r="K185" s="18"/>
      <c r="L185" s="18"/>
      <c r="M185" s="16"/>
      <c r="N185" s="34"/>
      <c r="O185" s="17"/>
      <c r="P185" s="17" t="s">
        <v>185</v>
      </c>
      <c r="Q185" s="17" t="s">
        <v>185</v>
      </c>
      <c r="R185" s="17" t="s">
        <v>37</v>
      </c>
      <c r="S185" s="17" t="s">
        <v>37</v>
      </c>
      <c r="AH185" s="8">
        <v>0</v>
      </c>
      <c r="AI185" s="16"/>
      <c r="AJ185" s="16"/>
      <c r="AK185" s="16"/>
      <c r="AL185" s="16"/>
      <c r="AM185" s="16">
        <v>1.992E-2</v>
      </c>
      <c r="AN185" s="4" t="s">
        <v>96</v>
      </c>
      <c r="AO185" s="4" t="s">
        <v>98</v>
      </c>
    </row>
    <row r="186" spans="1:41" s="4" customFormat="1" ht="13.8" x14ac:dyDescent="0.25">
      <c r="A186" s="4" t="s">
        <v>982</v>
      </c>
      <c r="B186" s="12" t="s">
        <v>402</v>
      </c>
      <c r="C186" s="4">
        <v>2022</v>
      </c>
      <c r="D186" s="12" t="s">
        <v>788</v>
      </c>
      <c r="E186" s="12" t="s">
        <v>179</v>
      </c>
      <c r="F186" s="4" t="s">
        <v>579</v>
      </c>
      <c r="G186" s="4" t="s">
        <v>661</v>
      </c>
      <c r="H186" s="4" t="s">
        <v>15</v>
      </c>
      <c r="I186" s="4" t="s">
        <v>16</v>
      </c>
      <c r="J186" s="12" t="s">
        <v>100</v>
      </c>
      <c r="K186" s="12"/>
      <c r="L186" s="12"/>
      <c r="N186" s="6"/>
      <c r="O186" s="5"/>
      <c r="P186" s="13" t="s">
        <v>185</v>
      </c>
      <c r="Q186" s="17" t="s">
        <v>185</v>
      </c>
      <c r="R186" s="5" t="s">
        <v>37</v>
      </c>
      <c r="S186" s="17" t="s">
        <v>37</v>
      </c>
      <c r="AH186" s="8">
        <v>0</v>
      </c>
      <c r="AI186" s="4">
        <v>12.96</v>
      </c>
      <c r="AN186" s="4" t="s">
        <v>96</v>
      </c>
      <c r="AO186" s="4" t="s">
        <v>98</v>
      </c>
    </row>
    <row r="187" spans="1:41" s="4" customFormat="1" ht="13.8" x14ac:dyDescent="0.25">
      <c r="A187" s="4" t="s">
        <v>982</v>
      </c>
      <c r="B187" s="12" t="s">
        <v>402</v>
      </c>
      <c r="C187" s="12">
        <v>2022</v>
      </c>
      <c r="D187" s="12" t="s">
        <v>788</v>
      </c>
      <c r="E187" s="12" t="s">
        <v>179</v>
      </c>
      <c r="F187" s="4" t="s">
        <v>579</v>
      </c>
      <c r="G187" s="4" t="s">
        <v>661</v>
      </c>
      <c r="H187" s="12" t="s">
        <v>15</v>
      </c>
      <c r="I187" s="12" t="s">
        <v>16</v>
      </c>
      <c r="J187" s="12" t="s">
        <v>100</v>
      </c>
      <c r="K187" s="12"/>
      <c r="L187" s="12"/>
      <c r="M187" s="13"/>
      <c r="N187" s="35"/>
      <c r="O187" s="13"/>
      <c r="P187" s="13" t="s">
        <v>185</v>
      </c>
      <c r="Q187" s="17" t="s">
        <v>185</v>
      </c>
      <c r="R187" s="13" t="s">
        <v>37</v>
      </c>
      <c r="S187" s="13" t="s">
        <v>37</v>
      </c>
      <c r="AH187" s="8">
        <v>0</v>
      </c>
      <c r="AI187" s="26">
        <v>12.96</v>
      </c>
      <c r="AJ187" s="26"/>
      <c r="AK187" s="26"/>
      <c r="AL187" s="26"/>
      <c r="AM187" s="12"/>
      <c r="AN187" s="4" t="s">
        <v>96</v>
      </c>
      <c r="AO187" s="4" t="s">
        <v>98</v>
      </c>
    </row>
    <row r="188" spans="1:41" s="4" customFormat="1" ht="13.8" x14ac:dyDescent="0.25">
      <c r="A188" s="4" t="s">
        <v>983</v>
      </c>
      <c r="B188" s="4" t="s">
        <v>268</v>
      </c>
      <c r="C188" s="4">
        <v>2016</v>
      </c>
      <c r="D188" s="12" t="s">
        <v>789</v>
      </c>
      <c r="E188" s="12" t="s">
        <v>179</v>
      </c>
      <c r="F188" s="4" t="s">
        <v>578</v>
      </c>
      <c r="G188" s="4" t="s">
        <v>662</v>
      </c>
      <c r="H188" s="4" t="s">
        <v>15</v>
      </c>
      <c r="I188" s="4" t="s">
        <v>16</v>
      </c>
      <c r="J188" s="4" t="s">
        <v>269</v>
      </c>
      <c r="M188" s="4">
        <v>365</v>
      </c>
      <c r="N188" s="6" t="s">
        <v>219</v>
      </c>
      <c r="O188" s="5" t="s">
        <v>242</v>
      </c>
      <c r="P188" s="5" t="s">
        <v>185</v>
      </c>
      <c r="Q188" s="17" t="s">
        <v>185</v>
      </c>
      <c r="R188" s="5" t="s">
        <v>37</v>
      </c>
      <c r="S188" s="5" t="s">
        <v>38</v>
      </c>
      <c r="X188" s="4" t="s">
        <v>99</v>
      </c>
      <c r="AH188" s="8">
        <v>0</v>
      </c>
      <c r="AI188" s="4">
        <v>108</v>
      </c>
      <c r="AN188" s="4" t="s">
        <v>96</v>
      </c>
      <c r="AO188" s="4" t="s">
        <v>98</v>
      </c>
    </row>
    <row r="189" spans="1:41" s="4" customFormat="1" ht="13.8" x14ac:dyDescent="0.25">
      <c r="A189" s="4" t="s">
        <v>983</v>
      </c>
      <c r="B189" s="4" t="s">
        <v>268</v>
      </c>
      <c r="C189" s="4">
        <v>2016</v>
      </c>
      <c r="D189" s="12" t="s">
        <v>789</v>
      </c>
      <c r="E189" s="12" t="s">
        <v>179</v>
      </c>
      <c r="F189" s="4" t="s">
        <v>578</v>
      </c>
      <c r="G189" s="4" t="s">
        <v>662</v>
      </c>
      <c r="H189" s="4" t="s">
        <v>15</v>
      </c>
      <c r="I189" s="4" t="s">
        <v>16</v>
      </c>
      <c r="J189" s="4" t="s">
        <v>269</v>
      </c>
      <c r="M189" s="4">
        <v>365</v>
      </c>
      <c r="N189" s="6" t="s">
        <v>219</v>
      </c>
      <c r="O189" s="5" t="s">
        <v>242</v>
      </c>
      <c r="P189" s="5" t="s">
        <v>185</v>
      </c>
      <c r="Q189" s="17" t="s">
        <v>185</v>
      </c>
      <c r="R189" s="5" t="s">
        <v>37</v>
      </c>
      <c r="S189" s="5" t="s">
        <v>38</v>
      </c>
      <c r="X189" s="4" t="s">
        <v>99</v>
      </c>
      <c r="AH189" s="8">
        <v>0</v>
      </c>
      <c r="AI189" s="4">
        <v>163.92000000000002</v>
      </c>
      <c r="AN189" s="4" t="s">
        <v>96</v>
      </c>
      <c r="AO189" s="4" t="s">
        <v>98</v>
      </c>
    </row>
    <row r="190" spans="1:41" s="4" customFormat="1" ht="13.8" x14ac:dyDescent="0.25">
      <c r="A190" s="4" t="s">
        <v>983</v>
      </c>
      <c r="B190" s="4" t="s">
        <v>268</v>
      </c>
      <c r="C190" s="4">
        <v>2016</v>
      </c>
      <c r="D190" s="12" t="s">
        <v>789</v>
      </c>
      <c r="E190" s="12" t="s">
        <v>179</v>
      </c>
      <c r="F190" s="4" t="s">
        <v>578</v>
      </c>
      <c r="G190" s="4" t="s">
        <v>662</v>
      </c>
      <c r="H190" s="4" t="s">
        <v>15</v>
      </c>
      <c r="I190" s="4" t="s">
        <v>16</v>
      </c>
      <c r="J190" s="4" t="s">
        <v>269</v>
      </c>
      <c r="M190" s="4">
        <v>365</v>
      </c>
      <c r="N190" s="6" t="s">
        <v>219</v>
      </c>
      <c r="O190" s="5" t="s">
        <v>242</v>
      </c>
      <c r="P190" s="5" t="s">
        <v>185</v>
      </c>
      <c r="Q190" s="17" t="s">
        <v>185</v>
      </c>
      <c r="R190" s="5" t="s">
        <v>37</v>
      </c>
      <c r="S190" s="5" t="s">
        <v>38</v>
      </c>
      <c r="X190" s="4" t="s">
        <v>99</v>
      </c>
      <c r="AH190" s="8">
        <v>0</v>
      </c>
      <c r="AI190" s="4">
        <v>214.07999999999998</v>
      </c>
      <c r="AN190" s="4" t="s">
        <v>96</v>
      </c>
      <c r="AO190" s="4" t="s">
        <v>98</v>
      </c>
    </row>
    <row r="191" spans="1:41" s="4" customFormat="1" ht="13.8" x14ac:dyDescent="0.25">
      <c r="A191" s="4" t="s">
        <v>983</v>
      </c>
      <c r="B191" s="4" t="s">
        <v>268</v>
      </c>
      <c r="C191" s="4">
        <v>2016</v>
      </c>
      <c r="D191" s="12" t="s">
        <v>789</v>
      </c>
      <c r="E191" s="12" t="s">
        <v>179</v>
      </c>
      <c r="F191" s="4" t="s">
        <v>578</v>
      </c>
      <c r="G191" s="4" t="s">
        <v>662</v>
      </c>
      <c r="H191" s="4" t="s">
        <v>15</v>
      </c>
      <c r="I191" s="4" t="s">
        <v>16</v>
      </c>
      <c r="N191" s="6" t="s">
        <v>219</v>
      </c>
      <c r="O191" s="5" t="s">
        <v>281</v>
      </c>
      <c r="P191" s="5" t="s">
        <v>185</v>
      </c>
      <c r="Q191" s="17" t="s">
        <v>185</v>
      </c>
      <c r="R191" s="5" t="s">
        <v>37</v>
      </c>
      <c r="S191" s="5" t="s">
        <v>38</v>
      </c>
      <c r="X191" s="4" t="s">
        <v>99</v>
      </c>
      <c r="Y191" s="5"/>
      <c r="AH191" s="8">
        <v>0</v>
      </c>
      <c r="AI191" s="14">
        <v>242.64000000000001</v>
      </c>
      <c r="AJ191" s="5"/>
      <c r="AK191" s="5"/>
      <c r="AN191" s="4" t="s">
        <v>96</v>
      </c>
      <c r="AO191" s="4" t="s">
        <v>98</v>
      </c>
    </row>
    <row r="192" spans="1:41" s="4" customFormat="1" ht="13.8" x14ac:dyDescent="0.25">
      <c r="A192" s="4" t="s">
        <v>983</v>
      </c>
      <c r="B192" s="4" t="s">
        <v>268</v>
      </c>
      <c r="C192" s="4">
        <v>2016</v>
      </c>
      <c r="D192" s="12" t="s">
        <v>789</v>
      </c>
      <c r="E192" s="12" t="s">
        <v>179</v>
      </c>
      <c r="F192" s="4" t="s">
        <v>578</v>
      </c>
      <c r="G192" s="4" t="s">
        <v>662</v>
      </c>
      <c r="H192" s="4" t="s">
        <v>15</v>
      </c>
      <c r="I192" s="4" t="s">
        <v>16</v>
      </c>
      <c r="J192" s="4" t="s">
        <v>269</v>
      </c>
      <c r="M192" s="4">
        <v>365</v>
      </c>
      <c r="N192" s="6" t="s">
        <v>219</v>
      </c>
      <c r="O192" s="5" t="s">
        <v>242</v>
      </c>
      <c r="P192" s="5" t="s">
        <v>185</v>
      </c>
      <c r="Q192" s="17" t="s">
        <v>185</v>
      </c>
      <c r="R192" s="5" t="s">
        <v>37</v>
      </c>
      <c r="S192" s="5" t="s">
        <v>38</v>
      </c>
      <c r="X192" s="4" t="s">
        <v>99</v>
      </c>
      <c r="AH192" s="8">
        <v>0</v>
      </c>
      <c r="AI192" s="4">
        <v>304.79999999999995</v>
      </c>
      <c r="AN192" s="4" t="s">
        <v>96</v>
      </c>
      <c r="AO192" s="4" t="s">
        <v>98</v>
      </c>
    </row>
    <row r="193" spans="1:41" s="4" customFormat="1" ht="13.8" x14ac:dyDescent="0.25">
      <c r="A193" s="4" t="s">
        <v>983</v>
      </c>
      <c r="B193" s="4" t="s">
        <v>268</v>
      </c>
      <c r="C193" s="4">
        <v>2016</v>
      </c>
      <c r="D193" s="12" t="s">
        <v>789</v>
      </c>
      <c r="E193" s="12" t="s">
        <v>179</v>
      </c>
      <c r="F193" s="4" t="s">
        <v>578</v>
      </c>
      <c r="G193" s="4" t="s">
        <v>662</v>
      </c>
      <c r="H193" s="4" t="s">
        <v>15</v>
      </c>
      <c r="I193" s="4" t="s">
        <v>16</v>
      </c>
      <c r="J193" s="4" t="s">
        <v>269</v>
      </c>
      <c r="M193" s="4">
        <v>365</v>
      </c>
      <c r="N193" s="6" t="s">
        <v>219</v>
      </c>
      <c r="O193" s="5" t="s">
        <v>242</v>
      </c>
      <c r="P193" s="5" t="s">
        <v>185</v>
      </c>
      <c r="Q193" s="17" t="s">
        <v>185</v>
      </c>
      <c r="R193" s="5" t="s">
        <v>37</v>
      </c>
      <c r="S193" s="5" t="s">
        <v>38</v>
      </c>
      <c r="X193" s="4" t="s">
        <v>99</v>
      </c>
      <c r="AH193" s="8">
        <v>0</v>
      </c>
      <c r="AI193" s="4">
        <v>422.40000000000003</v>
      </c>
      <c r="AN193" s="4" t="s">
        <v>96</v>
      </c>
      <c r="AO193" s="4" t="s">
        <v>98</v>
      </c>
    </row>
    <row r="194" spans="1:41" s="4" customFormat="1" ht="13.8" x14ac:dyDescent="0.25">
      <c r="A194" s="4" t="s">
        <v>983</v>
      </c>
      <c r="B194" s="12" t="s">
        <v>465</v>
      </c>
      <c r="C194" s="12">
        <v>2016</v>
      </c>
      <c r="D194" s="12" t="s">
        <v>789</v>
      </c>
      <c r="E194" s="12" t="s">
        <v>179</v>
      </c>
      <c r="F194" s="4" t="s">
        <v>578</v>
      </c>
      <c r="G194" s="4" t="s">
        <v>662</v>
      </c>
      <c r="H194" s="12" t="s">
        <v>15</v>
      </c>
      <c r="I194" s="12" t="s">
        <v>16</v>
      </c>
      <c r="J194" s="12" t="s">
        <v>191</v>
      </c>
      <c r="K194" s="12"/>
      <c r="L194" s="12"/>
      <c r="M194" s="13"/>
      <c r="N194" s="35"/>
      <c r="O194" s="13"/>
      <c r="P194" s="13" t="s">
        <v>185</v>
      </c>
      <c r="Q194" s="17" t="s">
        <v>185</v>
      </c>
      <c r="R194" s="13" t="s">
        <v>37</v>
      </c>
      <c r="S194" s="13" t="s">
        <v>37</v>
      </c>
      <c r="AH194" s="8">
        <v>0</v>
      </c>
      <c r="AI194" s="26">
        <v>238.07999999999998</v>
      </c>
      <c r="AJ194" s="26"/>
      <c r="AK194" s="26"/>
      <c r="AL194" s="26"/>
      <c r="AM194" s="12"/>
      <c r="AN194" s="4" t="s">
        <v>96</v>
      </c>
      <c r="AO194" s="4" t="s">
        <v>98</v>
      </c>
    </row>
    <row r="195" spans="1:41" s="4" customFormat="1" ht="13.8" x14ac:dyDescent="0.25">
      <c r="A195" s="4" t="s">
        <v>983</v>
      </c>
      <c r="B195" s="12" t="s">
        <v>465</v>
      </c>
      <c r="C195" s="12">
        <v>2016</v>
      </c>
      <c r="D195" s="12" t="s">
        <v>789</v>
      </c>
      <c r="E195" s="12" t="s">
        <v>179</v>
      </c>
      <c r="F195" s="4" t="s">
        <v>578</v>
      </c>
      <c r="G195" s="4" t="s">
        <v>662</v>
      </c>
      <c r="H195" s="12" t="s">
        <v>15</v>
      </c>
      <c r="I195" s="12" t="s">
        <v>16</v>
      </c>
      <c r="J195" s="12" t="s">
        <v>191</v>
      </c>
      <c r="K195" s="12"/>
      <c r="L195" s="12"/>
      <c r="M195" s="13"/>
      <c r="N195" s="35"/>
      <c r="O195" s="13"/>
      <c r="P195" s="13" t="s">
        <v>185</v>
      </c>
      <c r="Q195" s="17" t="s">
        <v>185</v>
      </c>
      <c r="R195" s="13" t="s">
        <v>37</v>
      </c>
      <c r="S195" s="13" t="s">
        <v>37</v>
      </c>
      <c r="AH195" s="8">
        <v>0</v>
      </c>
      <c r="AI195" s="26">
        <v>163.92000000000002</v>
      </c>
      <c r="AJ195" s="26"/>
      <c r="AK195" s="26"/>
      <c r="AL195" s="26"/>
      <c r="AM195" s="12"/>
      <c r="AN195" s="4" t="s">
        <v>96</v>
      </c>
      <c r="AO195" s="4" t="s">
        <v>98</v>
      </c>
    </row>
    <row r="196" spans="1:41" s="4" customFormat="1" ht="13.8" x14ac:dyDescent="0.25">
      <c r="A196" s="4" t="s">
        <v>983</v>
      </c>
      <c r="B196" s="12" t="s">
        <v>403</v>
      </c>
      <c r="C196" s="4">
        <v>2016</v>
      </c>
      <c r="D196" s="12" t="s">
        <v>789</v>
      </c>
      <c r="E196" s="12" t="s">
        <v>179</v>
      </c>
      <c r="F196" s="4" t="s">
        <v>578</v>
      </c>
      <c r="G196" s="4" t="s">
        <v>662</v>
      </c>
      <c r="H196" s="4" t="s">
        <v>15</v>
      </c>
      <c r="I196" s="4" t="s">
        <v>16</v>
      </c>
      <c r="J196" s="12" t="s">
        <v>191</v>
      </c>
      <c r="K196" s="12"/>
      <c r="L196" s="12"/>
      <c r="N196" s="6"/>
      <c r="O196" s="5"/>
      <c r="P196" s="13" t="s">
        <v>185</v>
      </c>
      <c r="Q196" s="17" t="s">
        <v>185</v>
      </c>
      <c r="R196" s="5" t="s">
        <v>37</v>
      </c>
      <c r="S196" s="5" t="s">
        <v>37</v>
      </c>
      <c r="X196" s="4" t="s">
        <v>99</v>
      </c>
      <c r="AH196" s="8">
        <v>0</v>
      </c>
      <c r="AI196" s="4">
        <v>238.07999999999998</v>
      </c>
      <c r="AN196" s="4" t="s">
        <v>96</v>
      </c>
      <c r="AO196" s="4" t="s">
        <v>98</v>
      </c>
    </row>
    <row r="197" spans="1:41" s="4" customFormat="1" ht="13.8" x14ac:dyDescent="0.25">
      <c r="A197" s="4" t="s">
        <v>983</v>
      </c>
      <c r="B197" s="12" t="s">
        <v>403</v>
      </c>
      <c r="C197" s="4">
        <v>2016</v>
      </c>
      <c r="D197" s="12" t="s">
        <v>789</v>
      </c>
      <c r="E197" s="12" t="s">
        <v>179</v>
      </c>
      <c r="F197" s="4" t="s">
        <v>578</v>
      </c>
      <c r="G197" s="4" t="s">
        <v>662</v>
      </c>
      <c r="H197" s="4" t="s">
        <v>15</v>
      </c>
      <c r="I197" s="4" t="s">
        <v>16</v>
      </c>
      <c r="J197" s="12" t="s">
        <v>191</v>
      </c>
      <c r="K197" s="12"/>
      <c r="L197" s="12"/>
      <c r="N197" s="6"/>
      <c r="O197" s="5"/>
      <c r="P197" s="13" t="s">
        <v>185</v>
      </c>
      <c r="Q197" s="17" t="s">
        <v>185</v>
      </c>
      <c r="R197" s="5" t="s">
        <v>37</v>
      </c>
      <c r="S197" s="5" t="s">
        <v>37</v>
      </c>
      <c r="X197" s="4" t="s">
        <v>99</v>
      </c>
      <c r="AH197" s="8">
        <v>0</v>
      </c>
      <c r="AI197" s="4">
        <v>421.43999999999994</v>
      </c>
      <c r="AN197" s="4" t="s">
        <v>96</v>
      </c>
      <c r="AO197" s="4" t="s">
        <v>98</v>
      </c>
    </row>
    <row r="198" spans="1:41" s="4" customFormat="1" ht="13.8" x14ac:dyDescent="0.25">
      <c r="A198" s="4" t="s">
        <v>983</v>
      </c>
      <c r="B198" s="12" t="s">
        <v>403</v>
      </c>
      <c r="C198" s="12">
        <v>2016</v>
      </c>
      <c r="D198" s="12" t="s">
        <v>789</v>
      </c>
      <c r="E198" s="12" t="s">
        <v>179</v>
      </c>
      <c r="F198" s="4" t="s">
        <v>578</v>
      </c>
      <c r="G198" s="4" t="s">
        <v>662</v>
      </c>
      <c r="H198" s="12" t="s">
        <v>15</v>
      </c>
      <c r="I198" s="12" t="s">
        <v>16</v>
      </c>
      <c r="J198" s="12" t="s">
        <v>191</v>
      </c>
      <c r="K198" s="12"/>
      <c r="L198" s="12"/>
      <c r="M198" s="13"/>
      <c r="N198" s="35"/>
      <c r="O198" s="13"/>
      <c r="P198" s="13" t="s">
        <v>185</v>
      </c>
      <c r="Q198" s="17" t="s">
        <v>185</v>
      </c>
      <c r="R198" s="13" t="s">
        <v>37</v>
      </c>
      <c r="S198" s="13" t="s">
        <v>37</v>
      </c>
      <c r="AH198" s="8">
        <v>0</v>
      </c>
      <c r="AI198" s="26">
        <v>108</v>
      </c>
      <c r="AJ198" s="26"/>
      <c r="AK198" s="26"/>
      <c r="AL198" s="26"/>
      <c r="AM198" s="12"/>
      <c r="AN198" s="4" t="s">
        <v>96</v>
      </c>
      <c r="AO198" s="4" t="s">
        <v>98</v>
      </c>
    </row>
    <row r="199" spans="1:41" s="4" customFormat="1" ht="13.8" x14ac:dyDescent="0.25">
      <c r="A199" s="4" t="s">
        <v>983</v>
      </c>
      <c r="B199" s="12" t="s">
        <v>403</v>
      </c>
      <c r="C199" s="12">
        <v>2016</v>
      </c>
      <c r="D199" s="12" t="s">
        <v>789</v>
      </c>
      <c r="E199" s="12" t="s">
        <v>179</v>
      </c>
      <c r="F199" s="4" t="s">
        <v>578</v>
      </c>
      <c r="G199" s="4" t="s">
        <v>662</v>
      </c>
      <c r="H199" s="12" t="s">
        <v>15</v>
      </c>
      <c r="I199" s="12" t="s">
        <v>16</v>
      </c>
      <c r="J199" s="12" t="s">
        <v>191</v>
      </c>
      <c r="K199" s="12"/>
      <c r="L199" s="12"/>
      <c r="M199" s="13"/>
      <c r="N199" s="35"/>
      <c r="O199" s="13"/>
      <c r="P199" s="13" t="s">
        <v>185</v>
      </c>
      <c r="Q199" s="17" t="s">
        <v>185</v>
      </c>
      <c r="R199" s="13" t="s">
        <v>37</v>
      </c>
      <c r="S199" s="13" t="s">
        <v>37</v>
      </c>
      <c r="AH199" s="8">
        <v>0</v>
      </c>
      <c r="AI199" s="26">
        <v>304.79999999999995</v>
      </c>
      <c r="AJ199" s="26"/>
      <c r="AK199" s="26"/>
      <c r="AL199" s="26"/>
      <c r="AM199" s="12"/>
      <c r="AN199" s="4" t="s">
        <v>96</v>
      </c>
      <c r="AO199" s="4" t="s">
        <v>98</v>
      </c>
    </row>
    <row r="200" spans="1:41" s="4" customFormat="1" ht="13.8" x14ac:dyDescent="0.25">
      <c r="A200" s="4" t="s">
        <v>983</v>
      </c>
      <c r="B200" s="12" t="s">
        <v>403</v>
      </c>
      <c r="C200" s="12">
        <v>2016</v>
      </c>
      <c r="D200" s="12" t="s">
        <v>789</v>
      </c>
      <c r="E200" s="12" t="s">
        <v>179</v>
      </c>
      <c r="F200" s="4" t="s">
        <v>578</v>
      </c>
      <c r="G200" s="4" t="s">
        <v>662</v>
      </c>
      <c r="H200" s="12" t="s">
        <v>15</v>
      </c>
      <c r="I200" s="12" t="s">
        <v>16</v>
      </c>
      <c r="J200" s="12" t="s">
        <v>191</v>
      </c>
      <c r="K200" s="12"/>
      <c r="L200" s="12"/>
      <c r="M200" s="13"/>
      <c r="N200" s="35"/>
      <c r="O200" s="13"/>
      <c r="P200" s="13" t="s">
        <v>185</v>
      </c>
      <c r="Q200" s="17" t="s">
        <v>185</v>
      </c>
      <c r="R200" s="13" t="s">
        <v>37</v>
      </c>
      <c r="S200" s="13" t="s">
        <v>37</v>
      </c>
      <c r="AH200" s="8">
        <v>0</v>
      </c>
      <c r="AI200" s="26">
        <v>421.43999999999994</v>
      </c>
      <c r="AJ200" s="26"/>
      <c r="AK200" s="26"/>
      <c r="AL200" s="26"/>
      <c r="AM200" s="12"/>
      <c r="AN200" s="4" t="s">
        <v>96</v>
      </c>
      <c r="AO200" s="4" t="s">
        <v>98</v>
      </c>
    </row>
    <row r="201" spans="1:41" s="4" customFormat="1" ht="13.8" x14ac:dyDescent="0.25">
      <c r="A201" s="4" t="s">
        <v>984</v>
      </c>
      <c r="B201" s="4" t="s">
        <v>1068</v>
      </c>
      <c r="C201" s="4">
        <v>2013</v>
      </c>
      <c r="E201" s="4" t="s">
        <v>180</v>
      </c>
      <c r="F201" s="4" t="s">
        <v>578</v>
      </c>
      <c r="G201" s="4" t="s">
        <v>1070</v>
      </c>
      <c r="H201" s="15" t="s">
        <v>15</v>
      </c>
      <c r="I201" s="15" t="s">
        <v>16</v>
      </c>
      <c r="J201" s="4" t="s">
        <v>1069</v>
      </c>
      <c r="N201" s="6"/>
      <c r="O201" s="5"/>
      <c r="P201" s="5" t="s">
        <v>185</v>
      </c>
      <c r="Q201" s="5" t="s">
        <v>185</v>
      </c>
      <c r="R201" s="5" t="s">
        <v>867</v>
      </c>
      <c r="S201" s="5" t="s">
        <v>1058</v>
      </c>
      <c r="X201" s="4" t="s">
        <v>99</v>
      </c>
      <c r="Y201" s="4">
        <v>17.45</v>
      </c>
      <c r="Z201" s="4">
        <v>9.09</v>
      </c>
      <c r="AA201" s="4">
        <v>7.81</v>
      </c>
      <c r="AF201" s="4">
        <v>3.26</v>
      </c>
      <c r="AH201" s="8">
        <v>0</v>
      </c>
      <c r="AL201" s="4">
        <v>48.18</v>
      </c>
      <c r="AN201" s="4" t="s">
        <v>96</v>
      </c>
      <c r="AO201" s="4" t="s">
        <v>97</v>
      </c>
    </row>
    <row r="202" spans="1:41" s="4" customFormat="1" ht="13.8" x14ac:dyDescent="0.25">
      <c r="A202" s="4" t="s">
        <v>984</v>
      </c>
      <c r="B202" s="4" t="s">
        <v>1068</v>
      </c>
      <c r="C202" s="4">
        <v>2013</v>
      </c>
      <c r="E202" s="4" t="s">
        <v>180</v>
      </c>
      <c r="F202" s="4" t="s">
        <v>578</v>
      </c>
      <c r="G202" s="4" t="s">
        <v>1070</v>
      </c>
      <c r="H202" s="15" t="s">
        <v>15</v>
      </c>
      <c r="I202" s="15" t="s">
        <v>16</v>
      </c>
      <c r="J202" s="4" t="s">
        <v>1069</v>
      </c>
      <c r="N202" s="6"/>
      <c r="O202" s="5"/>
      <c r="P202" s="5" t="s">
        <v>185</v>
      </c>
      <c r="Q202" s="5" t="s">
        <v>185</v>
      </c>
      <c r="R202" s="5" t="s">
        <v>867</v>
      </c>
      <c r="S202" s="5" t="s">
        <v>1058</v>
      </c>
      <c r="X202" s="4" t="s">
        <v>99</v>
      </c>
      <c r="Y202" s="4">
        <v>19.73</v>
      </c>
      <c r="Z202" s="4">
        <v>9.02</v>
      </c>
      <c r="AA202" s="4">
        <v>7.11</v>
      </c>
      <c r="AF202" s="4">
        <v>1.73</v>
      </c>
      <c r="AH202" s="8">
        <v>0</v>
      </c>
      <c r="AL202" s="4">
        <v>68.73</v>
      </c>
      <c r="AN202" s="4" t="s">
        <v>96</v>
      </c>
      <c r="AO202" s="4" t="s">
        <v>97</v>
      </c>
    </row>
    <row r="203" spans="1:41" s="4" customFormat="1" ht="13.8" x14ac:dyDescent="0.25">
      <c r="A203" s="4" t="s">
        <v>986</v>
      </c>
      <c r="B203" s="15" t="s">
        <v>545</v>
      </c>
      <c r="C203" s="15">
        <v>2020</v>
      </c>
      <c r="D203" s="12" t="s">
        <v>792</v>
      </c>
      <c r="E203" s="15" t="s">
        <v>179</v>
      </c>
      <c r="F203" s="4" t="s">
        <v>579</v>
      </c>
      <c r="G203" s="4" t="s">
        <v>665</v>
      </c>
      <c r="H203" s="15" t="s">
        <v>15</v>
      </c>
      <c r="I203" s="15" t="s">
        <v>16</v>
      </c>
      <c r="J203" s="18" t="s">
        <v>100</v>
      </c>
      <c r="K203" s="18"/>
      <c r="L203" s="18"/>
      <c r="M203" s="16"/>
      <c r="N203" s="34"/>
      <c r="O203" s="17"/>
      <c r="P203" s="17" t="s">
        <v>185</v>
      </c>
      <c r="Q203" s="17" t="s">
        <v>185</v>
      </c>
      <c r="R203" s="17" t="s">
        <v>867</v>
      </c>
      <c r="S203" s="24" t="s">
        <v>417</v>
      </c>
      <c r="AH203" s="8">
        <v>0</v>
      </c>
      <c r="AI203" s="15"/>
      <c r="AJ203" s="15"/>
      <c r="AK203" s="15"/>
      <c r="AL203" s="15"/>
      <c r="AM203" s="15">
        <v>1.3584E-4</v>
      </c>
      <c r="AN203" s="4" t="s">
        <v>96</v>
      </c>
      <c r="AO203" s="4" t="s">
        <v>98</v>
      </c>
    </row>
    <row r="204" spans="1:41" s="4" customFormat="1" ht="13.8" x14ac:dyDescent="0.25">
      <c r="A204" s="4" t="s">
        <v>987</v>
      </c>
      <c r="B204" s="15" t="s">
        <v>470</v>
      </c>
      <c r="C204" s="21">
        <v>2022</v>
      </c>
      <c r="D204" s="12" t="s">
        <v>793</v>
      </c>
      <c r="E204" s="15" t="s">
        <v>179</v>
      </c>
      <c r="F204" s="4" t="s">
        <v>579</v>
      </c>
      <c r="G204" s="4" t="s">
        <v>666</v>
      </c>
      <c r="H204" s="15" t="s">
        <v>15</v>
      </c>
      <c r="I204" s="18" t="s">
        <v>16</v>
      </c>
      <c r="J204" s="18" t="s">
        <v>448</v>
      </c>
      <c r="K204" s="18"/>
      <c r="L204" s="18"/>
      <c r="M204" s="17"/>
      <c r="N204" s="33"/>
      <c r="O204" s="17"/>
      <c r="P204" s="17" t="s">
        <v>185</v>
      </c>
      <c r="Q204" s="17" t="s">
        <v>185</v>
      </c>
      <c r="R204" s="17" t="s">
        <v>867</v>
      </c>
      <c r="S204" s="17" t="s">
        <v>417</v>
      </c>
      <c r="AH204" s="8">
        <v>0</v>
      </c>
      <c r="AI204" s="22">
        <v>1.9967999999999999</v>
      </c>
      <c r="AJ204" s="22"/>
      <c r="AK204" s="22"/>
      <c r="AL204" s="22"/>
      <c r="AM204" s="15"/>
      <c r="AN204" s="4" t="s">
        <v>96</v>
      </c>
      <c r="AO204" s="4" t="s">
        <v>98</v>
      </c>
    </row>
    <row r="205" spans="1:41" s="4" customFormat="1" ht="13.8" x14ac:dyDescent="0.25">
      <c r="A205" s="4" t="s">
        <v>987</v>
      </c>
      <c r="B205" s="15" t="s">
        <v>470</v>
      </c>
      <c r="C205" s="15">
        <v>2022</v>
      </c>
      <c r="D205" s="12" t="s">
        <v>793</v>
      </c>
      <c r="E205" s="15" t="s">
        <v>179</v>
      </c>
      <c r="F205" s="4" t="s">
        <v>579</v>
      </c>
      <c r="G205" s="4" t="s">
        <v>666</v>
      </c>
      <c r="H205" s="15" t="s">
        <v>15</v>
      </c>
      <c r="I205" s="15" t="s">
        <v>16</v>
      </c>
      <c r="J205" s="18" t="s">
        <v>448</v>
      </c>
      <c r="K205" s="18"/>
      <c r="L205" s="18"/>
      <c r="M205" s="16"/>
      <c r="N205" s="34"/>
      <c r="O205" s="17"/>
      <c r="P205" s="17" t="s">
        <v>185</v>
      </c>
      <c r="Q205" s="17" t="s">
        <v>185</v>
      </c>
      <c r="R205" s="17" t="s">
        <v>867</v>
      </c>
      <c r="S205" s="24" t="s">
        <v>417</v>
      </c>
      <c r="AH205" s="8">
        <v>0</v>
      </c>
      <c r="AI205" s="15"/>
      <c r="AJ205" s="15"/>
      <c r="AK205" s="15"/>
      <c r="AL205" s="15"/>
      <c r="AM205" s="15">
        <v>1.1232000000000001E-4</v>
      </c>
      <c r="AN205" s="4" t="s">
        <v>96</v>
      </c>
      <c r="AO205" s="4" t="s">
        <v>98</v>
      </c>
    </row>
    <row r="206" spans="1:41" s="4" customFormat="1" ht="13.8" x14ac:dyDescent="0.25">
      <c r="A206" s="4" t="s">
        <v>988</v>
      </c>
      <c r="B206" s="4" t="s">
        <v>102</v>
      </c>
      <c r="C206" s="4">
        <v>2021</v>
      </c>
      <c r="D206" s="23" t="s">
        <v>103</v>
      </c>
      <c r="E206" s="4" t="s">
        <v>179</v>
      </c>
      <c r="F206" s="4" t="s">
        <v>579</v>
      </c>
      <c r="G206" s="4" t="s">
        <v>741</v>
      </c>
      <c r="H206" s="4" t="s">
        <v>15</v>
      </c>
      <c r="I206" s="4" t="s">
        <v>104</v>
      </c>
      <c r="J206" s="4" t="s">
        <v>105</v>
      </c>
      <c r="N206" s="6" t="s">
        <v>384</v>
      </c>
      <c r="O206" s="5" t="s">
        <v>383</v>
      </c>
      <c r="P206" s="5" t="s">
        <v>185</v>
      </c>
      <c r="Q206" s="17" t="s">
        <v>423</v>
      </c>
      <c r="R206" s="5" t="s">
        <v>382</v>
      </c>
      <c r="S206" s="5" t="s">
        <v>385</v>
      </c>
      <c r="Y206" s="8"/>
      <c r="Z206" s="8"/>
      <c r="AA206" s="8"/>
      <c r="AB206" s="8"/>
      <c r="AC206" s="8"/>
      <c r="AD206" s="8"/>
      <c r="AE206" s="8"/>
      <c r="AF206" s="8"/>
      <c r="AG206" s="8"/>
      <c r="AH206" s="8">
        <v>0</v>
      </c>
      <c r="AI206" s="8">
        <v>0.9</v>
      </c>
      <c r="AJ206" s="8"/>
      <c r="AK206" s="8"/>
      <c r="AL206" s="8"/>
      <c r="AM206" s="8"/>
      <c r="AN206" s="4" t="s">
        <v>96</v>
      </c>
      <c r="AO206" s="4" t="s">
        <v>98</v>
      </c>
    </row>
    <row r="207" spans="1:41" s="4" customFormat="1" ht="13.8" x14ac:dyDescent="0.25">
      <c r="A207" s="4" t="s">
        <v>989</v>
      </c>
      <c r="B207" s="4" t="s">
        <v>202</v>
      </c>
      <c r="C207" s="4">
        <v>2023</v>
      </c>
      <c r="D207" s="23" t="s">
        <v>203</v>
      </c>
      <c r="E207" s="4" t="s">
        <v>179</v>
      </c>
      <c r="F207" s="4" t="s">
        <v>579</v>
      </c>
      <c r="G207" s="4" t="s">
        <v>742</v>
      </c>
      <c r="H207" s="4" t="s">
        <v>204</v>
      </c>
      <c r="I207" s="4" t="s">
        <v>205</v>
      </c>
      <c r="J207" s="4" t="s">
        <v>206</v>
      </c>
      <c r="M207" s="4">
        <v>180</v>
      </c>
      <c r="N207" s="6" t="s">
        <v>207</v>
      </c>
      <c r="O207" s="5" t="s">
        <v>208</v>
      </c>
      <c r="P207" s="5" t="s">
        <v>185</v>
      </c>
      <c r="Q207" s="17" t="s">
        <v>185</v>
      </c>
      <c r="R207" s="5" t="s">
        <v>37</v>
      </c>
      <c r="S207" s="5" t="s">
        <v>38</v>
      </c>
      <c r="T207" s="4" t="s">
        <v>209</v>
      </c>
      <c r="U207" s="4">
        <v>300</v>
      </c>
      <c r="V207" s="4">
        <v>1</v>
      </c>
      <c r="W207" s="4">
        <v>3</v>
      </c>
      <c r="X207" s="4" t="s">
        <v>99</v>
      </c>
      <c r="Y207" s="4">
        <v>30.4</v>
      </c>
      <c r="Z207" s="4">
        <v>8.9</v>
      </c>
      <c r="AA207" s="4">
        <v>7.49</v>
      </c>
      <c r="AH207" s="25">
        <v>0</v>
      </c>
      <c r="AI207" s="4">
        <v>1.032</v>
      </c>
      <c r="AL207" s="4">
        <v>33.6</v>
      </c>
      <c r="AM207" s="4">
        <v>7.7999999999999996E-3</v>
      </c>
      <c r="AN207" s="4" t="s">
        <v>96</v>
      </c>
      <c r="AO207" s="4" t="s">
        <v>97</v>
      </c>
    </row>
    <row r="208" spans="1:41" s="4" customFormat="1" ht="13.8" x14ac:dyDescent="0.25">
      <c r="A208" s="4" t="s">
        <v>989</v>
      </c>
      <c r="B208" s="4" t="s">
        <v>202</v>
      </c>
      <c r="C208" s="4">
        <v>2023</v>
      </c>
      <c r="D208" s="23" t="s">
        <v>203</v>
      </c>
      <c r="E208" s="4" t="s">
        <v>179</v>
      </c>
      <c r="F208" s="4" t="s">
        <v>579</v>
      </c>
      <c r="G208" s="4" t="s">
        <v>742</v>
      </c>
      <c r="H208" s="4" t="s">
        <v>204</v>
      </c>
      <c r="I208" s="4" t="s">
        <v>205</v>
      </c>
      <c r="J208" s="4" t="s">
        <v>206</v>
      </c>
      <c r="M208" s="4">
        <v>180</v>
      </c>
      <c r="N208" s="6" t="s">
        <v>207</v>
      </c>
      <c r="O208" s="5" t="s">
        <v>208</v>
      </c>
      <c r="P208" s="5" t="s">
        <v>185</v>
      </c>
      <c r="Q208" s="17" t="s">
        <v>185</v>
      </c>
      <c r="R208" s="5" t="s">
        <v>37</v>
      </c>
      <c r="S208" s="5" t="s">
        <v>38</v>
      </c>
      <c r="T208" s="4" t="s">
        <v>211</v>
      </c>
      <c r="U208" s="4">
        <v>300</v>
      </c>
      <c r="V208" s="4">
        <v>1</v>
      </c>
      <c r="W208" s="4">
        <v>3</v>
      </c>
      <c r="X208" s="4" t="s">
        <v>99</v>
      </c>
      <c r="Y208" s="4">
        <v>30.4</v>
      </c>
      <c r="Z208" s="4">
        <v>8.9</v>
      </c>
      <c r="AA208" s="4">
        <v>7.49</v>
      </c>
      <c r="AH208" s="25">
        <v>0</v>
      </c>
      <c r="AI208" s="4">
        <v>1.6319999999999999</v>
      </c>
      <c r="AL208" s="4">
        <v>26.423999999999999</v>
      </c>
      <c r="AM208" s="4">
        <v>4.4999999999999997E-3</v>
      </c>
      <c r="AN208" s="4" t="s">
        <v>96</v>
      </c>
      <c r="AO208" s="4" t="s">
        <v>97</v>
      </c>
    </row>
    <row r="209" spans="1:41" s="4" customFormat="1" ht="13.8" x14ac:dyDescent="0.25">
      <c r="A209" s="4" t="s">
        <v>989</v>
      </c>
      <c r="B209" s="4" t="s">
        <v>202</v>
      </c>
      <c r="C209" s="4">
        <v>2023</v>
      </c>
      <c r="D209" s="23" t="s">
        <v>203</v>
      </c>
      <c r="E209" s="4" t="s">
        <v>179</v>
      </c>
      <c r="F209" s="4" t="s">
        <v>579</v>
      </c>
      <c r="G209" s="4" t="s">
        <v>742</v>
      </c>
      <c r="H209" s="4" t="s">
        <v>204</v>
      </c>
      <c r="I209" s="4" t="s">
        <v>205</v>
      </c>
      <c r="J209" s="4" t="s">
        <v>206</v>
      </c>
      <c r="M209" s="4">
        <v>180</v>
      </c>
      <c r="N209" s="6" t="s">
        <v>207</v>
      </c>
      <c r="O209" s="5" t="s">
        <v>208</v>
      </c>
      <c r="P209" s="5" t="s">
        <v>185</v>
      </c>
      <c r="Q209" s="17" t="s">
        <v>185</v>
      </c>
      <c r="R209" s="5" t="s">
        <v>37</v>
      </c>
      <c r="S209" s="5" t="s">
        <v>38</v>
      </c>
      <c r="T209" s="4" t="s">
        <v>230</v>
      </c>
      <c r="U209" s="4">
        <v>300</v>
      </c>
      <c r="V209" s="4">
        <v>1</v>
      </c>
      <c r="W209" s="4">
        <v>3</v>
      </c>
      <c r="X209" s="4" t="s">
        <v>99</v>
      </c>
      <c r="Y209" s="4">
        <v>30.4</v>
      </c>
      <c r="Z209" s="4">
        <v>8.9</v>
      </c>
      <c r="AA209" s="4">
        <v>7.49</v>
      </c>
      <c r="AH209" s="25">
        <v>0</v>
      </c>
      <c r="AI209" s="4">
        <v>9</v>
      </c>
      <c r="AL209" s="4">
        <v>41.904000000000003</v>
      </c>
      <c r="AM209" s="4">
        <v>3.32E-2</v>
      </c>
      <c r="AN209" s="4" t="s">
        <v>96</v>
      </c>
      <c r="AO209" s="4" t="s">
        <v>97</v>
      </c>
    </row>
    <row r="210" spans="1:41" s="4" customFormat="1" ht="13.8" x14ac:dyDescent="0.25">
      <c r="A210" s="4" t="s">
        <v>990</v>
      </c>
      <c r="B210" s="4" t="s">
        <v>186</v>
      </c>
      <c r="C210" s="4">
        <v>2015</v>
      </c>
      <c r="E210" s="4" t="s">
        <v>179</v>
      </c>
      <c r="F210" s="4" t="s">
        <v>578</v>
      </c>
      <c r="G210" s="4" t="s">
        <v>1044</v>
      </c>
      <c r="H210" s="4" t="s">
        <v>15</v>
      </c>
      <c r="I210" s="4" t="s">
        <v>187</v>
      </c>
      <c r="J210" s="4" t="s">
        <v>188</v>
      </c>
      <c r="M210" s="4">
        <v>365</v>
      </c>
      <c r="N210" s="6" t="s">
        <v>189</v>
      </c>
      <c r="O210" s="5" t="s">
        <v>190</v>
      </c>
      <c r="P210" s="5" t="s">
        <v>185</v>
      </c>
      <c r="Q210" s="17" t="s">
        <v>185</v>
      </c>
      <c r="R210" s="5" t="s">
        <v>37</v>
      </c>
      <c r="S210" s="5" t="s">
        <v>38</v>
      </c>
      <c r="X210" s="4" t="s">
        <v>99</v>
      </c>
      <c r="AH210" s="25">
        <v>0</v>
      </c>
      <c r="AI210" s="4">
        <v>0</v>
      </c>
      <c r="AM210" s="4">
        <v>2.6263200000000002</v>
      </c>
      <c r="AN210" s="4" t="s">
        <v>96</v>
      </c>
      <c r="AO210" s="4" t="s">
        <v>98</v>
      </c>
    </row>
    <row r="211" spans="1:41" s="4" customFormat="1" ht="13.8" customHeight="1" x14ac:dyDescent="0.25">
      <c r="A211" s="4" t="s">
        <v>990</v>
      </c>
      <c r="B211" s="4" t="s">
        <v>186</v>
      </c>
      <c r="C211" s="4">
        <v>2015</v>
      </c>
      <c r="D211" s="11" t="s">
        <v>1203</v>
      </c>
      <c r="E211" s="4" t="s">
        <v>179</v>
      </c>
      <c r="F211" s="4" t="s">
        <v>579</v>
      </c>
      <c r="G211" s="4" t="s">
        <v>1145</v>
      </c>
      <c r="H211" s="15" t="s">
        <v>15</v>
      </c>
      <c r="I211" s="15" t="s">
        <v>1146</v>
      </c>
      <c r="J211" s="4" t="s">
        <v>1147</v>
      </c>
      <c r="M211" s="4">
        <v>145</v>
      </c>
      <c r="N211" s="6" t="s">
        <v>219</v>
      </c>
      <c r="O211" s="5" t="s">
        <v>310</v>
      </c>
      <c r="P211" s="5" t="s">
        <v>185</v>
      </c>
      <c r="Q211" s="5" t="s">
        <v>185</v>
      </c>
      <c r="R211" s="5" t="s">
        <v>1148</v>
      </c>
      <c r="S211" s="5" t="s">
        <v>1148</v>
      </c>
      <c r="U211" s="4">
        <v>0.4</v>
      </c>
      <c r="V211" s="4">
        <v>0.55000000000000004</v>
      </c>
      <c r="W211" s="4">
        <v>7.22</v>
      </c>
      <c r="X211" s="4" t="s">
        <v>99</v>
      </c>
      <c r="Y211" s="4">
        <v>15</v>
      </c>
      <c r="Z211" s="4">
        <v>7.1</v>
      </c>
      <c r="AA211" s="4">
        <v>5.4</v>
      </c>
      <c r="AB211" s="4">
        <v>2.5000000000000001E-2</v>
      </c>
      <c r="AC211" s="4">
        <v>0.02</v>
      </c>
      <c r="AH211" s="25">
        <v>2.3934543308776198E-2</v>
      </c>
      <c r="AM211" s="4">
        <v>1.82</v>
      </c>
      <c r="AN211" s="4" t="s">
        <v>96</v>
      </c>
      <c r="AO211" s="4" t="s">
        <v>97</v>
      </c>
    </row>
    <row r="212" spans="1:41" s="4" customFormat="1" ht="13.8" x14ac:dyDescent="0.25">
      <c r="A212" s="4" t="s">
        <v>991</v>
      </c>
      <c r="B212" s="4" t="s">
        <v>216</v>
      </c>
      <c r="C212" s="4">
        <v>2019</v>
      </c>
      <c r="D212" s="23" t="s">
        <v>217</v>
      </c>
      <c r="E212" s="12" t="s">
        <v>179</v>
      </c>
      <c r="F212" s="4" t="s">
        <v>579</v>
      </c>
      <c r="G212" s="4" t="s">
        <v>745</v>
      </c>
      <c r="H212" s="4" t="s">
        <v>199</v>
      </c>
      <c r="I212" s="4" t="s">
        <v>200</v>
      </c>
      <c r="J212" s="4" t="s">
        <v>218</v>
      </c>
      <c r="M212" s="4">
        <v>180</v>
      </c>
      <c r="N212" s="6" t="s">
        <v>219</v>
      </c>
      <c r="O212" s="5" t="s">
        <v>220</v>
      </c>
      <c r="P212" s="5" t="s">
        <v>185</v>
      </c>
      <c r="Q212" s="17" t="s">
        <v>185</v>
      </c>
      <c r="R212" s="5" t="s">
        <v>37</v>
      </c>
      <c r="S212" s="5" t="s">
        <v>221</v>
      </c>
      <c r="T212" s="4" t="s">
        <v>222</v>
      </c>
      <c r="U212" s="7">
        <v>2280000</v>
      </c>
      <c r="V212" s="4">
        <v>6.5</v>
      </c>
      <c r="X212" s="4" t="s">
        <v>99</v>
      </c>
      <c r="Y212" s="4">
        <v>25</v>
      </c>
      <c r="Z212" s="4">
        <v>8.9</v>
      </c>
      <c r="AA212" s="4">
        <v>12.7</v>
      </c>
      <c r="AF212" s="4">
        <v>20.8</v>
      </c>
      <c r="AH212" s="25">
        <v>0</v>
      </c>
      <c r="AI212" s="4">
        <v>6.4</v>
      </c>
      <c r="AN212" s="4" t="s">
        <v>96</v>
      </c>
      <c r="AO212" s="4" t="s">
        <v>325</v>
      </c>
    </row>
    <row r="213" spans="1:41" s="4" customFormat="1" ht="13.8" x14ac:dyDescent="0.25">
      <c r="A213" s="4" t="s">
        <v>991</v>
      </c>
      <c r="B213" s="4" t="s">
        <v>216</v>
      </c>
      <c r="C213" s="4">
        <v>2019</v>
      </c>
      <c r="D213" s="23" t="s">
        <v>217</v>
      </c>
      <c r="E213" s="12" t="s">
        <v>179</v>
      </c>
      <c r="F213" s="4" t="s">
        <v>579</v>
      </c>
      <c r="G213" s="4" t="s">
        <v>745</v>
      </c>
      <c r="H213" s="4" t="s">
        <v>199</v>
      </c>
      <c r="I213" s="4" t="s">
        <v>200</v>
      </c>
      <c r="J213" s="4" t="s">
        <v>218</v>
      </c>
      <c r="M213" s="4">
        <v>180</v>
      </c>
      <c r="N213" s="6" t="s">
        <v>219</v>
      </c>
      <c r="O213" s="5" t="s">
        <v>220</v>
      </c>
      <c r="P213" s="5" t="s">
        <v>185</v>
      </c>
      <c r="Q213" s="17" t="s">
        <v>185</v>
      </c>
      <c r="R213" s="5" t="s">
        <v>37</v>
      </c>
      <c r="S213" s="5" t="s">
        <v>221</v>
      </c>
      <c r="T213" s="4" t="s">
        <v>231</v>
      </c>
      <c r="U213" s="7">
        <v>133000</v>
      </c>
      <c r="V213" s="4">
        <v>2.5</v>
      </c>
      <c r="X213" s="4" t="s">
        <v>99</v>
      </c>
      <c r="Y213" s="4">
        <v>25</v>
      </c>
      <c r="Z213" s="4">
        <v>8.9</v>
      </c>
      <c r="AA213" s="4">
        <v>18.7</v>
      </c>
      <c r="AF213" s="4">
        <v>18.899999999999999</v>
      </c>
      <c r="AH213" s="25">
        <v>0</v>
      </c>
      <c r="AI213" s="4">
        <v>9.1</v>
      </c>
      <c r="AN213" s="4" t="s">
        <v>96</v>
      </c>
      <c r="AO213" s="4" t="s">
        <v>325</v>
      </c>
    </row>
    <row r="214" spans="1:41" s="4" customFormat="1" ht="13.8" x14ac:dyDescent="0.25">
      <c r="A214" s="4" t="s">
        <v>991</v>
      </c>
      <c r="B214" s="4" t="s">
        <v>216</v>
      </c>
      <c r="C214" s="4">
        <v>2019</v>
      </c>
      <c r="D214" s="23" t="s">
        <v>217</v>
      </c>
      <c r="E214" s="12" t="s">
        <v>179</v>
      </c>
      <c r="F214" s="4" t="s">
        <v>579</v>
      </c>
      <c r="G214" s="4" t="s">
        <v>745</v>
      </c>
      <c r="H214" s="4" t="s">
        <v>199</v>
      </c>
      <c r="I214" s="4" t="s">
        <v>200</v>
      </c>
      <c r="J214" s="4" t="s">
        <v>218</v>
      </c>
      <c r="N214" s="6" t="s">
        <v>219</v>
      </c>
      <c r="O214" s="5" t="s">
        <v>220</v>
      </c>
      <c r="P214" s="5" t="s">
        <v>185</v>
      </c>
      <c r="Q214" s="17" t="s">
        <v>185</v>
      </c>
      <c r="R214" s="5" t="s">
        <v>37</v>
      </c>
      <c r="S214" s="5" t="s">
        <v>37</v>
      </c>
      <c r="X214" s="4" t="s">
        <v>99</v>
      </c>
      <c r="Y214" s="5"/>
      <c r="AH214" s="25">
        <v>0</v>
      </c>
      <c r="AI214" s="5"/>
      <c r="AJ214" s="14">
        <v>10.333333333333332</v>
      </c>
      <c r="AK214" s="5"/>
      <c r="AN214" s="4" t="s">
        <v>96</v>
      </c>
      <c r="AO214" s="4" t="s">
        <v>98</v>
      </c>
    </row>
    <row r="215" spans="1:41" s="4" customFormat="1" ht="13.8" x14ac:dyDescent="0.25">
      <c r="A215" s="4" t="s">
        <v>993</v>
      </c>
      <c r="B215" s="12" t="s">
        <v>404</v>
      </c>
      <c r="C215" s="4">
        <v>2019</v>
      </c>
      <c r="D215" s="15"/>
      <c r="E215" s="12" t="s">
        <v>179</v>
      </c>
      <c r="F215" s="4" t="s">
        <v>578</v>
      </c>
      <c r="G215" s="4" t="s">
        <v>668</v>
      </c>
      <c r="H215" s="15" t="s">
        <v>15</v>
      </c>
      <c r="I215" s="18" t="s">
        <v>16</v>
      </c>
      <c r="J215" s="18" t="s">
        <v>215</v>
      </c>
      <c r="K215" s="18"/>
      <c r="L215" s="18"/>
      <c r="M215" s="17"/>
      <c r="N215" s="33"/>
      <c r="O215" s="17"/>
      <c r="P215" s="17" t="s">
        <v>185</v>
      </c>
      <c r="Q215" s="17" t="s">
        <v>185</v>
      </c>
      <c r="R215" s="17" t="s">
        <v>867</v>
      </c>
      <c r="S215" s="17" t="s">
        <v>421</v>
      </c>
      <c r="AH215" s="25">
        <v>0</v>
      </c>
      <c r="AI215" s="22">
        <v>6.24</v>
      </c>
      <c r="AJ215" s="22"/>
      <c r="AK215" s="22"/>
      <c r="AL215" s="22"/>
      <c r="AM215" s="15"/>
      <c r="AN215" s="4" t="s">
        <v>96</v>
      </c>
      <c r="AO215" s="4" t="s">
        <v>98</v>
      </c>
    </row>
    <row r="216" spans="1:41" s="4" customFormat="1" ht="14.4" customHeight="1" x14ac:dyDescent="0.25">
      <c r="A216" s="4" t="s">
        <v>993</v>
      </c>
      <c r="B216" s="12" t="s">
        <v>404</v>
      </c>
      <c r="C216" s="4">
        <v>2019</v>
      </c>
      <c r="E216" s="12" t="s">
        <v>179</v>
      </c>
      <c r="F216" s="4" t="s">
        <v>578</v>
      </c>
      <c r="G216" s="4" t="s">
        <v>1045</v>
      </c>
      <c r="H216" s="4" t="s">
        <v>15</v>
      </c>
      <c r="I216" s="4" t="s">
        <v>16</v>
      </c>
      <c r="J216" s="12" t="s">
        <v>215</v>
      </c>
      <c r="K216" s="12"/>
      <c r="L216" s="12"/>
      <c r="N216" s="6"/>
      <c r="O216" s="5"/>
      <c r="P216" s="13" t="s">
        <v>185</v>
      </c>
      <c r="Q216" s="17" t="s">
        <v>185</v>
      </c>
      <c r="R216" s="5" t="s">
        <v>37</v>
      </c>
      <c r="S216" s="5" t="s">
        <v>37</v>
      </c>
      <c r="AH216" s="25">
        <v>0</v>
      </c>
      <c r="AI216" s="4">
        <v>150</v>
      </c>
      <c r="AN216" s="4" t="s">
        <v>96</v>
      </c>
      <c r="AO216" s="4" t="s">
        <v>98</v>
      </c>
    </row>
    <row r="217" spans="1:41" s="4" customFormat="1" ht="14.4" customHeight="1" x14ac:dyDescent="0.25">
      <c r="A217" s="4" t="s">
        <v>993</v>
      </c>
      <c r="B217" s="12" t="s">
        <v>404</v>
      </c>
      <c r="C217" s="4">
        <v>2019</v>
      </c>
      <c r="E217" s="12" t="s">
        <v>179</v>
      </c>
      <c r="F217" s="4" t="s">
        <v>578</v>
      </c>
      <c r="G217" s="4" t="s">
        <v>1045</v>
      </c>
      <c r="H217" s="4" t="s">
        <v>15</v>
      </c>
      <c r="I217" s="4" t="s">
        <v>16</v>
      </c>
      <c r="J217" s="12" t="s">
        <v>215</v>
      </c>
      <c r="K217" s="12"/>
      <c r="L217" s="12"/>
      <c r="N217" s="6"/>
      <c r="O217" s="5"/>
      <c r="P217" s="13" t="s">
        <v>185</v>
      </c>
      <c r="Q217" s="17" t="s">
        <v>185</v>
      </c>
      <c r="R217" s="5" t="s">
        <v>37</v>
      </c>
      <c r="S217" s="5" t="s">
        <v>37</v>
      </c>
      <c r="AH217" s="25">
        <v>0</v>
      </c>
      <c r="AI217" s="4">
        <v>150.47999999999999</v>
      </c>
      <c r="AN217" s="4" t="s">
        <v>96</v>
      </c>
      <c r="AO217" s="4" t="s">
        <v>98</v>
      </c>
    </row>
    <row r="218" spans="1:41" s="4" customFormat="1" ht="14.4" customHeight="1" x14ac:dyDescent="0.25">
      <c r="A218" s="4" t="s">
        <v>993</v>
      </c>
      <c r="B218" s="12" t="s">
        <v>404</v>
      </c>
      <c r="C218" s="4">
        <v>2019</v>
      </c>
      <c r="E218" s="12" t="s">
        <v>179</v>
      </c>
      <c r="F218" s="4" t="s">
        <v>578</v>
      </c>
      <c r="G218" s="4" t="s">
        <v>1045</v>
      </c>
      <c r="H218" s="4" t="s">
        <v>15</v>
      </c>
      <c r="I218" s="4" t="s">
        <v>16</v>
      </c>
      <c r="J218" s="12" t="s">
        <v>215</v>
      </c>
      <c r="K218" s="12"/>
      <c r="L218" s="12"/>
      <c r="N218" s="6"/>
      <c r="O218" s="5"/>
      <c r="P218" s="13" t="s">
        <v>185</v>
      </c>
      <c r="Q218" s="17" t="s">
        <v>185</v>
      </c>
      <c r="R218" s="5" t="s">
        <v>37</v>
      </c>
      <c r="S218" s="5" t="s">
        <v>37</v>
      </c>
      <c r="AH218" s="25">
        <v>0</v>
      </c>
      <c r="AI218" s="4">
        <v>1191.8399999999999</v>
      </c>
      <c r="AN218" s="4" t="s">
        <v>96</v>
      </c>
      <c r="AO218" s="4" t="s">
        <v>98</v>
      </c>
    </row>
    <row r="219" spans="1:41" s="4" customFormat="1" ht="14.4" customHeight="1" x14ac:dyDescent="0.25">
      <c r="A219" s="4" t="s">
        <v>993</v>
      </c>
      <c r="B219" s="12" t="s">
        <v>404</v>
      </c>
      <c r="C219" s="12">
        <v>2019</v>
      </c>
      <c r="D219" s="12"/>
      <c r="E219" s="12" t="s">
        <v>179</v>
      </c>
      <c r="F219" s="4" t="s">
        <v>578</v>
      </c>
      <c r="G219" s="4" t="s">
        <v>1045</v>
      </c>
      <c r="H219" s="12" t="s">
        <v>15</v>
      </c>
      <c r="I219" s="12" t="s">
        <v>16</v>
      </c>
      <c r="J219" s="12" t="s">
        <v>215</v>
      </c>
      <c r="K219" s="12"/>
      <c r="L219" s="12"/>
      <c r="M219" s="13"/>
      <c r="N219" s="35"/>
      <c r="O219" s="13"/>
      <c r="P219" s="13" t="s">
        <v>185</v>
      </c>
      <c r="Q219" s="17" t="s">
        <v>185</v>
      </c>
      <c r="R219" s="13" t="s">
        <v>37</v>
      </c>
      <c r="S219" s="13" t="s">
        <v>37</v>
      </c>
      <c r="AH219" s="25">
        <v>0</v>
      </c>
      <c r="AI219" s="26">
        <v>150</v>
      </c>
      <c r="AJ219" s="26"/>
      <c r="AK219" s="26"/>
      <c r="AL219" s="26"/>
      <c r="AM219" s="12"/>
      <c r="AN219" s="4" t="s">
        <v>96</v>
      </c>
      <c r="AO219" s="4" t="s">
        <v>98</v>
      </c>
    </row>
    <row r="220" spans="1:41" s="4" customFormat="1" ht="14.4" customHeight="1" x14ac:dyDescent="0.25">
      <c r="A220" s="4" t="s">
        <v>993</v>
      </c>
      <c r="B220" s="12" t="s">
        <v>404</v>
      </c>
      <c r="C220" s="12">
        <v>2019</v>
      </c>
      <c r="D220" s="12"/>
      <c r="E220" s="12" t="s">
        <v>179</v>
      </c>
      <c r="F220" s="4" t="s">
        <v>578</v>
      </c>
      <c r="G220" s="4" t="s">
        <v>1045</v>
      </c>
      <c r="H220" s="12" t="s">
        <v>15</v>
      </c>
      <c r="I220" s="12" t="s">
        <v>16</v>
      </c>
      <c r="J220" s="12" t="s">
        <v>215</v>
      </c>
      <c r="K220" s="12"/>
      <c r="L220" s="12"/>
      <c r="M220" s="13"/>
      <c r="N220" s="35"/>
      <c r="O220" s="13"/>
      <c r="P220" s="13" t="s">
        <v>185</v>
      </c>
      <c r="Q220" s="17" t="s">
        <v>185</v>
      </c>
      <c r="R220" s="13" t="s">
        <v>37</v>
      </c>
      <c r="S220" s="13" t="s">
        <v>37</v>
      </c>
      <c r="AH220" s="25">
        <v>0</v>
      </c>
      <c r="AI220" s="26">
        <v>1191.8399999999999</v>
      </c>
      <c r="AJ220" s="26"/>
      <c r="AK220" s="26"/>
      <c r="AL220" s="26"/>
      <c r="AM220" s="12"/>
      <c r="AN220" s="4" t="s">
        <v>96</v>
      </c>
      <c r="AO220" s="4" t="s">
        <v>98</v>
      </c>
    </row>
    <row r="221" spans="1:41" s="4" customFormat="1" ht="14.4" customHeight="1" x14ac:dyDescent="0.25">
      <c r="A221" s="4" t="s">
        <v>993</v>
      </c>
      <c r="B221" s="12" t="s">
        <v>404</v>
      </c>
      <c r="C221" s="12">
        <v>2019</v>
      </c>
      <c r="D221" s="12"/>
      <c r="E221" s="12" t="s">
        <v>179</v>
      </c>
      <c r="F221" s="4" t="s">
        <v>578</v>
      </c>
      <c r="G221" s="4" t="s">
        <v>1045</v>
      </c>
      <c r="H221" s="12" t="s">
        <v>15</v>
      </c>
      <c r="I221" s="12" t="s">
        <v>16</v>
      </c>
      <c r="J221" s="12" t="s">
        <v>215</v>
      </c>
      <c r="K221" s="12"/>
      <c r="L221" s="12"/>
      <c r="M221" s="13"/>
      <c r="N221" s="35"/>
      <c r="O221" s="13"/>
      <c r="P221" s="13" t="s">
        <v>185</v>
      </c>
      <c r="Q221" s="17" t="s">
        <v>185</v>
      </c>
      <c r="R221" s="13" t="s">
        <v>37</v>
      </c>
      <c r="S221" s="13" t="s">
        <v>37</v>
      </c>
      <c r="AH221" s="25">
        <v>0</v>
      </c>
      <c r="AI221" s="26">
        <v>150.47999999999999</v>
      </c>
      <c r="AJ221" s="26"/>
      <c r="AK221" s="26"/>
      <c r="AL221" s="26"/>
      <c r="AM221" s="12"/>
      <c r="AN221" s="4" t="s">
        <v>96</v>
      </c>
      <c r="AO221" s="4" t="s">
        <v>98</v>
      </c>
    </row>
    <row r="222" spans="1:41" s="4" customFormat="1" ht="13.8" x14ac:dyDescent="0.25">
      <c r="A222" s="4" t="s">
        <v>994</v>
      </c>
      <c r="B222" s="15" t="s">
        <v>471</v>
      </c>
      <c r="C222" s="21">
        <v>2022</v>
      </c>
      <c r="D222" s="12" t="s">
        <v>796</v>
      </c>
      <c r="E222" s="15" t="s">
        <v>179</v>
      </c>
      <c r="F222" s="4" t="s">
        <v>579</v>
      </c>
      <c r="G222" s="4" t="s">
        <v>670</v>
      </c>
      <c r="H222" s="15" t="s">
        <v>15</v>
      </c>
      <c r="I222" s="18" t="s">
        <v>16</v>
      </c>
      <c r="J222" s="18" t="s">
        <v>429</v>
      </c>
      <c r="K222" s="18"/>
      <c r="L222" s="18"/>
      <c r="M222" s="17"/>
      <c r="N222" s="33"/>
      <c r="O222" s="17"/>
      <c r="P222" s="17" t="s">
        <v>185</v>
      </c>
      <c r="Q222" s="17" t="s">
        <v>185</v>
      </c>
      <c r="R222" s="17" t="s">
        <v>867</v>
      </c>
      <c r="S222" s="17" t="s">
        <v>417</v>
      </c>
      <c r="AH222" s="25">
        <v>0</v>
      </c>
      <c r="AI222" s="22">
        <v>57.552000000000007</v>
      </c>
      <c r="AJ222" s="22"/>
      <c r="AK222" s="22"/>
      <c r="AL222" s="22"/>
      <c r="AM222" s="15"/>
      <c r="AN222" s="4" t="s">
        <v>96</v>
      </c>
      <c r="AO222" s="4" t="s">
        <v>98</v>
      </c>
    </row>
    <row r="223" spans="1:41" s="4" customFormat="1" ht="13.8" x14ac:dyDescent="0.25">
      <c r="A223" s="4" t="s">
        <v>995</v>
      </c>
      <c r="B223" s="15" t="s">
        <v>473</v>
      </c>
      <c r="C223" s="15">
        <v>2019</v>
      </c>
      <c r="D223" s="12" t="s">
        <v>797</v>
      </c>
      <c r="E223" s="15" t="s">
        <v>179</v>
      </c>
      <c r="F223" s="4" t="s">
        <v>579</v>
      </c>
      <c r="G223" s="4" t="s">
        <v>561</v>
      </c>
      <c r="H223" s="15" t="s">
        <v>15</v>
      </c>
      <c r="I223" s="15" t="s">
        <v>16</v>
      </c>
      <c r="J223" s="18" t="s">
        <v>191</v>
      </c>
      <c r="K223" s="18"/>
      <c r="L223" s="18"/>
      <c r="M223" s="17"/>
      <c r="N223" s="33"/>
      <c r="O223" s="17"/>
      <c r="P223" s="17" t="s">
        <v>185</v>
      </c>
      <c r="Q223" s="17" t="s">
        <v>185</v>
      </c>
      <c r="R223" s="17" t="s">
        <v>44</v>
      </c>
      <c r="S223" s="17" t="s">
        <v>420</v>
      </c>
      <c r="AH223" s="25">
        <v>0</v>
      </c>
      <c r="AI223" s="21">
        <v>249.60000000000002</v>
      </c>
      <c r="AJ223" s="21"/>
      <c r="AK223" s="21"/>
      <c r="AL223" s="21"/>
      <c r="AM223" s="15"/>
      <c r="AN223" s="4" t="s">
        <v>96</v>
      </c>
      <c r="AO223" s="4" t="s">
        <v>98</v>
      </c>
    </row>
    <row r="224" spans="1:41" s="4" customFormat="1" ht="13.8" x14ac:dyDescent="0.25">
      <c r="A224" s="4" t="s">
        <v>995</v>
      </c>
      <c r="B224" s="15" t="s">
        <v>473</v>
      </c>
      <c r="C224" s="15">
        <v>2019</v>
      </c>
      <c r="D224" s="12" t="s">
        <v>797</v>
      </c>
      <c r="E224" s="15" t="s">
        <v>179</v>
      </c>
      <c r="F224" s="4" t="s">
        <v>579</v>
      </c>
      <c r="G224" s="4" t="s">
        <v>561</v>
      </c>
      <c r="H224" s="15" t="s">
        <v>15</v>
      </c>
      <c r="I224" s="15" t="s">
        <v>16</v>
      </c>
      <c r="J224" s="18" t="s">
        <v>191</v>
      </c>
      <c r="K224" s="18"/>
      <c r="L224" s="18"/>
      <c r="M224" s="16"/>
      <c r="N224" s="34"/>
      <c r="O224" s="17"/>
      <c r="P224" s="24" t="s">
        <v>185</v>
      </c>
      <c r="Q224" s="17" t="s">
        <v>185</v>
      </c>
      <c r="R224" s="17" t="s">
        <v>44</v>
      </c>
      <c r="S224" s="24" t="s">
        <v>420</v>
      </c>
      <c r="AH224" s="25">
        <v>0</v>
      </c>
      <c r="AI224" s="15"/>
      <c r="AJ224" s="15"/>
      <c r="AK224" s="15"/>
      <c r="AL224" s="15"/>
      <c r="AM224" s="15">
        <v>1.0123200000000001</v>
      </c>
      <c r="AN224" s="4" t="s">
        <v>96</v>
      </c>
      <c r="AO224" s="4" t="s">
        <v>98</v>
      </c>
    </row>
    <row r="225" spans="1:41" s="4" customFormat="1" ht="13.8" x14ac:dyDescent="0.25">
      <c r="A225" s="4" t="s">
        <v>996</v>
      </c>
      <c r="B225" s="15" t="s">
        <v>474</v>
      </c>
      <c r="C225" s="21">
        <v>2020</v>
      </c>
      <c r="D225" s="15"/>
      <c r="E225" s="15" t="s">
        <v>180</v>
      </c>
      <c r="F225" s="4" t="s">
        <v>578</v>
      </c>
      <c r="G225" s="4" t="s">
        <v>671</v>
      </c>
      <c r="H225" s="15" t="s">
        <v>15</v>
      </c>
      <c r="I225" s="18" t="s">
        <v>16</v>
      </c>
      <c r="J225" s="18" t="s">
        <v>448</v>
      </c>
      <c r="K225" s="18"/>
      <c r="L225" s="18"/>
      <c r="M225" s="17"/>
      <c r="N225" s="33"/>
      <c r="O225" s="17"/>
      <c r="P225" s="17" t="s">
        <v>185</v>
      </c>
      <c r="Q225" s="17" t="s">
        <v>185</v>
      </c>
      <c r="R225" s="17" t="s">
        <v>867</v>
      </c>
      <c r="S225" s="17" t="s">
        <v>421</v>
      </c>
      <c r="AI225" s="22">
        <v>4.5600000000000005</v>
      </c>
      <c r="AJ225" s="22"/>
      <c r="AK225" s="22"/>
      <c r="AL225" s="22"/>
      <c r="AM225" s="15"/>
      <c r="AN225" s="4" t="s">
        <v>96</v>
      </c>
      <c r="AO225" s="4" t="s">
        <v>98</v>
      </c>
    </row>
    <row r="226" spans="1:41" s="4" customFormat="1" ht="13.8" x14ac:dyDescent="0.25">
      <c r="A226" s="4" t="s">
        <v>996</v>
      </c>
      <c r="B226" s="15" t="s">
        <v>474</v>
      </c>
      <c r="C226" s="21">
        <v>2020</v>
      </c>
      <c r="D226" s="15"/>
      <c r="E226" s="15" t="s">
        <v>180</v>
      </c>
      <c r="F226" s="4" t="s">
        <v>578</v>
      </c>
      <c r="G226" s="4" t="s">
        <v>671</v>
      </c>
      <c r="H226" s="15" t="s">
        <v>15</v>
      </c>
      <c r="I226" s="18" t="s">
        <v>16</v>
      </c>
      <c r="J226" s="18" t="s">
        <v>448</v>
      </c>
      <c r="K226" s="18"/>
      <c r="L226" s="18"/>
      <c r="M226" s="17"/>
      <c r="N226" s="33"/>
      <c r="O226" s="17"/>
      <c r="P226" s="17" t="s">
        <v>185</v>
      </c>
      <c r="Q226" s="17" t="s">
        <v>185</v>
      </c>
      <c r="R226" s="17" t="s">
        <v>867</v>
      </c>
      <c r="S226" s="17" t="s">
        <v>421</v>
      </c>
      <c r="AI226" s="22">
        <v>5.04</v>
      </c>
      <c r="AJ226" s="22"/>
      <c r="AK226" s="22"/>
      <c r="AL226" s="22"/>
      <c r="AM226" s="15"/>
      <c r="AN226" s="4" t="s">
        <v>96</v>
      </c>
      <c r="AO226" s="4" t="s">
        <v>98</v>
      </c>
    </row>
    <row r="227" spans="1:41" s="4" customFormat="1" ht="13.8" x14ac:dyDescent="0.25">
      <c r="A227" s="4" t="s">
        <v>997</v>
      </c>
      <c r="B227" s="15" t="s">
        <v>558</v>
      </c>
      <c r="C227" s="15">
        <v>2018</v>
      </c>
      <c r="D227" s="12" t="s">
        <v>798</v>
      </c>
      <c r="E227" s="15" t="s">
        <v>179</v>
      </c>
      <c r="F227" s="4" t="s">
        <v>579</v>
      </c>
      <c r="G227" s="4" t="s">
        <v>574</v>
      </c>
      <c r="H227" s="15" t="s">
        <v>15</v>
      </c>
      <c r="I227" s="15" t="s">
        <v>16</v>
      </c>
      <c r="J227" s="18" t="s">
        <v>213</v>
      </c>
      <c r="K227" s="18"/>
      <c r="L227" s="18"/>
      <c r="M227" s="16"/>
      <c r="N227" s="34"/>
      <c r="O227" s="17"/>
      <c r="P227" s="24" t="s">
        <v>185</v>
      </c>
      <c r="Q227" s="17" t="s">
        <v>185</v>
      </c>
      <c r="R227" s="17" t="s">
        <v>44</v>
      </c>
      <c r="S227" s="24" t="s">
        <v>185</v>
      </c>
      <c r="AH227" s="8">
        <v>0</v>
      </c>
      <c r="AI227" s="15"/>
      <c r="AJ227" s="15"/>
      <c r="AK227" s="15"/>
      <c r="AL227" s="15"/>
      <c r="AM227" s="15">
        <v>0.24744000000000002</v>
      </c>
      <c r="AN227" s="4" t="s">
        <v>96</v>
      </c>
      <c r="AO227" s="4" t="s">
        <v>98</v>
      </c>
    </row>
    <row r="228" spans="1:41" s="4" customFormat="1" ht="13.8" x14ac:dyDescent="0.25">
      <c r="A228" s="4" t="s">
        <v>998</v>
      </c>
      <c r="B228" s="4" t="s">
        <v>261</v>
      </c>
      <c r="C228" s="4">
        <v>2023</v>
      </c>
      <c r="D228" s="4" t="s">
        <v>262</v>
      </c>
      <c r="E228" s="15" t="s">
        <v>179</v>
      </c>
      <c r="F228" s="4" t="s">
        <v>579</v>
      </c>
      <c r="G228" s="4" t="s">
        <v>751</v>
      </c>
      <c r="H228" s="4" t="s">
        <v>32</v>
      </c>
      <c r="I228" s="4" t="s">
        <v>33</v>
      </c>
      <c r="J228" s="4" t="s">
        <v>263</v>
      </c>
      <c r="N228" s="6" t="s">
        <v>207</v>
      </c>
      <c r="O228" s="5" t="s">
        <v>264</v>
      </c>
      <c r="P228" s="5" t="s">
        <v>185</v>
      </c>
      <c r="Q228" s="17" t="s">
        <v>185</v>
      </c>
      <c r="R228" s="5" t="s">
        <v>37</v>
      </c>
      <c r="S228" s="5" t="s">
        <v>38</v>
      </c>
      <c r="U228" s="4">
        <v>555</v>
      </c>
      <c r="V228" s="4">
        <v>0.9</v>
      </c>
      <c r="X228" s="4" t="s">
        <v>99</v>
      </c>
      <c r="Y228" s="4">
        <v>26</v>
      </c>
      <c r="Z228" s="4">
        <v>6.6</v>
      </c>
      <c r="AA228" s="4">
        <v>8.0500000000000007</v>
      </c>
      <c r="AH228" s="25">
        <v>0</v>
      </c>
      <c r="AI228" s="8">
        <v>76</v>
      </c>
      <c r="AJ228" s="8">
        <v>11</v>
      </c>
      <c r="AK228" s="8">
        <v>64.599999999999994</v>
      </c>
      <c r="AN228" s="4" t="s">
        <v>96</v>
      </c>
      <c r="AO228" s="4" t="s">
        <v>169</v>
      </c>
    </row>
    <row r="229" spans="1:41" s="4" customFormat="1" ht="13.8" x14ac:dyDescent="0.25">
      <c r="A229" s="4" t="s">
        <v>1001</v>
      </c>
      <c r="B229" s="4" t="s">
        <v>320</v>
      </c>
      <c r="C229" s="4">
        <v>2024</v>
      </c>
      <c r="D229" s="11" t="s">
        <v>321</v>
      </c>
      <c r="E229" s="15" t="s">
        <v>179</v>
      </c>
      <c r="F229" s="4" t="s">
        <v>579</v>
      </c>
      <c r="G229" s="4" t="s">
        <v>752</v>
      </c>
      <c r="H229" s="4" t="s">
        <v>15</v>
      </c>
      <c r="I229" s="4" t="s">
        <v>16</v>
      </c>
      <c r="J229" s="4" t="s">
        <v>19</v>
      </c>
      <c r="N229" s="6" t="s">
        <v>322</v>
      </c>
      <c r="O229" s="5" t="s">
        <v>323</v>
      </c>
      <c r="P229" s="5" t="s">
        <v>185</v>
      </c>
      <c r="Q229" s="17" t="s">
        <v>185</v>
      </c>
      <c r="R229" s="5" t="s">
        <v>44</v>
      </c>
      <c r="S229" s="5" t="s">
        <v>324</v>
      </c>
      <c r="V229" s="4">
        <v>0.65</v>
      </c>
      <c r="W229" s="4">
        <v>15</v>
      </c>
      <c r="X229" s="4" t="s">
        <v>99</v>
      </c>
      <c r="AH229" s="25">
        <v>0</v>
      </c>
      <c r="AN229" s="4" t="s">
        <v>96</v>
      </c>
      <c r="AO229" s="4" t="s">
        <v>98</v>
      </c>
    </row>
    <row r="230" spans="1:41" s="4" customFormat="1" ht="13.8" x14ac:dyDescent="0.25">
      <c r="A230" s="4" t="s">
        <v>1002</v>
      </c>
      <c r="B230" s="15" t="s">
        <v>478</v>
      </c>
      <c r="C230" s="21">
        <v>2021</v>
      </c>
      <c r="D230" s="30" t="s">
        <v>801</v>
      </c>
      <c r="E230" s="15" t="s">
        <v>179</v>
      </c>
      <c r="F230" s="4" t="s">
        <v>579</v>
      </c>
      <c r="G230" s="4" t="s">
        <v>1123</v>
      </c>
      <c r="H230" s="15" t="s">
        <v>15</v>
      </c>
      <c r="I230" s="18" t="s">
        <v>16</v>
      </c>
      <c r="J230" s="18" t="s">
        <v>416</v>
      </c>
      <c r="K230" s="18"/>
      <c r="L230" s="18"/>
      <c r="M230" s="17"/>
      <c r="N230" s="33"/>
      <c r="O230" s="17"/>
      <c r="P230" s="17" t="s">
        <v>185</v>
      </c>
      <c r="Q230" s="17" t="s">
        <v>185</v>
      </c>
      <c r="R230" s="17" t="s">
        <v>867</v>
      </c>
      <c r="S230" s="17" t="s">
        <v>417</v>
      </c>
      <c r="AH230" s="25">
        <v>0</v>
      </c>
      <c r="AI230" s="22">
        <v>7.5000000000000011E-2</v>
      </c>
      <c r="AJ230" s="22"/>
      <c r="AK230" s="22"/>
      <c r="AL230" s="22"/>
      <c r="AM230" s="15"/>
      <c r="AN230" s="4" t="s">
        <v>96</v>
      </c>
      <c r="AO230" s="4" t="s">
        <v>98</v>
      </c>
    </row>
    <row r="231" spans="1:41" s="4" customFormat="1" ht="13.8" x14ac:dyDescent="0.25">
      <c r="A231" s="4" t="s">
        <v>1004</v>
      </c>
      <c r="B231" s="12" t="s">
        <v>334</v>
      </c>
      <c r="C231" s="4">
        <v>2019</v>
      </c>
      <c r="D231" s="12" t="s">
        <v>803</v>
      </c>
      <c r="E231" s="15" t="s">
        <v>179</v>
      </c>
      <c r="F231" s="4" t="s">
        <v>578</v>
      </c>
      <c r="G231" s="4" t="s">
        <v>674</v>
      </c>
      <c r="H231" s="4" t="s">
        <v>15</v>
      </c>
      <c r="I231" s="4" t="s">
        <v>16</v>
      </c>
      <c r="J231" s="12" t="s">
        <v>214</v>
      </c>
      <c r="K231" s="12"/>
      <c r="L231" s="12"/>
      <c r="N231" s="6"/>
      <c r="O231" s="5"/>
      <c r="P231" s="13" t="s">
        <v>185</v>
      </c>
      <c r="Q231" s="17" t="s">
        <v>185</v>
      </c>
      <c r="R231" s="17" t="s">
        <v>37</v>
      </c>
      <c r="S231" s="5"/>
      <c r="AH231" s="25">
        <v>0</v>
      </c>
      <c r="AI231" s="4">
        <v>6.48</v>
      </c>
      <c r="AN231" s="4" t="s">
        <v>96</v>
      </c>
      <c r="AO231" s="4" t="s">
        <v>98</v>
      </c>
    </row>
    <row r="232" spans="1:41" s="4" customFormat="1" ht="13.8" x14ac:dyDescent="0.25">
      <c r="A232" s="4" t="s">
        <v>1004</v>
      </c>
      <c r="B232" s="12" t="s">
        <v>334</v>
      </c>
      <c r="C232" s="4">
        <v>2019</v>
      </c>
      <c r="D232" s="12" t="s">
        <v>803</v>
      </c>
      <c r="E232" s="15" t="s">
        <v>179</v>
      </c>
      <c r="F232" s="4" t="s">
        <v>578</v>
      </c>
      <c r="G232" s="4" t="s">
        <v>674</v>
      </c>
      <c r="H232" s="4" t="s">
        <v>15</v>
      </c>
      <c r="I232" s="4" t="s">
        <v>16</v>
      </c>
      <c r="J232" s="12" t="s">
        <v>214</v>
      </c>
      <c r="K232" s="12"/>
      <c r="L232" s="12"/>
      <c r="N232" s="6"/>
      <c r="O232" s="5"/>
      <c r="P232" s="13" t="s">
        <v>185</v>
      </c>
      <c r="Q232" s="17" t="s">
        <v>185</v>
      </c>
      <c r="R232" s="17" t="s">
        <v>37</v>
      </c>
      <c r="S232" s="5"/>
      <c r="AH232" s="25">
        <v>0</v>
      </c>
      <c r="AI232" s="4">
        <v>209.04000000000002</v>
      </c>
      <c r="AN232" s="4" t="s">
        <v>96</v>
      </c>
      <c r="AO232" s="4" t="s">
        <v>98</v>
      </c>
    </row>
    <row r="233" spans="1:41" s="4" customFormat="1" ht="13.8" x14ac:dyDescent="0.25">
      <c r="A233" s="4" t="s">
        <v>1004</v>
      </c>
      <c r="B233" s="12" t="s">
        <v>330</v>
      </c>
      <c r="C233" s="4">
        <v>2019</v>
      </c>
      <c r="D233" s="12" t="s">
        <v>803</v>
      </c>
      <c r="E233" s="15" t="s">
        <v>179</v>
      </c>
      <c r="F233" s="4" t="s">
        <v>578</v>
      </c>
      <c r="G233" s="4" t="s">
        <v>674</v>
      </c>
      <c r="H233" s="4" t="s">
        <v>15</v>
      </c>
      <c r="I233" s="4" t="s">
        <v>16</v>
      </c>
      <c r="J233" s="12" t="s">
        <v>214</v>
      </c>
      <c r="K233" s="12"/>
      <c r="L233" s="12"/>
      <c r="N233" s="6"/>
      <c r="O233" s="5"/>
      <c r="P233" s="13" t="s">
        <v>185</v>
      </c>
      <c r="Q233" s="17" t="s">
        <v>185</v>
      </c>
      <c r="R233" s="17" t="s">
        <v>37</v>
      </c>
      <c r="S233" s="5"/>
      <c r="AH233" s="25">
        <v>0</v>
      </c>
      <c r="AI233" s="4">
        <v>4.08</v>
      </c>
      <c r="AN233" s="4" t="s">
        <v>96</v>
      </c>
      <c r="AO233" s="4" t="s">
        <v>98</v>
      </c>
    </row>
    <row r="234" spans="1:41" s="4" customFormat="1" ht="13.8" x14ac:dyDescent="0.25">
      <c r="A234" s="4" t="s">
        <v>1004</v>
      </c>
      <c r="B234" s="12" t="s">
        <v>330</v>
      </c>
      <c r="C234" s="4">
        <v>2019</v>
      </c>
      <c r="D234" s="12" t="s">
        <v>803</v>
      </c>
      <c r="E234" s="15" t="s">
        <v>179</v>
      </c>
      <c r="F234" s="4" t="s">
        <v>578</v>
      </c>
      <c r="G234" s="4" t="s">
        <v>674</v>
      </c>
      <c r="H234" s="4" t="s">
        <v>15</v>
      </c>
      <c r="I234" s="4" t="s">
        <v>16</v>
      </c>
      <c r="J234" s="12" t="s">
        <v>214</v>
      </c>
      <c r="K234" s="12"/>
      <c r="L234" s="12"/>
      <c r="N234" s="6"/>
      <c r="O234" s="5"/>
      <c r="P234" s="13" t="s">
        <v>185</v>
      </c>
      <c r="Q234" s="17" t="s">
        <v>185</v>
      </c>
      <c r="R234" s="17" t="s">
        <v>37</v>
      </c>
      <c r="S234" s="5"/>
      <c r="AH234" s="25">
        <v>0</v>
      </c>
      <c r="AI234" s="4">
        <v>9.36</v>
      </c>
      <c r="AN234" s="4" t="s">
        <v>96</v>
      </c>
      <c r="AO234" s="4" t="s">
        <v>98</v>
      </c>
    </row>
    <row r="235" spans="1:41" s="4" customFormat="1" ht="13.8" x14ac:dyDescent="0.25">
      <c r="A235" s="4" t="s">
        <v>1004</v>
      </c>
      <c r="B235" s="12" t="s">
        <v>330</v>
      </c>
      <c r="C235" s="12">
        <v>2019</v>
      </c>
      <c r="D235" s="12" t="s">
        <v>803</v>
      </c>
      <c r="E235" s="12" t="s">
        <v>179</v>
      </c>
      <c r="F235" s="4" t="s">
        <v>578</v>
      </c>
      <c r="G235" s="4" t="s">
        <v>674</v>
      </c>
      <c r="H235" s="12" t="s">
        <v>15</v>
      </c>
      <c r="I235" s="12" t="s">
        <v>16</v>
      </c>
      <c r="J235" s="12" t="s">
        <v>214</v>
      </c>
      <c r="K235" s="12"/>
      <c r="L235" s="12"/>
      <c r="M235" s="13"/>
      <c r="N235" s="35"/>
      <c r="O235" s="13"/>
      <c r="P235" s="13" t="s">
        <v>185</v>
      </c>
      <c r="Q235" s="17" t="s">
        <v>185</v>
      </c>
      <c r="R235" s="17" t="s">
        <v>37</v>
      </c>
      <c r="S235" s="13" t="s">
        <v>37</v>
      </c>
      <c r="AH235" s="25">
        <v>0</v>
      </c>
      <c r="AI235" s="26">
        <v>6.48</v>
      </c>
      <c r="AJ235" s="26"/>
      <c r="AK235" s="26"/>
      <c r="AL235" s="26"/>
      <c r="AM235" s="12"/>
      <c r="AN235" s="4" t="s">
        <v>96</v>
      </c>
      <c r="AO235" s="4" t="s">
        <v>98</v>
      </c>
    </row>
    <row r="236" spans="1:41" s="4" customFormat="1" ht="13.8" x14ac:dyDescent="0.25">
      <c r="A236" s="4" t="s">
        <v>1004</v>
      </c>
      <c r="B236" s="12" t="s">
        <v>330</v>
      </c>
      <c r="C236" s="12">
        <v>2019</v>
      </c>
      <c r="D236" s="12" t="s">
        <v>803</v>
      </c>
      <c r="E236" s="12" t="s">
        <v>179</v>
      </c>
      <c r="F236" s="4" t="s">
        <v>578</v>
      </c>
      <c r="G236" s="4" t="s">
        <v>674</v>
      </c>
      <c r="H236" s="12" t="s">
        <v>15</v>
      </c>
      <c r="I236" s="12" t="s">
        <v>16</v>
      </c>
      <c r="J236" s="12" t="s">
        <v>214</v>
      </c>
      <c r="K236" s="12"/>
      <c r="L236" s="12"/>
      <c r="M236" s="13"/>
      <c r="N236" s="35"/>
      <c r="O236" s="13"/>
      <c r="P236" s="13" t="s">
        <v>185</v>
      </c>
      <c r="Q236" s="17" t="s">
        <v>185</v>
      </c>
      <c r="R236" s="13" t="s">
        <v>37</v>
      </c>
      <c r="S236" s="13" t="s">
        <v>37</v>
      </c>
      <c r="AH236" s="25">
        <v>0</v>
      </c>
      <c r="AI236" s="26">
        <v>209.04000000000002</v>
      </c>
      <c r="AJ236" s="26"/>
      <c r="AK236" s="26"/>
      <c r="AL236" s="26"/>
      <c r="AM236" s="12"/>
      <c r="AN236" s="4" t="s">
        <v>96</v>
      </c>
      <c r="AO236" s="4" t="s">
        <v>98</v>
      </c>
    </row>
    <row r="237" spans="1:41" s="4" customFormat="1" ht="13.8" x14ac:dyDescent="0.25">
      <c r="A237" s="4" t="s">
        <v>1004</v>
      </c>
      <c r="B237" s="12" t="s">
        <v>330</v>
      </c>
      <c r="C237" s="12">
        <v>2019</v>
      </c>
      <c r="D237" s="12" t="s">
        <v>803</v>
      </c>
      <c r="E237" s="12" t="s">
        <v>179</v>
      </c>
      <c r="F237" s="4" t="s">
        <v>578</v>
      </c>
      <c r="G237" s="4" t="s">
        <v>674</v>
      </c>
      <c r="H237" s="12" t="s">
        <v>15</v>
      </c>
      <c r="I237" s="12" t="s">
        <v>16</v>
      </c>
      <c r="J237" s="12" t="s">
        <v>214</v>
      </c>
      <c r="K237" s="12"/>
      <c r="L237" s="12"/>
      <c r="M237" s="13"/>
      <c r="N237" s="35"/>
      <c r="O237" s="13"/>
      <c r="P237" s="13" t="s">
        <v>185</v>
      </c>
      <c r="Q237" s="17" t="s">
        <v>185</v>
      </c>
      <c r="R237" s="13" t="s">
        <v>37</v>
      </c>
      <c r="S237" s="13" t="s">
        <v>37</v>
      </c>
      <c r="AH237" s="25">
        <v>0</v>
      </c>
      <c r="AI237" s="26">
        <v>4.08</v>
      </c>
      <c r="AJ237" s="26"/>
      <c r="AK237" s="26"/>
      <c r="AL237" s="26"/>
      <c r="AM237" s="12"/>
      <c r="AN237" s="4" t="s">
        <v>96</v>
      </c>
      <c r="AO237" s="4" t="s">
        <v>98</v>
      </c>
    </row>
    <row r="238" spans="1:41" s="4" customFormat="1" ht="13.8" x14ac:dyDescent="0.25">
      <c r="A238" s="4" t="s">
        <v>1004</v>
      </c>
      <c r="B238" s="12" t="s">
        <v>330</v>
      </c>
      <c r="C238" s="12">
        <v>2019</v>
      </c>
      <c r="D238" s="12" t="s">
        <v>803</v>
      </c>
      <c r="E238" s="12" t="s">
        <v>179</v>
      </c>
      <c r="F238" s="4" t="s">
        <v>578</v>
      </c>
      <c r="G238" s="4" t="s">
        <v>674</v>
      </c>
      <c r="H238" s="12" t="s">
        <v>15</v>
      </c>
      <c r="I238" s="12" t="s">
        <v>16</v>
      </c>
      <c r="J238" s="12" t="s">
        <v>214</v>
      </c>
      <c r="K238" s="12"/>
      <c r="L238" s="12"/>
      <c r="M238" s="13"/>
      <c r="N238" s="35"/>
      <c r="O238" s="13"/>
      <c r="P238" s="13" t="s">
        <v>185</v>
      </c>
      <c r="Q238" s="17" t="s">
        <v>185</v>
      </c>
      <c r="R238" s="13" t="s">
        <v>37</v>
      </c>
      <c r="S238" s="13" t="s">
        <v>37</v>
      </c>
      <c r="AH238" s="25">
        <v>0</v>
      </c>
      <c r="AI238" s="26">
        <v>9.36</v>
      </c>
      <c r="AJ238" s="26"/>
      <c r="AK238" s="26"/>
      <c r="AL238" s="26"/>
      <c r="AM238" s="12"/>
      <c r="AN238" s="4" t="s">
        <v>96</v>
      </c>
      <c r="AO238" s="4" t="s">
        <v>98</v>
      </c>
    </row>
    <row r="239" spans="1:41" s="4" customFormat="1" ht="13.8" x14ac:dyDescent="0.25">
      <c r="A239" s="4" t="s">
        <v>1005</v>
      </c>
      <c r="B239" s="15" t="s">
        <v>330</v>
      </c>
      <c r="C239" s="15">
        <v>2021</v>
      </c>
      <c r="D239" s="12" t="s">
        <v>804</v>
      </c>
      <c r="E239" s="15" t="s">
        <v>179</v>
      </c>
      <c r="F239" s="4" t="s">
        <v>579</v>
      </c>
      <c r="G239" s="4" t="s">
        <v>675</v>
      </c>
      <c r="H239" s="15" t="s">
        <v>15</v>
      </c>
      <c r="I239" s="15" t="s">
        <v>16</v>
      </c>
      <c r="J239" s="18" t="s">
        <v>448</v>
      </c>
      <c r="K239" s="18"/>
      <c r="L239" s="18"/>
      <c r="M239" s="16"/>
      <c r="N239" s="34"/>
      <c r="O239" s="17"/>
      <c r="P239" s="17" t="s">
        <v>185</v>
      </c>
      <c r="Q239" s="17" t="s">
        <v>185</v>
      </c>
      <c r="R239" s="17" t="s">
        <v>867</v>
      </c>
      <c r="S239" s="24" t="s">
        <v>421</v>
      </c>
      <c r="AH239" s="25">
        <v>0</v>
      </c>
      <c r="AI239" s="15"/>
      <c r="AJ239" s="15"/>
      <c r="AK239" s="15"/>
      <c r="AL239" s="15"/>
      <c r="AM239" s="15">
        <v>1.44504E-2</v>
      </c>
      <c r="AN239" s="4" t="s">
        <v>96</v>
      </c>
      <c r="AO239" s="4" t="s">
        <v>98</v>
      </c>
    </row>
    <row r="240" spans="1:41" s="4" customFormat="1" ht="13.8" x14ac:dyDescent="0.25">
      <c r="A240" s="4" t="s">
        <v>1006</v>
      </c>
      <c r="B240" s="15" t="s">
        <v>554</v>
      </c>
      <c r="C240" s="15">
        <v>2022</v>
      </c>
      <c r="D240" s="12" t="s">
        <v>805</v>
      </c>
      <c r="E240" s="15" t="s">
        <v>179</v>
      </c>
      <c r="F240" s="4" t="s">
        <v>579</v>
      </c>
      <c r="G240" s="4" t="s">
        <v>571</v>
      </c>
      <c r="H240" s="15" t="s">
        <v>15</v>
      </c>
      <c r="I240" s="15" t="s">
        <v>16</v>
      </c>
      <c r="J240" s="18" t="s">
        <v>19</v>
      </c>
      <c r="K240" s="18"/>
      <c r="L240" s="18"/>
      <c r="M240" s="16"/>
      <c r="N240" s="34"/>
      <c r="O240" s="17"/>
      <c r="P240" s="24" t="s">
        <v>185</v>
      </c>
      <c r="Q240" s="17" t="s">
        <v>185</v>
      </c>
      <c r="R240" s="17" t="s">
        <v>44</v>
      </c>
      <c r="S240" s="24" t="s">
        <v>420</v>
      </c>
      <c r="AH240" s="25">
        <v>0</v>
      </c>
      <c r="AI240" s="15"/>
      <c r="AJ240" s="15"/>
      <c r="AK240" s="15"/>
      <c r="AL240" s="15"/>
      <c r="AM240" s="15">
        <v>0.48024000000000006</v>
      </c>
      <c r="AN240" s="4" t="s">
        <v>96</v>
      </c>
      <c r="AO240" s="4" t="s">
        <v>98</v>
      </c>
    </row>
    <row r="241" spans="1:41" s="4" customFormat="1" ht="13.8" x14ac:dyDescent="0.25">
      <c r="A241" s="4" t="s">
        <v>1007</v>
      </c>
      <c r="B241" s="15" t="s">
        <v>531</v>
      </c>
      <c r="C241" s="15">
        <v>2009</v>
      </c>
      <c r="D241" s="12" t="s">
        <v>806</v>
      </c>
      <c r="E241" s="15" t="s">
        <v>179</v>
      </c>
      <c r="F241" s="4" t="s">
        <v>579</v>
      </c>
      <c r="G241" s="4" t="s">
        <v>1127</v>
      </c>
      <c r="H241" s="15" t="s">
        <v>15</v>
      </c>
      <c r="I241" s="15" t="s">
        <v>16</v>
      </c>
      <c r="J241" s="18" t="s">
        <v>100</v>
      </c>
      <c r="K241" s="18"/>
      <c r="L241" s="18"/>
      <c r="M241" s="16"/>
      <c r="N241" s="34"/>
      <c r="O241" s="17"/>
      <c r="P241" s="17" t="s">
        <v>185</v>
      </c>
      <c r="Q241" s="17" t="s">
        <v>185</v>
      </c>
      <c r="R241" s="17" t="s">
        <v>867</v>
      </c>
      <c r="S241" s="24" t="s">
        <v>417</v>
      </c>
      <c r="AH241" s="25">
        <v>0</v>
      </c>
      <c r="AI241" s="15"/>
      <c r="AJ241" s="15"/>
      <c r="AK241" s="15"/>
      <c r="AL241" s="15"/>
      <c r="AM241" s="15">
        <v>6.4800000000000005E-3</v>
      </c>
      <c r="AN241" s="4" t="s">
        <v>96</v>
      </c>
      <c r="AO241" s="4" t="s">
        <v>98</v>
      </c>
    </row>
    <row r="242" spans="1:41" s="4" customFormat="1" ht="13.8" x14ac:dyDescent="0.25">
      <c r="A242" s="4" t="s">
        <v>1009</v>
      </c>
      <c r="B242" s="15" t="s">
        <v>480</v>
      </c>
      <c r="C242" s="21">
        <v>2016</v>
      </c>
      <c r="D242" s="12" t="s">
        <v>808</v>
      </c>
      <c r="E242" s="15" t="s">
        <v>179</v>
      </c>
      <c r="F242" s="4" t="s">
        <v>579</v>
      </c>
      <c r="G242" s="4" t="s">
        <v>677</v>
      </c>
      <c r="H242" s="15" t="s">
        <v>15</v>
      </c>
      <c r="I242" s="18" t="s">
        <v>16</v>
      </c>
      <c r="J242" s="18" t="s">
        <v>481</v>
      </c>
      <c r="K242" s="18"/>
      <c r="L242" s="18"/>
      <c r="M242" s="17"/>
      <c r="N242" s="33"/>
      <c r="O242" s="17"/>
      <c r="P242" s="17" t="s">
        <v>185</v>
      </c>
      <c r="Q242" s="17" t="s">
        <v>185</v>
      </c>
      <c r="R242" s="17" t="s">
        <v>867</v>
      </c>
      <c r="S242" s="17" t="s">
        <v>417</v>
      </c>
      <c r="AH242" s="25">
        <v>0</v>
      </c>
      <c r="AI242" s="22">
        <v>0.24</v>
      </c>
      <c r="AJ242" s="22"/>
      <c r="AK242" s="22"/>
      <c r="AL242" s="22"/>
      <c r="AM242" s="15"/>
      <c r="AN242" s="4" t="s">
        <v>96</v>
      </c>
      <c r="AO242" s="4" t="s">
        <v>98</v>
      </c>
    </row>
    <row r="243" spans="1:41" s="4" customFormat="1" ht="13.8" x14ac:dyDescent="0.25">
      <c r="A243" s="4" t="s">
        <v>1010</v>
      </c>
      <c r="B243" s="15" t="s">
        <v>482</v>
      </c>
      <c r="C243" s="21">
        <v>2016</v>
      </c>
      <c r="D243" s="15"/>
      <c r="E243" s="15" t="s">
        <v>180</v>
      </c>
      <c r="F243" s="4" t="s">
        <v>578</v>
      </c>
      <c r="G243" s="4" t="s">
        <v>678</v>
      </c>
      <c r="H243" s="15" t="s">
        <v>15</v>
      </c>
      <c r="I243" s="18" t="s">
        <v>16</v>
      </c>
      <c r="J243" s="18" t="s">
        <v>213</v>
      </c>
      <c r="K243" s="18"/>
      <c r="L243" s="18"/>
      <c r="M243" s="17"/>
      <c r="N243" s="33"/>
      <c r="O243" s="17"/>
      <c r="P243" s="17" t="s">
        <v>185</v>
      </c>
      <c r="Q243" s="17" t="s">
        <v>185</v>
      </c>
      <c r="R243" s="17" t="s">
        <v>867</v>
      </c>
      <c r="S243" s="17" t="s">
        <v>421</v>
      </c>
      <c r="AH243" s="25">
        <v>0</v>
      </c>
      <c r="AI243" s="22">
        <v>3.2640000000000002</v>
      </c>
      <c r="AJ243" s="22"/>
      <c r="AK243" s="22"/>
      <c r="AL243" s="22"/>
      <c r="AM243" s="15"/>
      <c r="AN243" s="4" t="s">
        <v>96</v>
      </c>
      <c r="AO243" s="4" t="s">
        <v>98</v>
      </c>
    </row>
    <row r="244" spans="1:41" s="4" customFormat="1" ht="13.8" x14ac:dyDescent="0.25">
      <c r="A244" s="4" t="s">
        <v>1010</v>
      </c>
      <c r="B244" s="28" t="s">
        <v>482</v>
      </c>
      <c r="C244" s="15">
        <v>2016</v>
      </c>
      <c r="D244" s="15"/>
      <c r="E244" s="15" t="s">
        <v>180</v>
      </c>
      <c r="F244" s="4" t="s">
        <v>578</v>
      </c>
      <c r="G244" s="4" t="s">
        <v>678</v>
      </c>
      <c r="H244" s="15" t="s">
        <v>15</v>
      </c>
      <c r="I244" s="15" t="s">
        <v>16</v>
      </c>
      <c r="J244" s="18" t="s">
        <v>213</v>
      </c>
      <c r="K244" s="18"/>
      <c r="L244" s="18"/>
      <c r="M244" s="16"/>
      <c r="N244" s="34"/>
      <c r="O244" s="17"/>
      <c r="P244" s="17" t="s">
        <v>185</v>
      </c>
      <c r="Q244" s="17" t="s">
        <v>185</v>
      </c>
      <c r="R244" s="17" t="s">
        <v>37</v>
      </c>
      <c r="S244" s="17" t="s">
        <v>37</v>
      </c>
      <c r="AH244" s="25">
        <v>0</v>
      </c>
      <c r="AI244" s="16"/>
      <c r="AJ244" s="16"/>
      <c r="AK244" s="16"/>
      <c r="AL244" s="16"/>
      <c r="AM244" s="16">
        <v>0.28560000000000002</v>
      </c>
      <c r="AN244" s="4" t="s">
        <v>96</v>
      </c>
      <c r="AO244" s="4" t="s">
        <v>98</v>
      </c>
    </row>
    <row r="245" spans="1:41" s="4" customFormat="1" ht="13.8" x14ac:dyDescent="0.25">
      <c r="A245" s="4" t="s">
        <v>1010</v>
      </c>
      <c r="B245" s="12" t="s">
        <v>405</v>
      </c>
      <c r="C245" s="4">
        <v>2016</v>
      </c>
      <c r="E245" s="15" t="s">
        <v>180</v>
      </c>
      <c r="F245" s="4" t="s">
        <v>578</v>
      </c>
      <c r="G245" s="4" t="s">
        <v>678</v>
      </c>
      <c r="H245" s="4" t="s">
        <v>15</v>
      </c>
      <c r="I245" s="4" t="s">
        <v>16</v>
      </c>
      <c r="J245" s="12" t="s">
        <v>213</v>
      </c>
      <c r="K245" s="12"/>
      <c r="L245" s="12"/>
      <c r="N245" s="6"/>
      <c r="O245" s="5"/>
      <c r="P245" s="13" t="s">
        <v>185</v>
      </c>
      <c r="Q245" s="17" t="s">
        <v>185</v>
      </c>
      <c r="R245" s="17" t="s">
        <v>37</v>
      </c>
      <c r="S245" s="17" t="s">
        <v>37</v>
      </c>
      <c r="AH245" s="25">
        <v>0</v>
      </c>
      <c r="AI245" s="4">
        <v>15.84</v>
      </c>
      <c r="AN245" s="4" t="s">
        <v>96</v>
      </c>
      <c r="AO245" s="4" t="s">
        <v>98</v>
      </c>
    </row>
    <row r="246" spans="1:41" s="4" customFormat="1" ht="13.8" x14ac:dyDescent="0.25">
      <c r="A246" s="4" t="s">
        <v>1010</v>
      </c>
      <c r="B246" s="12" t="s">
        <v>405</v>
      </c>
      <c r="C246" s="12">
        <v>2016</v>
      </c>
      <c r="D246" s="12"/>
      <c r="E246" s="15" t="s">
        <v>180</v>
      </c>
      <c r="F246" s="4" t="s">
        <v>578</v>
      </c>
      <c r="G246" s="4" t="s">
        <v>678</v>
      </c>
      <c r="H246" s="12" t="s">
        <v>15</v>
      </c>
      <c r="I246" s="12" t="s">
        <v>16</v>
      </c>
      <c r="J246" s="12" t="s">
        <v>213</v>
      </c>
      <c r="K246" s="12"/>
      <c r="L246" s="12"/>
      <c r="M246" s="13"/>
      <c r="N246" s="35"/>
      <c r="O246" s="13"/>
      <c r="P246" s="13" t="s">
        <v>185</v>
      </c>
      <c r="Q246" s="17" t="s">
        <v>185</v>
      </c>
      <c r="R246" s="13" t="s">
        <v>37</v>
      </c>
      <c r="S246" s="13" t="s">
        <v>37</v>
      </c>
      <c r="AH246" s="25">
        <v>0</v>
      </c>
      <c r="AI246" s="26">
        <v>15.84</v>
      </c>
      <c r="AJ246" s="26"/>
      <c r="AK246" s="26"/>
      <c r="AL246" s="26"/>
      <c r="AM246" s="12"/>
      <c r="AN246" s="4" t="s">
        <v>96</v>
      </c>
      <c r="AO246" s="4" t="s">
        <v>98</v>
      </c>
    </row>
    <row r="247" spans="1:41" s="4" customFormat="1" ht="13.8" x14ac:dyDescent="0.25">
      <c r="A247" s="4" t="s">
        <v>1010</v>
      </c>
      <c r="B247" s="15" t="s">
        <v>405</v>
      </c>
      <c r="C247" s="15">
        <v>2016</v>
      </c>
      <c r="D247" s="15"/>
      <c r="E247" s="15" t="s">
        <v>180</v>
      </c>
      <c r="F247" s="4" t="s">
        <v>578</v>
      </c>
      <c r="G247" s="4" t="s">
        <v>678</v>
      </c>
      <c r="H247" s="15" t="s">
        <v>15</v>
      </c>
      <c r="I247" s="15" t="s">
        <v>16</v>
      </c>
      <c r="J247" s="18" t="s">
        <v>213</v>
      </c>
      <c r="K247" s="18"/>
      <c r="L247" s="18"/>
      <c r="M247" s="17"/>
      <c r="N247" s="33"/>
      <c r="O247" s="17"/>
      <c r="P247" s="17" t="s">
        <v>185</v>
      </c>
      <c r="Q247" s="17" t="s">
        <v>185</v>
      </c>
      <c r="R247" s="17" t="s">
        <v>37</v>
      </c>
      <c r="S247" s="17" t="s">
        <v>436</v>
      </c>
      <c r="AH247" s="25">
        <v>0</v>
      </c>
      <c r="AI247" s="21">
        <v>219.60000000000002</v>
      </c>
      <c r="AJ247" s="21"/>
      <c r="AK247" s="21"/>
      <c r="AL247" s="21"/>
      <c r="AM247" s="15"/>
      <c r="AN247" s="4" t="s">
        <v>96</v>
      </c>
      <c r="AO247" s="4" t="s">
        <v>98</v>
      </c>
    </row>
    <row r="248" spans="1:41" s="4" customFormat="1" ht="13.8" x14ac:dyDescent="0.25">
      <c r="A248" s="4" t="s">
        <v>1010</v>
      </c>
      <c r="B248" s="15" t="s">
        <v>405</v>
      </c>
      <c r="C248" s="15">
        <v>2016</v>
      </c>
      <c r="D248" s="15"/>
      <c r="E248" s="15" t="s">
        <v>180</v>
      </c>
      <c r="F248" s="4" t="s">
        <v>578</v>
      </c>
      <c r="G248" s="4" t="s">
        <v>678</v>
      </c>
      <c r="H248" s="15" t="s">
        <v>15</v>
      </c>
      <c r="I248" s="15" t="s">
        <v>16</v>
      </c>
      <c r="J248" s="18" t="s">
        <v>213</v>
      </c>
      <c r="K248" s="18"/>
      <c r="L248" s="18"/>
      <c r="M248" s="16"/>
      <c r="N248" s="34"/>
      <c r="O248" s="17"/>
      <c r="P248" s="17" t="s">
        <v>185</v>
      </c>
      <c r="Q248" s="17" t="s">
        <v>185</v>
      </c>
      <c r="R248" s="17" t="s">
        <v>867</v>
      </c>
      <c r="S248" s="24" t="s">
        <v>421</v>
      </c>
      <c r="AH248" s="25">
        <v>0</v>
      </c>
      <c r="AI248" s="15"/>
      <c r="AJ248" s="15"/>
      <c r="AK248" s="15"/>
      <c r="AL248" s="15"/>
      <c r="AM248" s="15">
        <v>0.19728000000000001</v>
      </c>
      <c r="AN248" s="4" t="s">
        <v>96</v>
      </c>
      <c r="AO248" s="4" t="s">
        <v>98</v>
      </c>
    </row>
    <row r="249" spans="1:41" s="4" customFormat="1" ht="14.4" customHeight="1" x14ac:dyDescent="0.25">
      <c r="A249" s="4" t="s">
        <v>1010</v>
      </c>
      <c r="B249" s="15" t="s">
        <v>405</v>
      </c>
      <c r="C249" s="15">
        <v>2016</v>
      </c>
      <c r="D249" s="15"/>
      <c r="E249" s="15" t="s">
        <v>180</v>
      </c>
      <c r="F249" s="4" t="s">
        <v>578</v>
      </c>
      <c r="G249" s="4" t="s">
        <v>678</v>
      </c>
      <c r="H249" s="15" t="s">
        <v>15</v>
      </c>
      <c r="I249" s="15" t="s">
        <v>16</v>
      </c>
      <c r="J249" s="18" t="s">
        <v>213</v>
      </c>
      <c r="K249" s="18"/>
      <c r="L249" s="18"/>
      <c r="M249" s="16"/>
      <c r="N249" s="34"/>
      <c r="O249" s="17"/>
      <c r="P249" s="24" t="s">
        <v>185</v>
      </c>
      <c r="Q249" s="17" t="s">
        <v>185</v>
      </c>
      <c r="R249" s="17" t="s">
        <v>44</v>
      </c>
      <c r="S249" s="24" t="s">
        <v>185</v>
      </c>
      <c r="AH249" s="25">
        <v>0</v>
      </c>
      <c r="AI249" s="15"/>
      <c r="AJ249" s="15"/>
      <c r="AK249" s="15"/>
      <c r="AL249" s="15"/>
      <c r="AM249" s="15">
        <v>0.53256000000000003</v>
      </c>
      <c r="AN249" s="4" t="s">
        <v>96</v>
      </c>
      <c r="AO249" s="4" t="s">
        <v>98</v>
      </c>
    </row>
    <row r="250" spans="1:41" s="4" customFormat="1" ht="13.8" x14ac:dyDescent="0.25">
      <c r="A250" s="4" t="s">
        <v>1011</v>
      </c>
      <c r="B250" s="12" t="s">
        <v>327</v>
      </c>
      <c r="C250" s="4">
        <v>2018</v>
      </c>
      <c r="E250" s="15" t="s">
        <v>180</v>
      </c>
      <c r="F250" s="4" t="s">
        <v>578</v>
      </c>
      <c r="G250" s="4" t="s">
        <v>679</v>
      </c>
      <c r="H250" s="4" t="s">
        <v>15</v>
      </c>
      <c r="I250" s="4" t="s">
        <v>16</v>
      </c>
      <c r="J250" s="12" t="s">
        <v>212</v>
      </c>
      <c r="K250" s="12"/>
      <c r="L250" s="12"/>
      <c r="N250" s="6"/>
      <c r="O250" s="5"/>
      <c r="P250" s="13" t="s">
        <v>185</v>
      </c>
      <c r="Q250" s="17" t="s">
        <v>185</v>
      </c>
      <c r="R250" s="17" t="s">
        <v>37</v>
      </c>
      <c r="S250" s="17" t="s">
        <v>37</v>
      </c>
      <c r="AH250" s="25">
        <v>0</v>
      </c>
      <c r="AI250" s="4">
        <v>1.6800000000000002</v>
      </c>
      <c r="AN250" s="4" t="s">
        <v>96</v>
      </c>
      <c r="AO250" s="4" t="s">
        <v>98</v>
      </c>
    </row>
    <row r="251" spans="1:41" s="4" customFormat="1" ht="13.8" x14ac:dyDescent="0.25">
      <c r="A251" s="4" t="s">
        <v>1011</v>
      </c>
      <c r="B251" s="12" t="s">
        <v>327</v>
      </c>
      <c r="C251" s="12">
        <v>2018</v>
      </c>
      <c r="D251" s="12"/>
      <c r="E251" s="15" t="s">
        <v>180</v>
      </c>
      <c r="F251" s="4" t="s">
        <v>578</v>
      </c>
      <c r="G251" s="4" t="s">
        <v>679</v>
      </c>
      <c r="H251" s="12" t="s">
        <v>15</v>
      </c>
      <c r="I251" s="12" t="s">
        <v>16</v>
      </c>
      <c r="J251" s="12" t="s">
        <v>212</v>
      </c>
      <c r="K251" s="12"/>
      <c r="L251" s="12"/>
      <c r="M251" s="13"/>
      <c r="N251" s="35"/>
      <c r="O251" s="13"/>
      <c r="P251" s="13" t="s">
        <v>185</v>
      </c>
      <c r="Q251" s="17" t="s">
        <v>185</v>
      </c>
      <c r="R251" s="17" t="s">
        <v>37</v>
      </c>
      <c r="S251" s="13" t="s">
        <v>37</v>
      </c>
      <c r="AH251" s="25">
        <v>0</v>
      </c>
      <c r="AI251" s="26">
        <v>1.6800000000000002</v>
      </c>
      <c r="AJ251" s="26"/>
      <c r="AK251" s="26"/>
      <c r="AL251" s="26"/>
      <c r="AM251" s="12"/>
      <c r="AN251" s="4" t="s">
        <v>96</v>
      </c>
      <c r="AO251" s="4" t="s">
        <v>98</v>
      </c>
    </row>
    <row r="252" spans="1:41" s="4" customFormat="1" ht="13.8" x14ac:dyDescent="0.25">
      <c r="A252" s="4" t="s">
        <v>1012</v>
      </c>
      <c r="B252" s="12" t="s">
        <v>406</v>
      </c>
      <c r="C252" s="4">
        <v>2018</v>
      </c>
      <c r="D252" s="12" t="s">
        <v>809</v>
      </c>
      <c r="E252" s="12" t="s">
        <v>179</v>
      </c>
      <c r="F252" s="4" t="s">
        <v>579</v>
      </c>
      <c r="G252" s="4" t="s">
        <v>680</v>
      </c>
      <c r="H252" s="4" t="s">
        <v>15</v>
      </c>
      <c r="I252" s="4" t="s">
        <v>16</v>
      </c>
      <c r="J252" s="12" t="s">
        <v>100</v>
      </c>
      <c r="K252" s="12"/>
      <c r="L252" s="12"/>
      <c r="N252" s="6"/>
      <c r="O252" s="5"/>
      <c r="P252" s="13" t="s">
        <v>185</v>
      </c>
      <c r="Q252" s="17" t="s">
        <v>185</v>
      </c>
      <c r="R252" s="17" t="s">
        <v>37</v>
      </c>
      <c r="S252" s="17" t="s">
        <v>37</v>
      </c>
      <c r="AH252" s="25">
        <v>0</v>
      </c>
      <c r="AI252" s="4">
        <v>12.24</v>
      </c>
      <c r="AN252" s="4" t="s">
        <v>96</v>
      </c>
      <c r="AO252" s="4" t="s">
        <v>98</v>
      </c>
    </row>
    <row r="253" spans="1:41" s="4" customFormat="1" ht="13.8" x14ac:dyDescent="0.25">
      <c r="A253" s="4" t="s">
        <v>1012</v>
      </c>
      <c r="B253" s="12" t="s">
        <v>406</v>
      </c>
      <c r="C253" s="12">
        <v>2018</v>
      </c>
      <c r="D253" s="12" t="s">
        <v>809</v>
      </c>
      <c r="E253" s="12" t="s">
        <v>179</v>
      </c>
      <c r="F253" s="4" t="s">
        <v>579</v>
      </c>
      <c r="G253" s="4" t="s">
        <v>680</v>
      </c>
      <c r="H253" s="12" t="s">
        <v>15</v>
      </c>
      <c r="I253" s="12" t="s">
        <v>16</v>
      </c>
      <c r="J253" s="12" t="s">
        <v>100</v>
      </c>
      <c r="K253" s="12"/>
      <c r="L253" s="12"/>
      <c r="M253" s="13"/>
      <c r="N253" s="35"/>
      <c r="O253" s="13"/>
      <c r="P253" s="13" t="s">
        <v>185</v>
      </c>
      <c r="Q253" s="17" t="s">
        <v>185</v>
      </c>
      <c r="R253" s="17" t="s">
        <v>37</v>
      </c>
      <c r="S253" s="13" t="s">
        <v>37</v>
      </c>
      <c r="AH253" s="25">
        <v>0</v>
      </c>
      <c r="AI253" s="26">
        <v>12.24</v>
      </c>
      <c r="AJ253" s="26"/>
      <c r="AK253" s="26"/>
      <c r="AL253" s="26"/>
      <c r="AM253" s="12"/>
      <c r="AN253" s="4" t="s">
        <v>96</v>
      </c>
      <c r="AO253" s="4" t="s">
        <v>98</v>
      </c>
    </row>
    <row r="254" spans="1:41" s="4" customFormat="1" ht="13.8" x14ac:dyDescent="0.25">
      <c r="A254" s="4" t="s">
        <v>1012</v>
      </c>
      <c r="B254" s="28" t="s">
        <v>406</v>
      </c>
      <c r="C254" s="15">
        <v>2018</v>
      </c>
      <c r="D254" s="12" t="s">
        <v>809</v>
      </c>
      <c r="E254" s="15" t="s">
        <v>179</v>
      </c>
      <c r="F254" s="4" t="s">
        <v>579</v>
      </c>
      <c r="G254" s="4" t="s">
        <v>680</v>
      </c>
      <c r="H254" s="15" t="s">
        <v>15</v>
      </c>
      <c r="I254" s="15" t="s">
        <v>16</v>
      </c>
      <c r="J254" s="18" t="s">
        <v>100</v>
      </c>
      <c r="K254" s="18"/>
      <c r="L254" s="18"/>
      <c r="M254" s="16"/>
      <c r="N254" s="34"/>
      <c r="O254" s="17"/>
      <c r="P254" s="17" t="s">
        <v>185</v>
      </c>
      <c r="Q254" s="17" t="s">
        <v>185</v>
      </c>
      <c r="R254" s="17" t="s">
        <v>37</v>
      </c>
      <c r="S254" s="17" t="s">
        <v>37</v>
      </c>
      <c r="AH254" s="25">
        <v>0</v>
      </c>
      <c r="AI254" s="16"/>
      <c r="AJ254" s="16"/>
      <c r="AK254" s="16"/>
      <c r="AL254" s="16"/>
      <c r="AM254" s="16">
        <v>1.3147200000000001</v>
      </c>
      <c r="AN254" s="4" t="s">
        <v>96</v>
      </c>
      <c r="AO254" s="4" t="s">
        <v>98</v>
      </c>
    </row>
    <row r="255" spans="1:41" s="4" customFormat="1" ht="13.8" x14ac:dyDescent="0.25">
      <c r="A255" s="4" t="s">
        <v>1013</v>
      </c>
      <c r="B255" s="15" t="s">
        <v>483</v>
      </c>
      <c r="C255" s="21">
        <v>2020</v>
      </c>
      <c r="D255" s="15"/>
      <c r="E255" s="15" t="s">
        <v>180</v>
      </c>
      <c r="F255" s="4" t="s">
        <v>578</v>
      </c>
      <c r="G255" s="4" t="s">
        <v>681</v>
      </c>
      <c r="H255" s="15" t="s">
        <v>15</v>
      </c>
      <c r="I255" s="18" t="s">
        <v>16</v>
      </c>
      <c r="J255" s="18" t="s">
        <v>100</v>
      </c>
      <c r="K255" s="18"/>
      <c r="L255" s="18"/>
      <c r="M255" s="17"/>
      <c r="N255" s="33"/>
      <c r="O255" s="17"/>
      <c r="P255" s="17" t="s">
        <v>185</v>
      </c>
      <c r="Q255" s="17" t="s">
        <v>185</v>
      </c>
      <c r="R255" s="17" t="s">
        <v>867</v>
      </c>
      <c r="S255" s="17" t="s">
        <v>417</v>
      </c>
      <c r="AH255" s="25">
        <v>0</v>
      </c>
      <c r="AI255" s="22">
        <v>18.096</v>
      </c>
      <c r="AJ255" s="22"/>
      <c r="AK255" s="22"/>
      <c r="AL255" s="22"/>
      <c r="AM255" s="15"/>
      <c r="AN255" s="4" t="s">
        <v>96</v>
      </c>
      <c r="AO255" s="4" t="s">
        <v>98</v>
      </c>
    </row>
    <row r="256" spans="1:41" s="4" customFormat="1" ht="13.8" x14ac:dyDescent="0.25">
      <c r="A256" s="4" t="s">
        <v>1013</v>
      </c>
      <c r="B256" s="12" t="s">
        <v>335</v>
      </c>
      <c r="C256" s="4">
        <v>2020</v>
      </c>
      <c r="E256" s="12" t="s">
        <v>180</v>
      </c>
      <c r="F256" s="4" t="s">
        <v>578</v>
      </c>
      <c r="G256" s="4" t="s">
        <v>681</v>
      </c>
      <c r="H256" s="4" t="s">
        <v>15</v>
      </c>
      <c r="I256" s="4" t="s">
        <v>16</v>
      </c>
      <c r="J256" s="12" t="s">
        <v>100</v>
      </c>
      <c r="K256" s="12"/>
      <c r="L256" s="12"/>
      <c r="N256" s="6"/>
      <c r="O256" s="5"/>
      <c r="P256" s="13" t="s">
        <v>185</v>
      </c>
      <c r="Q256" s="17" t="s">
        <v>185</v>
      </c>
      <c r="R256" s="17" t="s">
        <v>37</v>
      </c>
      <c r="S256" s="17" t="s">
        <v>37</v>
      </c>
      <c r="AH256" s="25">
        <v>0</v>
      </c>
      <c r="AI256" s="4">
        <v>7.92</v>
      </c>
      <c r="AN256" s="4" t="s">
        <v>96</v>
      </c>
      <c r="AO256" s="4" t="s">
        <v>98</v>
      </c>
    </row>
    <row r="257" spans="1:41" s="4" customFormat="1" ht="13.8" x14ac:dyDescent="0.25">
      <c r="A257" s="4" t="s">
        <v>1013</v>
      </c>
      <c r="B257" s="28" t="s">
        <v>339</v>
      </c>
      <c r="C257" s="15">
        <v>2020</v>
      </c>
      <c r="D257" s="15"/>
      <c r="E257" s="15" t="s">
        <v>179</v>
      </c>
      <c r="F257" s="4" t="s">
        <v>578</v>
      </c>
      <c r="G257" s="4" t="s">
        <v>682</v>
      </c>
      <c r="H257" s="15" t="s">
        <v>15</v>
      </c>
      <c r="I257" s="15" t="s">
        <v>16</v>
      </c>
      <c r="J257" s="18" t="s">
        <v>524</v>
      </c>
      <c r="K257" s="18"/>
      <c r="L257" s="18"/>
      <c r="M257" s="16"/>
      <c r="N257" s="34"/>
      <c r="O257" s="17"/>
      <c r="P257" s="17" t="s">
        <v>185</v>
      </c>
      <c r="Q257" s="17" t="s">
        <v>185</v>
      </c>
      <c r="R257" s="17" t="s">
        <v>37</v>
      </c>
      <c r="S257" s="17" t="s">
        <v>37</v>
      </c>
      <c r="AH257" s="25">
        <v>0</v>
      </c>
      <c r="AI257" s="16"/>
      <c r="AJ257" s="16"/>
      <c r="AK257" s="16"/>
      <c r="AL257" s="16"/>
      <c r="AM257" s="16">
        <v>1.7520000000000001E-2</v>
      </c>
      <c r="AN257" s="4" t="s">
        <v>96</v>
      </c>
      <c r="AO257" s="4" t="s">
        <v>98</v>
      </c>
    </row>
    <row r="258" spans="1:41" s="4" customFormat="1" ht="13.8" x14ac:dyDescent="0.25">
      <c r="A258" s="4" t="s">
        <v>1013</v>
      </c>
      <c r="B258" s="28" t="s">
        <v>339</v>
      </c>
      <c r="C258" s="15">
        <v>2020</v>
      </c>
      <c r="D258" s="15"/>
      <c r="E258" s="15" t="s">
        <v>179</v>
      </c>
      <c r="F258" s="4" t="s">
        <v>578</v>
      </c>
      <c r="G258" s="4" t="s">
        <v>682</v>
      </c>
      <c r="H258" s="15" t="s">
        <v>15</v>
      </c>
      <c r="I258" s="15" t="s">
        <v>16</v>
      </c>
      <c r="J258" s="18" t="s">
        <v>524</v>
      </c>
      <c r="K258" s="18"/>
      <c r="L258" s="18"/>
      <c r="M258" s="16"/>
      <c r="N258" s="34"/>
      <c r="O258" s="17"/>
      <c r="P258" s="17" t="s">
        <v>185</v>
      </c>
      <c r="Q258" s="17" t="s">
        <v>185</v>
      </c>
      <c r="R258" s="17" t="s">
        <v>37</v>
      </c>
      <c r="S258" s="17" t="s">
        <v>37</v>
      </c>
      <c r="AH258" s="25">
        <v>0</v>
      </c>
      <c r="AI258" s="16"/>
      <c r="AJ258" s="16"/>
      <c r="AK258" s="16"/>
      <c r="AL258" s="16"/>
      <c r="AM258" s="16">
        <v>2.4480000000000002E-2</v>
      </c>
      <c r="AN258" s="4" t="s">
        <v>96</v>
      </c>
      <c r="AO258" s="4" t="s">
        <v>98</v>
      </c>
    </row>
    <row r="259" spans="1:41" s="4" customFormat="1" ht="13.8" x14ac:dyDescent="0.25">
      <c r="A259" s="4" t="s">
        <v>1013</v>
      </c>
      <c r="B259" s="28" t="s">
        <v>339</v>
      </c>
      <c r="C259" s="15">
        <v>2020</v>
      </c>
      <c r="D259" s="15"/>
      <c r="E259" s="15" t="s">
        <v>179</v>
      </c>
      <c r="F259" s="4" t="s">
        <v>578</v>
      </c>
      <c r="G259" s="4" t="s">
        <v>682</v>
      </c>
      <c r="H259" s="15" t="s">
        <v>15</v>
      </c>
      <c r="I259" s="15" t="s">
        <v>16</v>
      </c>
      <c r="J259" s="18" t="s">
        <v>524</v>
      </c>
      <c r="K259" s="18"/>
      <c r="L259" s="18"/>
      <c r="M259" s="16"/>
      <c r="N259" s="34"/>
      <c r="O259" s="17"/>
      <c r="P259" s="17" t="s">
        <v>185</v>
      </c>
      <c r="Q259" s="17" t="s">
        <v>185</v>
      </c>
      <c r="R259" s="17" t="s">
        <v>37</v>
      </c>
      <c r="S259" s="17" t="s">
        <v>37</v>
      </c>
      <c r="AH259" s="25">
        <v>0</v>
      </c>
      <c r="AI259" s="16"/>
      <c r="AJ259" s="16"/>
      <c r="AK259" s="16"/>
      <c r="AL259" s="16"/>
      <c r="AM259" s="16">
        <v>0.11327999999999999</v>
      </c>
      <c r="AN259" s="4" t="s">
        <v>96</v>
      </c>
      <c r="AO259" s="4" t="s">
        <v>98</v>
      </c>
    </row>
    <row r="260" spans="1:41" s="4" customFormat="1" ht="13.8" x14ac:dyDescent="0.25">
      <c r="A260" s="4" t="s">
        <v>1013</v>
      </c>
      <c r="B260" s="28" t="s">
        <v>339</v>
      </c>
      <c r="C260" s="15">
        <v>2020</v>
      </c>
      <c r="D260" s="15"/>
      <c r="E260" s="15" t="s">
        <v>179</v>
      </c>
      <c r="F260" s="4" t="s">
        <v>578</v>
      </c>
      <c r="G260" s="4" t="s">
        <v>682</v>
      </c>
      <c r="H260" s="15" t="s">
        <v>15</v>
      </c>
      <c r="I260" s="15" t="s">
        <v>16</v>
      </c>
      <c r="J260" s="18" t="s">
        <v>524</v>
      </c>
      <c r="K260" s="18"/>
      <c r="L260" s="18"/>
      <c r="M260" s="16"/>
      <c r="N260" s="34"/>
      <c r="O260" s="17"/>
      <c r="P260" s="17" t="s">
        <v>185</v>
      </c>
      <c r="Q260" s="17" t="s">
        <v>185</v>
      </c>
      <c r="R260" s="17" t="s">
        <v>37</v>
      </c>
      <c r="S260" s="17" t="s">
        <v>37</v>
      </c>
      <c r="AH260" s="25">
        <v>0</v>
      </c>
      <c r="AI260" s="16"/>
      <c r="AJ260" s="16"/>
      <c r="AK260" s="16"/>
      <c r="AL260" s="16"/>
      <c r="AM260" s="16">
        <v>0.23447999999999999</v>
      </c>
      <c r="AN260" s="4" t="s">
        <v>96</v>
      </c>
      <c r="AO260" s="4" t="s">
        <v>98</v>
      </c>
    </row>
    <row r="261" spans="1:41" s="4" customFormat="1" ht="13.8" x14ac:dyDescent="0.25">
      <c r="A261" s="4" t="s">
        <v>1013</v>
      </c>
      <c r="B261" s="28" t="s">
        <v>339</v>
      </c>
      <c r="C261" s="15">
        <v>2020</v>
      </c>
      <c r="D261" s="15"/>
      <c r="E261" s="15" t="s">
        <v>179</v>
      </c>
      <c r="F261" s="4" t="s">
        <v>578</v>
      </c>
      <c r="G261" s="4" t="s">
        <v>682</v>
      </c>
      <c r="H261" s="15" t="s">
        <v>15</v>
      </c>
      <c r="I261" s="15" t="s">
        <v>16</v>
      </c>
      <c r="J261" s="18" t="s">
        <v>524</v>
      </c>
      <c r="K261" s="18"/>
      <c r="L261" s="18"/>
      <c r="M261" s="16"/>
      <c r="N261" s="34"/>
      <c r="O261" s="17"/>
      <c r="P261" s="17" t="s">
        <v>185</v>
      </c>
      <c r="Q261" s="17" t="s">
        <v>185</v>
      </c>
      <c r="R261" s="17" t="s">
        <v>37</v>
      </c>
      <c r="S261" s="17" t="s">
        <v>37</v>
      </c>
      <c r="AH261" s="25">
        <v>0</v>
      </c>
      <c r="AI261" s="16"/>
      <c r="AJ261" s="16"/>
      <c r="AK261" s="16"/>
      <c r="AL261" s="16"/>
      <c r="AM261" s="16">
        <v>0.63983999999999996</v>
      </c>
      <c r="AN261" s="4" t="s">
        <v>96</v>
      </c>
      <c r="AO261" s="4" t="s">
        <v>98</v>
      </c>
    </row>
    <row r="262" spans="1:41" s="4" customFormat="1" ht="13.8" x14ac:dyDescent="0.25">
      <c r="A262" s="4" t="s">
        <v>1013</v>
      </c>
      <c r="B262" s="28" t="s">
        <v>339</v>
      </c>
      <c r="C262" s="15">
        <v>2020</v>
      </c>
      <c r="D262" s="15"/>
      <c r="E262" s="15" t="s">
        <v>179</v>
      </c>
      <c r="F262" s="4" t="s">
        <v>578</v>
      </c>
      <c r="G262" s="4" t="s">
        <v>682</v>
      </c>
      <c r="H262" s="15" t="s">
        <v>15</v>
      </c>
      <c r="I262" s="15" t="s">
        <v>16</v>
      </c>
      <c r="J262" s="18" t="s">
        <v>524</v>
      </c>
      <c r="K262" s="18"/>
      <c r="L262" s="18"/>
      <c r="M262" s="16"/>
      <c r="N262" s="34"/>
      <c r="O262" s="17"/>
      <c r="P262" s="17" t="s">
        <v>185</v>
      </c>
      <c r="Q262" s="17" t="s">
        <v>185</v>
      </c>
      <c r="R262" s="17" t="s">
        <v>37</v>
      </c>
      <c r="S262" s="17" t="s">
        <v>37</v>
      </c>
      <c r="AH262" s="25">
        <v>0</v>
      </c>
      <c r="AI262" s="16"/>
      <c r="AJ262" s="16"/>
      <c r="AK262" s="16"/>
      <c r="AL262" s="16"/>
      <c r="AM262" s="16">
        <v>1.9440000000000002E-2</v>
      </c>
      <c r="AN262" s="4" t="s">
        <v>96</v>
      </c>
      <c r="AO262" s="4" t="s">
        <v>98</v>
      </c>
    </row>
    <row r="263" spans="1:41" s="4" customFormat="1" ht="13.8" x14ac:dyDescent="0.25">
      <c r="A263" s="4" t="s">
        <v>1014</v>
      </c>
      <c r="B263" s="12" t="s">
        <v>339</v>
      </c>
      <c r="C263" s="4">
        <v>2020</v>
      </c>
      <c r="E263" s="12" t="s">
        <v>180</v>
      </c>
      <c r="F263" s="4" t="s">
        <v>578</v>
      </c>
      <c r="G263" s="4" t="s">
        <v>681</v>
      </c>
      <c r="H263" s="4" t="s">
        <v>15</v>
      </c>
      <c r="I263" s="4" t="s">
        <v>16</v>
      </c>
      <c r="J263" s="12" t="s">
        <v>100</v>
      </c>
      <c r="K263" s="12"/>
      <c r="L263" s="12"/>
      <c r="N263" s="6"/>
      <c r="O263" s="5"/>
      <c r="P263" s="13" t="s">
        <v>185</v>
      </c>
      <c r="Q263" s="17" t="s">
        <v>185</v>
      </c>
      <c r="R263" s="17" t="s">
        <v>37</v>
      </c>
      <c r="S263" s="17" t="s">
        <v>37</v>
      </c>
      <c r="AH263" s="25">
        <v>0</v>
      </c>
      <c r="AI263" s="4">
        <v>11.040000000000001</v>
      </c>
      <c r="AN263" s="4" t="s">
        <v>96</v>
      </c>
      <c r="AO263" s="4" t="s">
        <v>98</v>
      </c>
    </row>
    <row r="264" spans="1:41" s="4" customFormat="1" ht="13.8" x14ac:dyDescent="0.25">
      <c r="A264" s="4" t="s">
        <v>1014</v>
      </c>
      <c r="B264" s="12" t="s">
        <v>339</v>
      </c>
      <c r="C264" s="4">
        <v>2020</v>
      </c>
      <c r="E264" s="12" t="s">
        <v>180</v>
      </c>
      <c r="F264" s="4" t="s">
        <v>578</v>
      </c>
      <c r="G264" s="4" t="s">
        <v>681</v>
      </c>
      <c r="H264" s="4" t="s">
        <v>15</v>
      </c>
      <c r="I264" s="4" t="s">
        <v>16</v>
      </c>
      <c r="J264" s="12" t="s">
        <v>100</v>
      </c>
      <c r="K264" s="12"/>
      <c r="L264" s="12"/>
      <c r="N264" s="6"/>
      <c r="O264" s="5"/>
      <c r="P264" s="13" t="s">
        <v>185</v>
      </c>
      <c r="Q264" s="17" t="s">
        <v>185</v>
      </c>
      <c r="R264" s="17" t="s">
        <v>37</v>
      </c>
      <c r="S264" s="17" t="s">
        <v>37</v>
      </c>
      <c r="AH264" s="25">
        <v>0</v>
      </c>
      <c r="AI264" s="4">
        <v>11.28</v>
      </c>
      <c r="AN264" s="4" t="s">
        <v>96</v>
      </c>
      <c r="AO264" s="4" t="s">
        <v>98</v>
      </c>
    </row>
    <row r="265" spans="1:41" s="4" customFormat="1" ht="13.8" x14ac:dyDescent="0.25">
      <c r="A265" s="4" t="s">
        <v>1014</v>
      </c>
      <c r="B265" s="12" t="s">
        <v>339</v>
      </c>
      <c r="C265" s="4">
        <v>2020</v>
      </c>
      <c r="E265" s="12" t="s">
        <v>180</v>
      </c>
      <c r="F265" s="4" t="s">
        <v>578</v>
      </c>
      <c r="G265" s="4" t="s">
        <v>681</v>
      </c>
      <c r="H265" s="4" t="s">
        <v>15</v>
      </c>
      <c r="I265" s="4" t="s">
        <v>16</v>
      </c>
      <c r="J265" s="12" t="s">
        <v>100</v>
      </c>
      <c r="K265" s="12"/>
      <c r="L265" s="12"/>
      <c r="N265" s="6"/>
      <c r="O265" s="5"/>
      <c r="P265" s="13" t="s">
        <v>185</v>
      </c>
      <c r="Q265" s="17" t="s">
        <v>185</v>
      </c>
      <c r="R265" s="17" t="s">
        <v>37</v>
      </c>
      <c r="S265" s="17" t="s">
        <v>37</v>
      </c>
      <c r="AH265" s="25">
        <v>0</v>
      </c>
      <c r="AI265" s="4">
        <v>15.600000000000001</v>
      </c>
      <c r="AN265" s="4" t="s">
        <v>96</v>
      </c>
      <c r="AO265" s="4" t="s">
        <v>98</v>
      </c>
    </row>
    <row r="266" spans="1:41" s="4" customFormat="1" ht="13.8" x14ac:dyDescent="0.25">
      <c r="A266" s="4" t="s">
        <v>1014</v>
      </c>
      <c r="B266" s="12" t="s">
        <v>339</v>
      </c>
      <c r="C266" s="4">
        <v>2020</v>
      </c>
      <c r="E266" s="12" t="s">
        <v>180</v>
      </c>
      <c r="F266" s="4" t="s">
        <v>578</v>
      </c>
      <c r="G266" s="4" t="s">
        <v>681</v>
      </c>
      <c r="H266" s="4" t="s">
        <v>15</v>
      </c>
      <c r="I266" s="4" t="s">
        <v>16</v>
      </c>
      <c r="J266" s="12" t="s">
        <v>100</v>
      </c>
      <c r="K266" s="12"/>
      <c r="L266" s="12"/>
      <c r="N266" s="6"/>
      <c r="O266" s="5"/>
      <c r="P266" s="13" t="s">
        <v>185</v>
      </c>
      <c r="Q266" s="17" t="s">
        <v>185</v>
      </c>
      <c r="R266" s="17" t="s">
        <v>37</v>
      </c>
      <c r="S266" s="17" t="s">
        <v>37</v>
      </c>
      <c r="AH266" s="25">
        <v>0</v>
      </c>
      <c r="AI266" s="4">
        <v>25.68</v>
      </c>
      <c r="AN266" s="4" t="s">
        <v>96</v>
      </c>
      <c r="AO266" s="4" t="s">
        <v>98</v>
      </c>
    </row>
    <row r="267" spans="1:41" s="4" customFormat="1" ht="13.8" x14ac:dyDescent="0.25">
      <c r="A267" s="4" t="s">
        <v>1014</v>
      </c>
      <c r="B267" s="12" t="s">
        <v>339</v>
      </c>
      <c r="C267" s="4">
        <v>2020</v>
      </c>
      <c r="E267" s="12" t="s">
        <v>180</v>
      </c>
      <c r="F267" s="4" t="s">
        <v>578</v>
      </c>
      <c r="G267" s="4" t="s">
        <v>681</v>
      </c>
      <c r="H267" s="4" t="s">
        <v>15</v>
      </c>
      <c r="I267" s="4" t="s">
        <v>16</v>
      </c>
      <c r="J267" s="12" t="s">
        <v>100</v>
      </c>
      <c r="K267" s="12"/>
      <c r="L267" s="12"/>
      <c r="N267" s="6"/>
      <c r="O267" s="5"/>
      <c r="P267" s="13" t="s">
        <v>185</v>
      </c>
      <c r="Q267" s="17" t="s">
        <v>185</v>
      </c>
      <c r="R267" s="17" t="s">
        <v>37</v>
      </c>
      <c r="S267" s="17" t="s">
        <v>37</v>
      </c>
      <c r="AH267" s="25">
        <v>0</v>
      </c>
      <c r="AI267" s="4">
        <v>38.64</v>
      </c>
      <c r="AN267" s="4" t="s">
        <v>96</v>
      </c>
      <c r="AO267" s="4" t="s">
        <v>98</v>
      </c>
    </row>
    <row r="268" spans="1:41" s="4" customFormat="1" ht="13.8" x14ac:dyDescent="0.25">
      <c r="A268" s="4" t="s">
        <v>1014</v>
      </c>
      <c r="B268" s="12" t="s">
        <v>339</v>
      </c>
      <c r="C268" s="12">
        <v>2020</v>
      </c>
      <c r="D268" s="12"/>
      <c r="E268" s="12" t="s">
        <v>180</v>
      </c>
      <c r="F268" s="4" t="s">
        <v>578</v>
      </c>
      <c r="G268" s="4" t="s">
        <v>681</v>
      </c>
      <c r="H268" s="12" t="s">
        <v>15</v>
      </c>
      <c r="I268" s="12" t="s">
        <v>16</v>
      </c>
      <c r="J268" s="12" t="s">
        <v>100</v>
      </c>
      <c r="K268" s="12"/>
      <c r="L268" s="12"/>
      <c r="M268" s="13"/>
      <c r="N268" s="35"/>
      <c r="O268" s="13"/>
      <c r="P268" s="13" t="s">
        <v>185</v>
      </c>
      <c r="Q268" s="17" t="s">
        <v>185</v>
      </c>
      <c r="R268" s="17" t="s">
        <v>37</v>
      </c>
      <c r="S268" s="13" t="s">
        <v>37</v>
      </c>
      <c r="AH268" s="25">
        <v>0</v>
      </c>
      <c r="AI268" s="26">
        <v>25.68</v>
      </c>
      <c r="AJ268" s="26"/>
      <c r="AK268" s="26"/>
      <c r="AL268" s="26"/>
      <c r="AM268" s="12"/>
      <c r="AN268" s="4" t="s">
        <v>96</v>
      </c>
      <c r="AO268" s="4" t="s">
        <v>98</v>
      </c>
    </row>
    <row r="269" spans="1:41" s="4" customFormat="1" ht="13.8" x14ac:dyDescent="0.25">
      <c r="A269" s="4" t="s">
        <v>1014</v>
      </c>
      <c r="B269" s="12" t="s">
        <v>339</v>
      </c>
      <c r="C269" s="12">
        <v>2020</v>
      </c>
      <c r="D269" s="12"/>
      <c r="E269" s="12" t="s">
        <v>180</v>
      </c>
      <c r="F269" s="4" t="s">
        <v>578</v>
      </c>
      <c r="G269" s="4" t="s">
        <v>681</v>
      </c>
      <c r="H269" s="12" t="s">
        <v>15</v>
      </c>
      <c r="I269" s="12" t="s">
        <v>16</v>
      </c>
      <c r="J269" s="12" t="s">
        <v>100</v>
      </c>
      <c r="K269" s="12"/>
      <c r="L269" s="12"/>
      <c r="M269" s="13"/>
      <c r="N269" s="35"/>
      <c r="O269" s="13"/>
      <c r="P269" s="13" t="s">
        <v>185</v>
      </c>
      <c r="Q269" s="17" t="s">
        <v>185</v>
      </c>
      <c r="R269" s="13" t="s">
        <v>37</v>
      </c>
      <c r="S269" s="13" t="s">
        <v>37</v>
      </c>
      <c r="AH269" s="25">
        <v>0</v>
      </c>
      <c r="AI269" s="26">
        <v>7.92</v>
      </c>
      <c r="AJ269" s="26"/>
      <c r="AK269" s="26"/>
      <c r="AL269" s="26"/>
      <c r="AM269" s="12"/>
      <c r="AN269" s="4" t="s">
        <v>96</v>
      </c>
      <c r="AO269" s="4" t="s">
        <v>98</v>
      </c>
    </row>
    <row r="270" spans="1:41" s="4" customFormat="1" ht="13.8" x14ac:dyDescent="0.25">
      <c r="A270" s="4" t="s">
        <v>1014</v>
      </c>
      <c r="B270" s="12" t="s">
        <v>339</v>
      </c>
      <c r="C270" s="12">
        <v>2020</v>
      </c>
      <c r="D270" s="12"/>
      <c r="E270" s="12" t="s">
        <v>180</v>
      </c>
      <c r="F270" s="4" t="s">
        <v>578</v>
      </c>
      <c r="G270" s="4" t="s">
        <v>681</v>
      </c>
      <c r="H270" s="12" t="s">
        <v>15</v>
      </c>
      <c r="I270" s="12" t="s">
        <v>16</v>
      </c>
      <c r="J270" s="12" t="s">
        <v>100</v>
      </c>
      <c r="K270" s="12"/>
      <c r="L270" s="12"/>
      <c r="M270" s="13"/>
      <c r="N270" s="35"/>
      <c r="O270" s="13"/>
      <c r="P270" s="13" t="s">
        <v>185</v>
      </c>
      <c r="Q270" s="17" t="s">
        <v>185</v>
      </c>
      <c r="R270" s="13" t="s">
        <v>37</v>
      </c>
      <c r="S270" s="13" t="s">
        <v>37</v>
      </c>
      <c r="AH270" s="25">
        <v>0</v>
      </c>
      <c r="AI270" s="26">
        <v>15.600000000000001</v>
      </c>
      <c r="AJ270" s="26"/>
      <c r="AK270" s="26"/>
      <c r="AL270" s="26"/>
      <c r="AM270" s="12"/>
      <c r="AN270" s="4" t="s">
        <v>96</v>
      </c>
      <c r="AO270" s="4" t="s">
        <v>98</v>
      </c>
    </row>
    <row r="271" spans="1:41" s="4" customFormat="1" ht="13.8" x14ac:dyDescent="0.25">
      <c r="A271" s="4" t="s">
        <v>1014</v>
      </c>
      <c r="B271" s="12" t="s">
        <v>339</v>
      </c>
      <c r="C271" s="12">
        <v>2020</v>
      </c>
      <c r="D271" s="12"/>
      <c r="E271" s="12" t="s">
        <v>180</v>
      </c>
      <c r="F271" s="4" t="s">
        <v>578</v>
      </c>
      <c r="G271" s="4" t="s">
        <v>681</v>
      </c>
      <c r="H271" s="12" t="s">
        <v>15</v>
      </c>
      <c r="I271" s="12" t="s">
        <v>16</v>
      </c>
      <c r="J271" s="12" t="s">
        <v>100</v>
      </c>
      <c r="K271" s="12"/>
      <c r="L271" s="12"/>
      <c r="M271" s="13"/>
      <c r="N271" s="35"/>
      <c r="O271" s="13"/>
      <c r="P271" s="13" t="s">
        <v>185</v>
      </c>
      <c r="Q271" s="17" t="s">
        <v>185</v>
      </c>
      <c r="R271" s="13" t="s">
        <v>37</v>
      </c>
      <c r="S271" s="13" t="s">
        <v>37</v>
      </c>
      <c r="AH271" s="25">
        <v>0</v>
      </c>
      <c r="AI271" s="26">
        <v>11.040000000000001</v>
      </c>
      <c r="AJ271" s="26"/>
      <c r="AK271" s="26"/>
      <c r="AL271" s="26"/>
      <c r="AM271" s="12"/>
      <c r="AN271" s="4" t="s">
        <v>96</v>
      </c>
      <c r="AO271" s="4" t="s">
        <v>98</v>
      </c>
    </row>
    <row r="272" spans="1:41" s="4" customFormat="1" ht="13.8" x14ac:dyDescent="0.25">
      <c r="A272" s="4" t="s">
        <v>1014</v>
      </c>
      <c r="B272" s="12" t="s">
        <v>339</v>
      </c>
      <c r="C272" s="12">
        <v>2020</v>
      </c>
      <c r="D272" s="12"/>
      <c r="E272" s="12" t="s">
        <v>180</v>
      </c>
      <c r="F272" s="4" t="s">
        <v>578</v>
      </c>
      <c r="G272" s="4" t="s">
        <v>681</v>
      </c>
      <c r="H272" s="12" t="s">
        <v>15</v>
      </c>
      <c r="I272" s="12" t="s">
        <v>16</v>
      </c>
      <c r="J272" s="12" t="s">
        <v>100</v>
      </c>
      <c r="K272" s="12"/>
      <c r="L272" s="12"/>
      <c r="M272" s="13"/>
      <c r="N272" s="35"/>
      <c r="O272" s="13"/>
      <c r="P272" s="13" t="s">
        <v>185</v>
      </c>
      <c r="Q272" s="17" t="s">
        <v>185</v>
      </c>
      <c r="R272" s="13" t="s">
        <v>37</v>
      </c>
      <c r="S272" s="13" t="s">
        <v>37</v>
      </c>
      <c r="AH272" s="25">
        <v>0</v>
      </c>
      <c r="AI272" s="26">
        <v>38.64</v>
      </c>
      <c r="AJ272" s="26"/>
      <c r="AK272" s="26"/>
      <c r="AL272" s="26"/>
      <c r="AM272" s="12"/>
      <c r="AN272" s="4" t="s">
        <v>96</v>
      </c>
      <c r="AO272" s="4" t="s">
        <v>98</v>
      </c>
    </row>
    <row r="273" spans="1:41" s="4" customFormat="1" ht="13.8" x14ac:dyDescent="0.25">
      <c r="A273" s="4" t="s">
        <v>1014</v>
      </c>
      <c r="B273" s="12" t="s">
        <v>339</v>
      </c>
      <c r="C273" s="12">
        <v>2020</v>
      </c>
      <c r="D273" s="12"/>
      <c r="E273" s="12" t="s">
        <v>180</v>
      </c>
      <c r="F273" s="4" t="s">
        <v>578</v>
      </c>
      <c r="G273" s="4" t="s">
        <v>681</v>
      </c>
      <c r="H273" s="12" t="s">
        <v>15</v>
      </c>
      <c r="I273" s="12" t="s">
        <v>16</v>
      </c>
      <c r="J273" s="12" t="s">
        <v>100</v>
      </c>
      <c r="K273" s="12"/>
      <c r="L273" s="12"/>
      <c r="M273" s="13"/>
      <c r="N273" s="35"/>
      <c r="O273" s="13"/>
      <c r="P273" s="13" t="s">
        <v>185</v>
      </c>
      <c r="Q273" s="17" t="s">
        <v>185</v>
      </c>
      <c r="R273" s="13" t="s">
        <v>37</v>
      </c>
      <c r="S273" s="13" t="s">
        <v>37</v>
      </c>
      <c r="AH273" s="25">
        <v>0</v>
      </c>
      <c r="AI273" s="26">
        <v>11.28</v>
      </c>
      <c r="AJ273" s="26"/>
      <c r="AK273" s="26"/>
      <c r="AL273" s="26"/>
      <c r="AM273" s="12"/>
      <c r="AN273" s="4" t="s">
        <v>96</v>
      </c>
      <c r="AO273" s="4" t="s">
        <v>98</v>
      </c>
    </row>
    <row r="274" spans="1:41" s="4" customFormat="1" ht="13.8" x14ac:dyDescent="0.25">
      <c r="A274" s="4" t="s">
        <v>1015</v>
      </c>
      <c r="B274" s="15" t="s">
        <v>484</v>
      </c>
      <c r="C274" s="21">
        <v>2021</v>
      </c>
      <c r="D274" s="15" t="s">
        <v>855</v>
      </c>
      <c r="E274" s="15" t="s">
        <v>179</v>
      </c>
      <c r="F274" s="4" t="s">
        <v>579</v>
      </c>
      <c r="G274" s="4" t="s">
        <v>686</v>
      </c>
      <c r="H274" s="15" t="s">
        <v>15</v>
      </c>
      <c r="I274" s="18" t="s">
        <v>16</v>
      </c>
      <c r="J274" s="18" t="s">
        <v>100</v>
      </c>
      <c r="K274" s="18"/>
      <c r="L274" s="18"/>
      <c r="M274" s="17"/>
      <c r="N274" s="33"/>
      <c r="O274" s="17"/>
      <c r="P274" s="17" t="s">
        <v>185</v>
      </c>
      <c r="Q274" s="17" t="s">
        <v>185</v>
      </c>
      <c r="R274" s="17" t="s">
        <v>867</v>
      </c>
      <c r="S274" s="17" t="s">
        <v>421</v>
      </c>
      <c r="AH274" s="25">
        <v>0</v>
      </c>
      <c r="AI274" s="22">
        <v>6.239999999999999E-3</v>
      </c>
      <c r="AJ274" s="22"/>
      <c r="AK274" s="22"/>
      <c r="AL274" s="22"/>
      <c r="AM274" s="15"/>
      <c r="AN274" s="4" t="s">
        <v>96</v>
      </c>
      <c r="AO274" s="4" t="s">
        <v>98</v>
      </c>
    </row>
    <row r="275" spans="1:41" s="4" customFormat="1" ht="13.8" x14ac:dyDescent="0.25">
      <c r="A275" s="4" t="s">
        <v>1016</v>
      </c>
      <c r="B275" s="15" t="s">
        <v>484</v>
      </c>
      <c r="C275" s="15">
        <v>2014</v>
      </c>
      <c r="D275" s="15"/>
      <c r="E275" s="15" t="s">
        <v>180</v>
      </c>
      <c r="F275" s="4" t="s">
        <v>578</v>
      </c>
      <c r="G275" s="4" t="s">
        <v>685</v>
      </c>
      <c r="H275" s="15" t="s">
        <v>15</v>
      </c>
      <c r="I275" s="15" t="s">
        <v>16</v>
      </c>
      <c r="J275" s="18" t="s">
        <v>100</v>
      </c>
      <c r="K275" s="18"/>
      <c r="L275" s="18"/>
      <c r="M275" s="16"/>
      <c r="N275" s="34"/>
      <c r="O275" s="17"/>
      <c r="P275" s="17" t="s">
        <v>185</v>
      </c>
      <c r="Q275" s="17" t="s">
        <v>185</v>
      </c>
      <c r="R275" s="17" t="s">
        <v>867</v>
      </c>
      <c r="S275" s="24" t="s">
        <v>417</v>
      </c>
      <c r="AH275" s="25">
        <v>0</v>
      </c>
      <c r="AI275" s="15"/>
      <c r="AJ275" s="15"/>
      <c r="AK275" s="15"/>
      <c r="AL275" s="15"/>
      <c r="AM275" s="15">
        <v>6.7200000000000007E-5</v>
      </c>
      <c r="AN275" s="4" t="s">
        <v>96</v>
      </c>
      <c r="AO275" s="4" t="s">
        <v>98</v>
      </c>
    </row>
    <row r="276" spans="1:41" s="4" customFormat="1" ht="13.8" x14ac:dyDescent="0.25">
      <c r="A276" s="4" t="s">
        <v>1016</v>
      </c>
      <c r="B276" s="15" t="s">
        <v>484</v>
      </c>
      <c r="C276" s="21">
        <v>2014</v>
      </c>
      <c r="D276" s="15"/>
      <c r="E276" s="15" t="s">
        <v>180</v>
      </c>
      <c r="F276" s="4" t="s">
        <v>578</v>
      </c>
      <c r="G276" s="4" t="s">
        <v>683</v>
      </c>
      <c r="H276" s="15" t="s">
        <v>15</v>
      </c>
      <c r="I276" s="18" t="s">
        <v>16</v>
      </c>
      <c r="J276" s="18" t="s">
        <v>100</v>
      </c>
      <c r="K276" s="18"/>
      <c r="L276" s="18"/>
      <c r="M276" s="17"/>
      <c r="N276" s="33"/>
      <c r="O276" s="17"/>
      <c r="P276" s="17" t="s">
        <v>185</v>
      </c>
      <c r="Q276" s="17" t="s">
        <v>185</v>
      </c>
      <c r="R276" s="17" t="s">
        <v>867</v>
      </c>
      <c r="S276" s="17" t="s">
        <v>417</v>
      </c>
      <c r="AH276" s="25">
        <v>0</v>
      </c>
      <c r="AI276" s="22">
        <v>7.2000000000000008E-2</v>
      </c>
      <c r="AJ276" s="22"/>
      <c r="AK276" s="22"/>
      <c r="AL276" s="22"/>
      <c r="AM276" s="15"/>
      <c r="AN276" s="4" t="s">
        <v>96</v>
      </c>
      <c r="AO276" s="4" t="s">
        <v>98</v>
      </c>
    </row>
    <row r="277" spans="1:41" s="4" customFormat="1" ht="13.8" x14ac:dyDescent="0.25">
      <c r="A277" s="4" t="s">
        <v>1017</v>
      </c>
      <c r="B277" s="15" t="s">
        <v>533</v>
      </c>
      <c r="C277" s="15">
        <v>2019</v>
      </c>
      <c r="D277" s="12" t="s">
        <v>810</v>
      </c>
      <c r="E277" s="15" t="s">
        <v>179</v>
      </c>
      <c r="F277" s="4" t="s">
        <v>579</v>
      </c>
      <c r="G277" s="4" t="s">
        <v>684</v>
      </c>
      <c r="H277" s="15" t="s">
        <v>15</v>
      </c>
      <c r="I277" s="15" t="s">
        <v>16</v>
      </c>
      <c r="J277" s="18" t="s">
        <v>100</v>
      </c>
      <c r="K277" s="18"/>
      <c r="L277" s="18"/>
      <c r="M277" s="16"/>
      <c r="N277" s="34"/>
      <c r="O277" s="17"/>
      <c r="P277" s="17" t="s">
        <v>185</v>
      </c>
      <c r="Q277" s="17" t="s">
        <v>185</v>
      </c>
      <c r="R277" s="17" t="s">
        <v>867</v>
      </c>
      <c r="S277" s="24" t="s">
        <v>421</v>
      </c>
      <c r="AH277" s="25">
        <v>0</v>
      </c>
      <c r="AI277" s="15"/>
      <c r="AJ277" s="15"/>
      <c r="AK277" s="15"/>
      <c r="AL277" s="15"/>
      <c r="AM277" s="15">
        <v>1.272E-4</v>
      </c>
      <c r="AN277" s="4" t="s">
        <v>96</v>
      </c>
      <c r="AO277" s="4" t="s">
        <v>98</v>
      </c>
    </row>
    <row r="278" spans="1:41" s="4" customFormat="1" ht="13.8" x14ac:dyDescent="0.25">
      <c r="A278" s="4" t="s">
        <v>1018</v>
      </c>
      <c r="B278" s="12" t="s">
        <v>337</v>
      </c>
      <c r="C278" s="4">
        <v>2021</v>
      </c>
      <c r="D278" s="12" t="s">
        <v>811</v>
      </c>
      <c r="E278" s="15" t="s">
        <v>179</v>
      </c>
      <c r="F278" s="4" t="s">
        <v>579</v>
      </c>
      <c r="G278" s="4" t="s">
        <v>686</v>
      </c>
      <c r="H278" s="4" t="s">
        <v>15</v>
      </c>
      <c r="I278" s="4" t="s">
        <v>16</v>
      </c>
      <c r="J278" s="12" t="s">
        <v>100</v>
      </c>
      <c r="K278" s="12"/>
      <c r="L278" s="12"/>
      <c r="N278" s="6"/>
      <c r="O278" s="5"/>
      <c r="P278" s="13" t="s">
        <v>185</v>
      </c>
      <c r="Q278" s="17" t="s">
        <v>185</v>
      </c>
      <c r="R278" s="17" t="s">
        <v>37</v>
      </c>
      <c r="S278" s="17" t="s">
        <v>37</v>
      </c>
      <c r="AH278" s="25">
        <v>0</v>
      </c>
      <c r="AI278" s="4">
        <v>9.6000000000000014</v>
      </c>
      <c r="AN278" s="4" t="s">
        <v>96</v>
      </c>
      <c r="AO278" s="4" t="s">
        <v>98</v>
      </c>
    </row>
    <row r="279" spans="1:41" s="4" customFormat="1" ht="13.8" x14ac:dyDescent="0.25">
      <c r="A279" s="4" t="s">
        <v>1018</v>
      </c>
      <c r="B279" s="12" t="s">
        <v>337</v>
      </c>
      <c r="C279" s="12">
        <v>2021</v>
      </c>
      <c r="D279" s="12" t="s">
        <v>811</v>
      </c>
      <c r="E279" s="12" t="s">
        <v>179</v>
      </c>
      <c r="F279" s="4" t="s">
        <v>579</v>
      </c>
      <c r="G279" s="4" t="s">
        <v>686</v>
      </c>
      <c r="H279" s="12" t="s">
        <v>15</v>
      </c>
      <c r="I279" s="12" t="s">
        <v>16</v>
      </c>
      <c r="J279" s="12" t="s">
        <v>100</v>
      </c>
      <c r="K279" s="12"/>
      <c r="L279" s="12"/>
      <c r="M279" s="13"/>
      <c r="N279" s="35"/>
      <c r="O279" s="13"/>
      <c r="P279" s="13" t="s">
        <v>185</v>
      </c>
      <c r="Q279" s="17" t="s">
        <v>185</v>
      </c>
      <c r="R279" s="13" t="s">
        <v>37</v>
      </c>
      <c r="S279" s="13" t="s">
        <v>37</v>
      </c>
      <c r="AH279" s="25">
        <v>0</v>
      </c>
      <c r="AI279" s="26">
        <v>9.6000000000000014</v>
      </c>
      <c r="AJ279" s="26"/>
      <c r="AK279" s="26"/>
      <c r="AL279" s="26"/>
      <c r="AM279" s="12"/>
      <c r="AN279" s="4" t="s">
        <v>96</v>
      </c>
      <c r="AO279" s="4" t="s">
        <v>98</v>
      </c>
    </row>
    <row r="280" spans="1:41" s="4" customFormat="1" ht="13.8" x14ac:dyDescent="0.25">
      <c r="A280" s="4" t="s">
        <v>1019</v>
      </c>
      <c r="B280" s="15" t="s">
        <v>485</v>
      </c>
      <c r="C280" s="21">
        <v>2013</v>
      </c>
      <c r="D280" s="12" t="s">
        <v>812</v>
      </c>
      <c r="E280" s="15" t="s">
        <v>179</v>
      </c>
      <c r="F280" s="4" t="s">
        <v>579</v>
      </c>
      <c r="G280" s="4" t="s">
        <v>687</v>
      </c>
      <c r="H280" s="15" t="s">
        <v>15</v>
      </c>
      <c r="I280" s="18" t="s">
        <v>16</v>
      </c>
      <c r="J280" s="18" t="s">
        <v>191</v>
      </c>
      <c r="K280" s="18"/>
      <c r="L280" s="18"/>
      <c r="M280" s="17"/>
      <c r="N280" s="33"/>
      <c r="O280" s="17"/>
      <c r="P280" s="17" t="s">
        <v>185</v>
      </c>
      <c r="Q280" s="17" t="s">
        <v>185</v>
      </c>
      <c r="R280" s="17" t="s">
        <v>867</v>
      </c>
      <c r="S280" s="17" t="s">
        <v>417</v>
      </c>
      <c r="AH280" s="25">
        <v>0</v>
      </c>
      <c r="AI280" s="22">
        <v>3.8231999999999999</v>
      </c>
      <c r="AJ280" s="22"/>
      <c r="AK280" s="22"/>
      <c r="AL280" s="22"/>
      <c r="AM280" s="15"/>
      <c r="AN280" s="4" t="s">
        <v>96</v>
      </c>
      <c r="AO280" s="4" t="s">
        <v>98</v>
      </c>
    </row>
    <row r="281" spans="1:41" s="4" customFormat="1" ht="13.8" x14ac:dyDescent="0.25">
      <c r="A281" s="4" t="s">
        <v>1020</v>
      </c>
      <c r="B281" s="15" t="s">
        <v>485</v>
      </c>
      <c r="C281" s="21">
        <v>2013</v>
      </c>
      <c r="D281" s="30" t="s">
        <v>813</v>
      </c>
      <c r="E281" s="15" t="s">
        <v>179</v>
      </c>
      <c r="F281" s="4" t="s">
        <v>579</v>
      </c>
      <c r="G281" s="4" t="s">
        <v>688</v>
      </c>
      <c r="H281" s="15" t="s">
        <v>15</v>
      </c>
      <c r="I281" s="18" t="s">
        <v>16</v>
      </c>
      <c r="J281" s="18" t="s">
        <v>215</v>
      </c>
      <c r="K281" s="18"/>
      <c r="L281" s="18"/>
      <c r="M281" s="17"/>
      <c r="N281" s="33"/>
      <c r="O281" s="17"/>
      <c r="P281" s="17" t="s">
        <v>185</v>
      </c>
      <c r="Q281" s="17" t="s">
        <v>185</v>
      </c>
      <c r="R281" s="17" t="s">
        <v>867</v>
      </c>
      <c r="S281" s="17" t="s">
        <v>421</v>
      </c>
      <c r="AH281" s="25">
        <v>0</v>
      </c>
      <c r="AI281" s="22">
        <v>1.2000000000000002</v>
      </c>
      <c r="AJ281" s="22"/>
      <c r="AK281" s="22"/>
      <c r="AL281" s="22"/>
      <c r="AM281" s="15"/>
      <c r="AN281" s="4" t="s">
        <v>96</v>
      </c>
      <c r="AO281" s="4" t="s">
        <v>98</v>
      </c>
    </row>
    <row r="282" spans="1:41" s="4" customFormat="1" ht="13.8" x14ac:dyDescent="0.25">
      <c r="A282" s="4" t="s">
        <v>1022</v>
      </c>
      <c r="B282" s="15" t="s">
        <v>488</v>
      </c>
      <c r="C282" s="21">
        <v>2005</v>
      </c>
      <c r="D282" s="12" t="s">
        <v>815</v>
      </c>
      <c r="E282" s="15" t="s">
        <v>179</v>
      </c>
      <c r="F282" s="4" t="s">
        <v>579</v>
      </c>
      <c r="G282" s="4" t="s">
        <v>690</v>
      </c>
      <c r="H282" s="15" t="s">
        <v>15</v>
      </c>
      <c r="I282" s="18" t="s">
        <v>16</v>
      </c>
      <c r="J282" s="18" t="s">
        <v>191</v>
      </c>
      <c r="K282" s="18"/>
      <c r="L282" s="18"/>
      <c r="M282" s="17"/>
      <c r="N282" s="33"/>
      <c r="O282" s="17"/>
      <c r="P282" s="17" t="s">
        <v>185</v>
      </c>
      <c r="Q282" s="17" t="s">
        <v>185</v>
      </c>
      <c r="R282" s="17" t="s">
        <v>867</v>
      </c>
      <c r="S282" s="17" t="s">
        <v>417</v>
      </c>
      <c r="AH282" s="25">
        <v>0</v>
      </c>
      <c r="AI282" s="22">
        <v>25.200000000000003</v>
      </c>
      <c r="AJ282" s="22"/>
      <c r="AK282" s="22"/>
      <c r="AL282" s="22"/>
      <c r="AM282" s="15"/>
      <c r="AN282" s="4" t="s">
        <v>96</v>
      </c>
      <c r="AO282" s="4" t="s">
        <v>98</v>
      </c>
    </row>
    <row r="283" spans="1:41" s="4" customFormat="1" ht="13.8" x14ac:dyDescent="0.25">
      <c r="A283" s="4" t="s">
        <v>1022</v>
      </c>
      <c r="B283" s="15" t="s">
        <v>488</v>
      </c>
      <c r="C283" s="21">
        <v>2005</v>
      </c>
      <c r="D283" s="12" t="s">
        <v>815</v>
      </c>
      <c r="E283" s="15" t="s">
        <v>179</v>
      </c>
      <c r="F283" s="4" t="s">
        <v>579</v>
      </c>
      <c r="G283" s="4" t="s">
        <v>690</v>
      </c>
      <c r="H283" s="15" t="s">
        <v>15</v>
      </c>
      <c r="I283" s="18" t="s">
        <v>16</v>
      </c>
      <c r="J283" s="18" t="s">
        <v>191</v>
      </c>
      <c r="K283" s="18"/>
      <c r="L283" s="18"/>
      <c r="M283" s="17"/>
      <c r="N283" s="33"/>
      <c r="O283" s="17"/>
      <c r="P283" s="17" t="s">
        <v>185</v>
      </c>
      <c r="Q283" s="17" t="s">
        <v>185</v>
      </c>
      <c r="R283" s="17" t="s">
        <v>867</v>
      </c>
      <c r="S283" s="17" t="s">
        <v>417</v>
      </c>
      <c r="AH283" s="25">
        <v>0</v>
      </c>
      <c r="AI283" s="22">
        <v>25.200000000000003</v>
      </c>
      <c r="AJ283" s="22"/>
      <c r="AK283" s="22"/>
      <c r="AL283" s="22"/>
      <c r="AM283" s="15"/>
      <c r="AN283" s="4" t="s">
        <v>96</v>
      </c>
      <c r="AO283" s="4" t="s">
        <v>98</v>
      </c>
    </row>
    <row r="284" spans="1:41" s="4" customFormat="1" ht="13.8" x14ac:dyDescent="0.25">
      <c r="A284" s="4" t="s">
        <v>1023</v>
      </c>
      <c r="B284" s="15" t="s">
        <v>488</v>
      </c>
      <c r="C284" s="21">
        <v>2006</v>
      </c>
      <c r="D284" s="12" t="s">
        <v>816</v>
      </c>
      <c r="E284" s="15" t="s">
        <v>179</v>
      </c>
      <c r="F284" s="4" t="s">
        <v>579</v>
      </c>
      <c r="G284" s="4" t="s">
        <v>691</v>
      </c>
      <c r="H284" s="15" t="s">
        <v>15</v>
      </c>
      <c r="I284" s="18" t="s">
        <v>16</v>
      </c>
      <c r="J284" s="18" t="s">
        <v>100</v>
      </c>
      <c r="K284" s="18"/>
      <c r="L284" s="18"/>
      <c r="M284" s="17"/>
      <c r="N284" s="33"/>
      <c r="O284" s="17"/>
      <c r="P284" s="17" t="s">
        <v>185</v>
      </c>
      <c r="Q284" s="17" t="s">
        <v>185</v>
      </c>
      <c r="R284" s="17" t="s">
        <v>867</v>
      </c>
      <c r="S284" s="17" t="s">
        <v>417</v>
      </c>
      <c r="AH284" s="25">
        <v>0</v>
      </c>
      <c r="AI284" s="22">
        <v>8.16</v>
      </c>
      <c r="AJ284" s="22"/>
      <c r="AK284" s="22"/>
      <c r="AL284" s="22"/>
      <c r="AM284" s="15"/>
      <c r="AN284" s="4" t="s">
        <v>96</v>
      </c>
      <c r="AO284" s="4" t="s">
        <v>98</v>
      </c>
    </row>
    <row r="285" spans="1:41" s="4" customFormat="1" ht="13.8" x14ac:dyDescent="0.25">
      <c r="A285" s="4" t="s">
        <v>1024</v>
      </c>
      <c r="B285" s="4" t="s">
        <v>232</v>
      </c>
      <c r="C285" s="4">
        <v>2017</v>
      </c>
      <c r="D285" s="11" t="s">
        <v>233</v>
      </c>
      <c r="E285" s="15" t="s">
        <v>179</v>
      </c>
      <c r="F285" s="4" t="s">
        <v>579</v>
      </c>
      <c r="G285" s="4" t="s">
        <v>753</v>
      </c>
      <c r="H285" s="4" t="s">
        <v>15</v>
      </c>
      <c r="I285" s="4" t="s">
        <v>16</v>
      </c>
      <c r="J285" s="4" t="s">
        <v>234</v>
      </c>
      <c r="M285" s="4">
        <v>150</v>
      </c>
      <c r="N285" s="6" t="s">
        <v>235</v>
      </c>
      <c r="O285" s="5" t="s">
        <v>236</v>
      </c>
      <c r="P285" s="5" t="s">
        <v>185</v>
      </c>
      <c r="Q285" s="17" t="s">
        <v>185</v>
      </c>
      <c r="R285" s="5" t="s">
        <v>37</v>
      </c>
      <c r="S285" s="5" t="s">
        <v>38</v>
      </c>
      <c r="T285" s="4" t="s">
        <v>237</v>
      </c>
      <c r="U285" s="4">
        <v>2500</v>
      </c>
      <c r="V285" s="4">
        <v>1.8</v>
      </c>
      <c r="W285" s="4" t="s">
        <v>238</v>
      </c>
      <c r="X285" s="4" t="s">
        <v>99</v>
      </c>
      <c r="AB285" s="4">
        <v>1.21</v>
      </c>
      <c r="AH285" s="25">
        <v>0.93969512195121951</v>
      </c>
      <c r="AI285" s="4">
        <v>9.3000000000000007</v>
      </c>
      <c r="AL285" s="4">
        <v>1068</v>
      </c>
      <c r="AN285" s="4" t="s">
        <v>96</v>
      </c>
      <c r="AO285" s="4" t="s">
        <v>97</v>
      </c>
    </row>
    <row r="286" spans="1:41" s="4" customFormat="1" ht="13.8" x14ac:dyDescent="0.25">
      <c r="A286" s="4" t="s">
        <v>1024</v>
      </c>
      <c r="B286" s="4" t="s">
        <v>232</v>
      </c>
      <c r="C286" s="4">
        <v>2017</v>
      </c>
      <c r="D286" s="11" t="s">
        <v>233</v>
      </c>
      <c r="E286" s="15" t="s">
        <v>179</v>
      </c>
      <c r="F286" s="4" t="s">
        <v>579</v>
      </c>
      <c r="G286" s="4" t="s">
        <v>753</v>
      </c>
      <c r="H286" s="4" t="s">
        <v>15</v>
      </c>
      <c r="I286" s="4" t="s">
        <v>16</v>
      </c>
      <c r="J286" s="4" t="s">
        <v>234</v>
      </c>
      <c r="M286" s="4">
        <v>150</v>
      </c>
      <c r="N286" s="6" t="s">
        <v>245</v>
      </c>
      <c r="O286" s="5" t="s">
        <v>246</v>
      </c>
      <c r="P286" s="5" t="s">
        <v>185</v>
      </c>
      <c r="Q286" s="17" t="s">
        <v>185</v>
      </c>
      <c r="R286" s="5" t="s">
        <v>37</v>
      </c>
      <c r="S286" s="5" t="s">
        <v>38</v>
      </c>
      <c r="T286" s="4" t="s">
        <v>247</v>
      </c>
      <c r="U286" s="4">
        <v>2500</v>
      </c>
      <c r="V286" s="4">
        <v>1.8</v>
      </c>
      <c r="W286" s="4" t="s">
        <v>248</v>
      </c>
      <c r="X286" s="4" t="s">
        <v>99</v>
      </c>
      <c r="AB286" s="4">
        <v>1.72</v>
      </c>
      <c r="AH286" s="25">
        <v>1.3357649667405764</v>
      </c>
      <c r="AI286" s="4">
        <v>36.299999999999997</v>
      </c>
      <c r="AL286" s="4">
        <v>1923</v>
      </c>
      <c r="AN286" s="4" t="s">
        <v>96</v>
      </c>
      <c r="AO286" s="4" t="s">
        <v>97</v>
      </c>
    </row>
    <row r="287" spans="1:41" s="4" customFormat="1" ht="13.8" x14ac:dyDescent="0.25">
      <c r="A287" s="4" t="s">
        <v>1026</v>
      </c>
      <c r="B287" s="15" t="s">
        <v>552</v>
      </c>
      <c r="C287" s="15">
        <v>2017</v>
      </c>
      <c r="D287" s="12" t="s">
        <v>819</v>
      </c>
      <c r="E287" s="15" t="s">
        <v>179</v>
      </c>
      <c r="F287" s="4" t="s">
        <v>579</v>
      </c>
      <c r="G287" s="4" t="s">
        <v>1121</v>
      </c>
      <c r="H287" s="15" t="s">
        <v>15</v>
      </c>
      <c r="I287" s="15" t="s">
        <v>16</v>
      </c>
      <c r="J287" s="18" t="s">
        <v>191</v>
      </c>
      <c r="K287" s="18"/>
      <c r="L287" s="18"/>
      <c r="M287" s="16"/>
      <c r="N287" s="34"/>
      <c r="O287" s="17"/>
      <c r="P287" s="24" t="s">
        <v>185</v>
      </c>
      <c r="Q287" s="17" t="s">
        <v>185</v>
      </c>
      <c r="R287" s="17" t="s">
        <v>44</v>
      </c>
      <c r="S287" s="24" t="s">
        <v>420</v>
      </c>
      <c r="AH287" s="8">
        <v>0</v>
      </c>
      <c r="AI287" s="15"/>
      <c r="AJ287" s="15"/>
      <c r="AK287" s="15"/>
      <c r="AL287" s="15"/>
      <c r="AM287" s="15">
        <v>1.67184</v>
      </c>
      <c r="AN287" s="4" t="s">
        <v>96</v>
      </c>
      <c r="AO287" s="4" t="s">
        <v>98</v>
      </c>
    </row>
    <row r="288" spans="1:41" s="4" customFormat="1" ht="13.8" x14ac:dyDescent="0.25">
      <c r="A288" s="4" t="s">
        <v>1027</v>
      </c>
      <c r="B288" s="15" t="s">
        <v>490</v>
      </c>
      <c r="C288" s="21">
        <v>2021</v>
      </c>
      <c r="D288" s="15"/>
      <c r="E288" s="15" t="s">
        <v>180</v>
      </c>
      <c r="F288" s="4" t="s">
        <v>578</v>
      </c>
      <c r="G288" s="4" t="s">
        <v>692</v>
      </c>
      <c r="H288" s="15" t="s">
        <v>15</v>
      </c>
      <c r="I288" s="18" t="s">
        <v>16</v>
      </c>
      <c r="J288" s="18" t="s">
        <v>100</v>
      </c>
      <c r="K288" s="18"/>
      <c r="L288" s="18"/>
      <c r="M288" s="17"/>
      <c r="N288" s="33"/>
      <c r="O288" s="17"/>
      <c r="P288" s="17" t="s">
        <v>185</v>
      </c>
      <c r="Q288" s="17" t="s">
        <v>185</v>
      </c>
      <c r="R288" s="17" t="s">
        <v>867</v>
      </c>
      <c r="S288" s="17" t="s">
        <v>417</v>
      </c>
      <c r="AH288" s="8">
        <v>0</v>
      </c>
      <c r="AI288" s="22">
        <v>2.7120000000000002</v>
      </c>
      <c r="AJ288" s="22"/>
      <c r="AK288" s="22"/>
      <c r="AL288" s="22"/>
      <c r="AM288" s="15"/>
      <c r="AN288" s="4" t="s">
        <v>96</v>
      </c>
      <c r="AO288" s="4" t="s">
        <v>98</v>
      </c>
    </row>
    <row r="289" spans="1:41" s="4" customFormat="1" ht="13.8" x14ac:dyDescent="0.25">
      <c r="A289" s="4" t="s">
        <v>1027</v>
      </c>
      <c r="B289" s="15" t="s">
        <v>490</v>
      </c>
      <c r="C289" s="15">
        <v>2021</v>
      </c>
      <c r="D289" s="15" t="s">
        <v>856</v>
      </c>
      <c r="E289" s="15" t="s">
        <v>180</v>
      </c>
      <c r="F289" s="4" t="s">
        <v>578</v>
      </c>
      <c r="G289" s="4" t="s">
        <v>692</v>
      </c>
      <c r="H289" s="15" t="s">
        <v>15</v>
      </c>
      <c r="I289" s="15" t="s">
        <v>16</v>
      </c>
      <c r="J289" s="18" t="s">
        <v>100</v>
      </c>
      <c r="K289" s="18"/>
      <c r="L289" s="18"/>
      <c r="M289" s="16"/>
      <c r="N289" s="34"/>
      <c r="O289" s="17"/>
      <c r="P289" s="17" t="s">
        <v>185</v>
      </c>
      <c r="Q289" s="17" t="s">
        <v>185</v>
      </c>
      <c r="R289" s="17" t="s">
        <v>867</v>
      </c>
      <c r="S289" s="24" t="s">
        <v>417</v>
      </c>
      <c r="AH289" s="8">
        <v>0</v>
      </c>
      <c r="AI289" s="15"/>
      <c r="AJ289" s="15"/>
      <c r="AK289" s="15"/>
      <c r="AL289" s="15"/>
      <c r="AM289" s="15">
        <v>3.0479999999999998E-4</v>
      </c>
      <c r="AN289" s="4" t="s">
        <v>96</v>
      </c>
      <c r="AO289" s="4" t="s">
        <v>98</v>
      </c>
    </row>
    <row r="290" spans="1:41" s="4" customFormat="1" ht="13.8" x14ac:dyDescent="0.25">
      <c r="A290" s="4" t="s">
        <v>1028</v>
      </c>
      <c r="B290" s="4" t="s">
        <v>35</v>
      </c>
      <c r="C290" s="4">
        <v>2013</v>
      </c>
      <c r="E290" s="4" t="s">
        <v>179</v>
      </c>
      <c r="F290" s="4" t="s">
        <v>578</v>
      </c>
      <c r="H290" s="4" t="s">
        <v>15</v>
      </c>
      <c r="I290" s="4" t="s">
        <v>16</v>
      </c>
      <c r="J290" s="4" t="s">
        <v>24</v>
      </c>
      <c r="M290" s="4">
        <v>128</v>
      </c>
      <c r="N290" s="6" t="s">
        <v>219</v>
      </c>
      <c r="O290" s="5" t="s">
        <v>260</v>
      </c>
      <c r="P290" s="5" t="s">
        <v>185</v>
      </c>
      <c r="Q290" s="17" t="s">
        <v>185</v>
      </c>
      <c r="R290" s="5" t="s">
        <v>37</v>
      </c>
      <c r="S290" s="5" t="s">
        <v>38</v>
      </c>
      <c r="X290" s="4" t="s">
        <v>99</v>
      </c>
      <c r="AH290" s="25">
        <v>0</v>
      </c>
      <c r="AI290" s="4">
        <v>75.599999999999994</v>
      </c>
      <c r="AM290" s="4">
        <v>0.39791999999999994</v>
      </c>
      <c r="AN290" s="4" t="s">
        <v>96</v>
      </c>
      <c r="AO290" s="4" t="s">
        <v>98</v>
      </c>
    </row>
    <row r="291" spans="1:41" s="4" customFormat="1" ht="13.8" x14ac:dyDescent="0.25">
      <c r="A291" s="4" t="s">
        <v>1029</v>
      </c>
      <c r="B291" s="15" t="s">
        <v>542</v>
      </c>
      <c r="C291" s="15">
        <v>2023</v>
      </c>
      <c r="D291" s="12" t="s">
        <v>821</v>
      </c>
      <c r="E291" s="15" t="s">
        <v>179</v>
      </c>
      <c r="F291" s="4" t="s">
        <v>579</v>
      </c>
      <c r="G291" s="4" t="s">
        <v>694</v>
      </c>
      <c r="H291" s="15" t="s">
        <v>15</v>
      </c>
      <c r="I291" s="15" t="s">
        <v>16</v>
      </c>
      <c r="J291" s="18" t="s">
        <v>492</v>
      </c>
      <c r="K291" s="18"/>
      <c r="L291" s="18"/>
      <c r="M291" s="16"/>
      <c r="N291" s="34"/>
      <c r="O291" s="17"/>
      <c r="P291" s="17" t="s">
        <v>185</v>
      </c>
      <c r="Q291" s="17" t="s">
        <v>185</v>
      </c>
      <c r="R291" s="17" t="s">
        <v>867</v>
      </c>
      <c r="S291" s="24" t="s">
        <v>421</v>
      </c>
      <c r="AH291" s="8">
        <v>0</v>
      </c>
      <c r="AI291" s="15"/>
      <c r="AJ291" s="15"/>
      <c r="AK291" s="15"/>
      <c r="AL291" s="15"/>
      <c r="AM291" s="15">
        <v>2.4000000000000001E-4</v>
      </c>
      <c r="AN291" s="4" t="s">
        <v>96</v>
      </c>
      <c r="AO291" s="4" t="s">
        <v>98</v>
      </c>
    </row>
    <row r="292" spans="1:41" s="4" customFormat="1" ht="13.8" x14ac:dyDescent="0.25">
      <c r="A292" s="4" t="s">
        <v>1030</v>
      </c>
      <c r="B292" s="15" t="s">
        <v>491</v>
      </c>
      <c r="C292" s="21">
        <v>2022</v>
      </c>
      <c r="D292" s="12" t="s">
        <v>820</v>
      </c>
      <c r="E292" s="15" t="s">
        <v>179</v>
      </c>
      <c r="F292" s="4" t="s">
        <v>579</v>
      </c>
      <c r="G292" s="4" t="s">
        <v>693</v>
      </c>
      <c r="H292" s="15" t="s">
        <v>15</v>
      </c>
      <c r="I292" s="18" t="s">
        <v>16</v>
      </c>
      <c r="J292" s="18" t="s">
        <v>492</v>
      </c>
      <c r="K292" s="18"/>
      <c r="L292" s="18"/>
      <c r="M292" s="17"/>
      <c r="N292" s="33"/>
      <c r="O292" s="17"/>
      <c r="P292" s="17" t="s">
        <v>185</v>
      </c>
      <c r="Q292" s="17" t="s">
        <v>185</v>
      </c>
      <c r="R292" s="17" t="s">
        <v>867</v>
      </c>
      <c r="S292" s="17" t="s">
        <v>421</v>
      </c>
      <c r="AH292" s="8">
        <v>0</v>
      </c>
      <c r="AI292" s="22">
        <v>0.60000000000000009</v>
      </c>
      <c r="AJ292" s="22"/>
      <c r="AK292" s="22"/>
      <c r="AL292" s="22"/>
      <c r="AM292" s="15"/>
      <c r="AN292" s="4" t="s">
        <v>96</v>
      </c>
      <c r="AO292" s="4" t="s">
        <v>98</v>
      </c>
    </row>
    <row r="293" spans="1:41" s="4" customFormat="1" ht="13.8" customHeight="1" x14ac:dyDescent="0.25">
      <c r="A293" s="4" t="s">
        <v>1033</v>
      </c>
      <c r="B293" s="15" t="s">
        <v>494</v>
      </c>
      <c r="C293" s="21">
        <v>2011</v>
      </c>
      <c r="D293" s="15"/>
      <c r="E293" s="15" t="s">
        <v>179</v>
      </c>
      <c r="F293" s="4" t="s">
        <v>578</v>
      </c>
      <c r="G293" s="4" t="s">
        <v>696</v>
      </c>
      <c r="H293" s="15" t="s">
        <v>15</v>
      </c>
      <c r="I293" s="18" t="s">
        <v>16</v>
      </c>
      <c r="J293" s="18" t="s">
        <v>416</v>
      </c>
      <c r="K293" s="18"/>
      <c r="L293" s="18"/>
      <c r="M293" s="17"/>
      <c r="N293" s="33"/>
      <c r="O293" s="17"/>
      <c r="P293" s="17" t="s">
        <v>185</v>
      </c>
      <c r="Q293" s="17" t="s">
        <v>185</v>
      </c>
      <c r="R293" s="17" t="s">
        <v>867</v>
      </c>
      <c r="S293" s="17" t="s">
        <v>421</v>
      </c>
      <c r="AH293" s="8">
        <v>0</v>
      </c>
      <c r="AI293" s="22">
        <v>7.5359999999999996</v>
      </c>
      <c r="AJ293" s="22"/>
      <c r="AK293" s="22"/>
      <c r="AL293" s="22"/>
      <c r="AM293" s="15"/>
      <c r="AN293" s="4" t="s">
        <v>96</v>
      </c>
      <c r="AO293" s="4" t="s">
        <v>98</v>
      </c>
    </row>
    <row r="294" spans="1:41" s="4" customFormat="1" ht="13.8" customHeight="1" x14ac:dyDescent="0.25">
      <c r="A294" s="4" t="s">
        <v>1210</v>
      </c>
      <c r="B294" s="12" t="s">
        <v>495</v>
      </c>
      <c r="C294" s="12">
        <v>2013</v>
      </c>
      <c r="D294" s="12"/>
      <c r="E294" s="12" t="s">
        <v>180</v>
      </c>
      <c r="F294" s="4" t="s">
        <v>578</v>
      </c>
      <c r="G294" s="4" t="s">
        <v>698</v>
      </c>
      <c r="H294" s="12" t="s">
        <v>15</v>
      </c>
      <c r="I294" s="12" t="s">
        <v>16</v>
      </c>
      <c r="J294" s="12" t="s">
        <v>100</v>
      </c>
      <c r="K294" s="12"/>
      <c r="L294" s="12"/>
      <c r="M294" s="13"/>
      <c r="N294" s="35"/>
      <c r="O294" s="13"/>
      <c r="P294" s="13" t="s">
        <v>185</v>
      </c>
      <c r="Q294" s="17" t="s">
        <v>185</v>
      </c>
      <c r="R294" s="13" t="s">
        <v>37</v>
      </c>
      <c r="S294" s="13" t="s">
        <v>37</v>
      </c>
      <c r="AH294" s="8">
        <v>0</v>
      </c>
      <c r="AI294" s="26">
        <v>12.24</v>
      </c>
      <c r="AJ294" s="26"/>
      <c r="AK294" s="26"/>
      <c r="AL294" s="26"/>
      <c r="AM294" s="12"/>
      <c r="AN294" s="4" t="s">
        <v>96</v>
      </c>
      <c r="AO294" s="4" t="s">
        <v>98</v>
      </c>
    </row>
    <row r="295" spans="1:41" s="4" customFormat="1" ht="13.8" x14ac:dyDescent="0.25">
      <c r="A295" s="4" t="s">
        <v>1210</v>
      </c>
      <c r="B295" s="12" t="s">
        <v>407</v>
      </c>
      <c r="C295" s="4">
        <v>2013</v>
      </c>
      <c r="E295" s="12" t="s">
        <v>180</v>
      </c>
      <c r="F295" s="4" t="s">
        <v>578</v>
      </c>
      <c r="G295" s="4" t="s">
        <v>698</v>
      </c>
      <c r="H295" s="4" t="s">
        <v>15</v>
      </c>
      <c r="I295" s="4" t="s">
        <v>16</v>
      </c>
      <c r="J295" s="12" t="s">
        <v>100</v>
      </c>
      <c r="K295" s="12"/>
      <c r="L295" s="12"/>
      <c r="N295" s="6"/>
      <c r="O295" s="5"/>
      <c r="P295" s="13" t="s">
        <v>185</v>
      </c>
      <c r="Q295" s="17" t="s">
        <v>185</v>
      </c>
      <c r="R295" s="17" t="s">
        <v>37</v>
      </c>
      <c r="S295" s="17" t="s">
        <v>37</v>
      </c>
      <c r="AH295" s="8">
        <v>0</v>
      </c>
      <c r="AI295" s="4">
        <v>12.24</v>
      </c>
      <c r="AN295" s="4" t="s">
        <v>96</v>
      </c>
      <c r="AO295" s="4" t="s">
        <v>98</v>
      </c>
    </row>
    <row r="296" spans="1:41" s="4" customFormat="1" ht="13.8" x14ac:dyDescent="0.25">
      <c r="A296" s="4" t="s">
        <v>1210</v>
      </c>
      <c r="B296" s="28" t="s">
        <v>407</v>
      </c>
      <c r="C296" s="15">
        <v>2013</v>
      </c>
      <c r="D296" s="15"/>
      <c r="E296" s="15" t="s">
        <v>180</v>
      </c>
      <c r="F296" s="4" t="s">
        <v>578</v>
      </c>
      <c r="G296" s="4" t="s">
        <v>698</v>
      </c>
      <c r="H296" s="15" t="s">
        <v>15</v>
      </c>
      <c r="I296" s="15" t="s">
        <v>16</v>
      </c>
      <c r="J296" s="18" t="s">
        <v>100</v>
      </c>
      <c r="K296" s="18"/>
      <c r="L296" s="18"/>
      <c r="M296" s="16"/>
      <c r="N296" s="34"/>
      <c r="O296" s="17"/>
      <c r="P296" s="17" t="s">
        <v>185</v>
      </c>
      <c r="Q296" s="17" t="s">
        <v>185</v>
      </c>
      <c r="R296" s="17" t="s">
        <v>37</v>
      </c>
      <c r="S296" s="17" t="s">
        <v>37</v>
      </c>
      <c r="AH296" s="8">
        <v>0</v>
      </c>
      <c r="AI296" s="16"/>
      <c r="AJ296" s="16"/>
      <c r="AK296" s="16"/>
      <c r="AL296" s="16"/>
      <c r="AM296" s="16">
        <v>1.3147200000000001</v>
      </c>
      <c r="AN296" s="4" t="s">
        <v>96</v>
      </c>
      <c r="AO296" s="4" t="s">
        <v>98</v>
      </c>
    </row>
    <row r="297" spans="1:41" s="4" customFormat="1" ht="13.8" x14ac:dyDescent="0.25">
      <c r="A297" s="4" t="s">
        <v>1211</v>
      </c>
      <c r="B297" s="15" t="s">
        <v>549</v>
      </c>
      <c r="C297" s="15">
        <v>2012</v>
      </c>
      <c r="D297" s="12" t="s">
        <v>832</v>
      </c>
      <c r="E297" s="15" t="s">
        <v>179</v>
      </c>
      <c r="F297" s="4" t="s">
        <v>579</v>
      </c>
      <c r="G297" s="4" t="s">
        <v>710</v>
      </c>
      <c r="H297" s="15" t="s">
        <v>15</v>
      </c>
      <c r="I297" s="15" t="s">
        <v>16</v>
      </c>
      <c r="J297" s="18" t="s">
        <v>492</v>
      </c>
      <c r="K297" s="18"/>
      <c r="L297" s="18"/>
      <c r="M297" s="16"/>
      <c r="N297" s="34"/>
      <c r="O297" s="17"/>
      <c r="P297" s="17" t="s">
        <v>185</v>
      </c>
      <c r="Q297" s="17" t="s">
        <v>185</v>
      </c>
      <c r="R297" s="17" t="s">
        <v>867</v>
      </c>
      <c r="S297" s="24" t="s">
        <v>417</v>
      </c>
      <c r="AH297" s="8">
        <v>0</v>
      </c>
      <c r="AI297" s="15"/>
      <c r="AJ297" s="15"/>
      <c r="AK297" s="15"/>
      <c r="AL297" s="15"/>
      <c r="AM297" s="15">
        <v>1.15584</v>
      </c>
      <c r="AN297" s="4" t="s">
        <v>96</v>
      </c>
      <c r="AO297" s="4" t="s">
        <v>98</v>
      </c>
    </row>
    <row r="298" spans="1:41" s="4" customFormat="1" ht="13.8" x14ac:dyDescent="0.25">
      <c r="A298" s="4" t="s">
        <v>1246</v>
      </c>
      <c r="B298" s="4" t="s">
        <v>17</v>
      </c>
      <c r="C298" s="4">
        <v>2012</v>
      </c>
      <c r="D298" s="4" t="s">
        <v>18</v>
      </c>
      <c r="E298" s="4" t="s">
        <v>179</v>
      </c>
      <c r="F298" s="4" t="s">
        <v>579</v>
      </c>
      <c r="G298" s="4" t="s">
        <v>712</v>
      </c>
      <c r="H298" s="4" t="s">
        <v>15</v>
      </c>
      <c r="I298" s="4" t="s">
        <v>16</v>
      </c>
      <c r="J298" s="4" t="s">
        <v>277</v>
      </c>
      <c r="M298" s="4">
        <v>93</v>
      </c>
      <c r="N298" s="6" t="s">
        <v>278</v>
      </c>
      <c r="O298" s="5" t="s">
        <v>279</v>
      </c>
      <c r="P298" s="5" t="s">
        <v>185</v>
      </c>
      <c r="Q298" s="17" t="s">
        <v>185</v>
      </c>
      <c r="R298" s="5" t="s">
        <v>44</v>
      </c>
      <c r="S298" s="5" t="s">
        <v>228</v>
      </c>
      <c r="X298" s="4" t="s">
        <v>99</v>
      </c>
      <c r="AH298" s="25">
        <v>0</v>
      </c>
      <c r="AI298" s="4">
        <v>205.44</v>
      </c>
      <c r="AM298" s="4">
        <v>2.04</v>
      </c>
      <c r="AN298" s="4" t="s">
        <v>96</v>
      </c>
      <c r="AO298" s="4" t="s">
        <v>98</v>
      </c>
    </row>
    <row r="299" spans="1:41" s="4" customFormat="1" ht="13.8" x14ac:dyDescent="0.25">
      <c r="A299" s="4" t="s">
        <v>1246</v>
      </c>
      <c r="B299" s="4" t="s">
        <v>17</v>
      </c>
      <c r="C299" s="4">
        <v>2012</v>
      </c>
      <c r="D299" s="4" t="s">
        <v>18</v>
      </c>
      <c r="E299" s="4" t="s">
        <v>179</v>
      </c>
      <c r="F299" s="4" t="s">
        <v>579</v>
      </c>
      <c r="G299" s="4" t="s">
        <v>712</v>
      </c>
      <c r="H299" s="4" t="s">
        <v>15</v>
      </c>
      <c r="I299" s="4" t="s">
        <v>16</v>
      </c>
      <c r="N299" s="6" t="s">
        <v>278</v>
      </c>
      <c r="O299" s="5" t="s">
        <v>280</v>
      </c>
      <c r="P299" s="5" t="s">
        <v>185</v>
      </c>
      <c r="Q299" s="17" t="s">
        <v>185</v>
      </c>
      <c r="R299" s="5" t="s">
        <v>44</v>
      </c>
      <c r="S299" s="5" t="s">
        <v>228</v>
      </c>
      <c r="X299" s="4" t="s">
        <v>99</v>
      </c>
      <c r="Y299" s="5"/>
      <c r="AH299" s="25">
        <v>0</v>
      </c>
      <c r="AI299" s="14">
        <v>205.44</v>
      </c>
      <c r="AJ299" s="14"/>
      <c r="AK299" s="5"/>
      <c r="AN299" s="4" t="s">
        <v>96</v>
      </c>
      <c r="AO299" s="4" t="s">
        <v>98</v>
      </c>
    </row>
    <row r="300" spans="1:41" s="4" customFormat="1" ht="13.8" customHeight="1" x14ac:dyDescent="0.25">
      <c r="A300" s="4" t="s">
        <v>1249</v>
      </c>
      <c r="B300" s="15" t="s">
        <v>504</v>
      </c>
      <c r="C300" s="15">
        <v>2009</v>
      </c>
      <c r="D300" s="15" t="s">
        <v>858</v>
      </c>
      <c r="E300" s="15" t="s">
        <v>179</v>
      </c>
      <c r="F300" s="4" t="s">
        <v>579</v>
      </c>
      <c r="G300" s="4" t="s">
        <v>567</v>
      </c>
      <c r="H300" s="15" t="s">
        <v>15</v>
      </c>
      <c r="I300" s="15" t="s">
        <v>16</v>
      </c>
      <c r="J300" s="18" t="s">
        <v>191</v>
      </c>
      <c r="K300" s="18"/>
      <c r="L300" s="18"/>
      <c r="M300" s="17"/>
      <c r="N300" s="33"/>
      <c r="O300" s="17"/>
      <c r="P300" s="5" t="s">
        <v>185</v>
      </c>
      <c r="Q300" s="17" t="s">
        <v>185</v>
      </c>
      <c r="R300" s="17" t="s">
        <v>44</v>
      </c>
      <c r="S300" s="17" t="s">
        <v>420</v>
      </c>
      <c r="AH300" s="8">
        <v>0</v>
      </c>
      <c r="AI300" s="21">
        <v>390</v>
      </c>
      <c r="AJ300" s="21"/>
      <c r="AK300" s="21"/>
      <c r="AL300" s="21"/>
      <c r="AM300" s="15"/>
      <c r="AN300" s="4" t="s">
        <v>96</v>
      </c>
      <c r="AO300" s="4" t="s">
        <v>98</v>
      </c>
    </row>
    <row r="301" spans="1:41" s="4" customFormat="1" ht="13.8" x14ac:dyDescent="0.25">
      <c r="A301" s="4" t="s">
        <v>1249</v>
      </c>
      <c r="B301" s="15" t="s">
        <v>504</v>
      </c>
      <c r="C301" s="15">
        <v>2009</v>
      </c>
      <c r="D301" s="15" t="s">
        <v>858</v>
      </c>
      <c r="E301" s="15" t="s">
        <v>179</v>
      </c>
      <c r="F301" s="4" t="s">
        <v>579</v>
      </c>
      <c r="G301" s="4" t="s">
        <v>567</v>
      </c>
      <c r="H301" s="15" t="s">
        <v>15</v>
      </c>
      <c r="I301" s="15" t="s">
        <v>16</v>
      </c>
      <c r="J301" s="18" t="s">
        <v>191</v>
      </c>
      <c r="K301" s="18"/>
      <c r="L301" s="18"/>
      <c r="M301" s="16"/>
      <c r="N301" s="34"/>
      <c r="O301" s="17"/>
      <c r="P301" s="24" t="s">
        <v>185</v>
      </c>
      <c r="Q301" s="17" t="s">
        <v>185</v>
      </c>
      <c r="R301" s="17" t="s">
        <v>44</v>
      </c>
      <c r="S301" s="24" t="s">
        <v>420</v>
      </c>
      <c r="AH301" s="8">
        <v>0</v>
      </c>
      <c r="AI301" s="15"/>
      <c r="AJ301" s="15"/>
      <c r="AK301" s="15"/>
      <c r="AL301" s="15"/>
      <c r="AM301" s="15">
        <v>2.04</v>
      </c>
      <c r="AN301" s="4" t="s">
        <v>96</v>
      </c>
      <c r="AO301" s="4" t="s">
        <v>98</v>
      </c>
    </row>
    <row r="302" spans="1:41" s="4" customFormat="1" ht="13.8" x14ac:dyDescent="0.25">
      <c r="A302" s="4" t="s">
        <v>1213</v>
      </c>
      <c r="B302" s="4" t="s">
        <v>192</v>
      </c>
      <c r="C302" s="4">
        <v>2023</v>
      </c>
      <c r="D302" s="23" t="s">
        <v>193</v>
      </c>
      <c r="E302" s="15" t="s">
        <v>179</v>
      </c>
      <c r="F302" s="4" t="s">
        <v>579</v>
      </c>
      <c r="G302" s="4" t="s">
        <v>763</v>
      </c>
      <c r="H302" s="4" t="s">
        <v>15</v>
      </c>
      <c r="I302" s="4" t="s">
        <v>16</v>
      </c>
      <c r="J302" s="4" t="s">
        <v>194</v>
      </c>
      <c r="M302" s="4">
        <v>366</v>
      </c>
      <c r="N302" s="6"/>
      <c r="O302" s="5"/>
      <c r="P302" s="5" t="s">
        <v>185</v>
      </c>
      <c r="Q302" s="17" t="s">
        <v>185</v>
      </c>
      <c r="R302" s="5" t="s">
        <v>37</v>
      </c>
      <c r="S302" s="5" t="s">
        <v>195</v>
      </c>
      <c r="T302" s="4" t="s">
        <v>196</v>
      </c>
      <c r="U302" s="4">
        <v>10000000</v>
      </c>
      <c r="V302" s="4">
        <v>6</v>
      </c>
      <c r="Y302" s="4">
        <v>29.7</v>
      </c>
      <c r="Z302" s="4">
        <v>7.57</v>
      </c>
      <c r="AH302" s="8">
        <v>0</v>
      </c>
      <c r="AI302" s="4">
        <v>0.65</v>
      </c>
      <c r="AL302" s="4">
        <v>36.11</v>
      </c>
      <c r="AM302" s="4">
        <v>22.13</v>
      </c>
      <c r="AN302" s="4" t="s">
        <v>96</v>
      </c>
      <c r="AO302" s="4" t="s">
        <v>97</v>
      </c>
    </row>
    <row r="303" spans="1:41" s="4" customFormat="1" ht="13.8" x14ac:dyDescent="0.25">
      <c r="A303" s="4" t="s">
        <v>1213</v>
      </c>
      <c r="B303" s="4" t="s">
        <v>192</v>
      </c>
      <c r="C303" s="4">
        <v>2023</v>
      </c>
      <c r="D303" s="23" t="s">
        <v>193</v>
      </c>
      <c r="E303" s="15" t="s">
        <v>179</v>
      </c>
      <c r="F303" s="4" t="s">
        <v>579</v>
      </c>
      <c r="G303" s="4" t="s">
        <v>763</v>
      </c>
      <c r="H303" s="4" t="s">
        <v>15</v>
      </c>
      <c r="I303" s="4" t="s">
        <v>16</v>
      </c>
      <c r="J303" s="4" t="s">
        <v>194</v>
      </c>
      <c r="M303" s="4">
        <v>366</v>
      </c>
      <c r="N303" s="6"/>
      <c r="O303" s="5"/>
      <c r="P303" s="5" t="s">
        <v>185</v>
      </c>
      <c r="Q303" s="17" t="s">
        <v>185</v>
      </c>
      <c r="R303" s="5" t="s">
        <v>37</v>
      </c>
      <c r="S303" s="5" t="s">
        <v>195</v>
      </c>
      <c r="T303" s="4" t="s">
        <v>210</v>
      </c>
      <c r="U303" s="4">
        <v>530000</v>
      </c>
      <c r="V303" s="4">
        <v>1.5</v>
      </c>
      <c r="Y303" s="4">
        <v>29.7</v>
      </c>
      <c r="Z303" s="4">
        <v>7.57</v>
      </c>
      <c r="AH303" s="8">
        <v>0</v>
      </c>
      <c r="AI303" s="4">
        <v>1.05</v>
      </c>
      <c r="AL303" s="4">
        <v>35.68</v>
      </c>
      <c r="AM303" s="4">
        <v>30.6</v>
      </c>
      <c r="AN303" s="4" t="s">
        <v>96</v>
      </c>
      <c r="AO303" s="4" t="s">
        <v>97</v>
      </c>
    </row>
    <row r="304" spans="1:41" s="4" customFormat="1" ht="13.8" x14ac:dyDescent="0.25">
      <c r="A304" s="4" t="s">
        <v>1213</v>
      </c>
      <c r="B304" s="4" t="s">
        <v>192</v>
      </c>
      <c r="C304" s="4">
        <v>2023</v>
      </c>
      <c r="D304" s="23" t="s">
        <v>193</v>
      </c>
      <c r="E304" s="15" t="s">
        <v>179</v>
      </c>
      <c r="F304" s="4" t="s">
        <v>579</v>
      </c>
      <c r="G304" s="4" t="s">
        <v>763</v>
      </c>
      <c r="H304" s="4" t="s">
        <v>15</v>
      </c>
      <c r="I304" s="4" t="s">
        <v>16</v>
      </c>
      <c r="J304" s="4" t="s">
        <v>194</v>
      </c>
      <c r="M304" s="4">
        <v>366</v>
      </c>
      <c r="N304" s="6"/>
      <c r="O304" s="5"/>
      <c r="P304" s="5" t="s">
        <v>185</v>
      </c>
      <c r="Q304" s="17" t="s">
        <v>185</v>
      </c>
      <c r="R304" s="5" t="s">
        <v>37</v>
      </c>
      <c r="S304" s="5" t="s">
        <v>195</v>
      </c>
      <c r="T304" s="4" t="s">
        <v>243</v>
      </c>
      <c r="U304" s="4">
        <v>20000</v>
      </c>
      <c r="V304" s="4">
        <v>3</v>
      </c>
      <c r="Y304" s="4">
        <v>29.7</v>
      </c>
      <c r="Z304" s="4">
        <v>7.57</v>
      </c>
      <c r="AH304" s="8">
        <v>0</v>
      </c>
      <c r="AI304" s="4">
        <v>12.5</v>
      </c>
      <c r="AL304" s="4">
        <v>51.29</v>
      </c>
      <c r="AM304" s="4">
        <v>28.96</v>
      </c>
      <c r="AN304" s="4" t="s">
        <v>96</v>
      </c>
      <c r="AO304" s="4" t="s">
        <v>97</v>
      </c>
    </row>
    <row r="305" spans="1:41" s="4" customFormat="1" ht="13.8" x14ac:dyDescent="0.25">
      <c r="A305" s="4" t="s">
        <v>1213</v>
      </c>
      <c r="B305" s="4" t="s">
        <v>192</v>
      </c>
      <c r="C305" s="4">
        <v>2023</v>
      </c>
      <c r="D305" s="23" t="s">
        <v>193</v>
      </c>
      <c r="E305" s="15" t="s">
        <v>179</v>
      </c>
      <c r="F305" s="4" t="s">
        <v>579</v>
      </c>
      <c r="G305" s="4" t="s">
        <v>763</v>
      </c>
      <c r="H305" s="4" t="s">
        <v>15</v>
      </c>
      <c r="I305" s="4" t="s">
        <v>16</v>
      </c>
      <c r="J305" s="4" t="s">
        <v>194</v>
      </c>
      <c r="M305" s="4">
        <v>366</v>
      </c>
      <c r="N305" s="6"/>
      <c r="O305" s="5"/>
      <c r="P305" s="5" t="s">
        <v>185</v>
      </c>
      <c r="Q305" s="17" t="s">
        <v>185</v>
      </c>
      <c r="R305" s="5" t="s">
        <v>37</v>
      </c>
      <c r="S305" s="5" t="s">
        <v>195</v>
      </c>
      <c r="T305" s="4" t="s">
        <v>249</v>
      </c>
      <c r="U305" s="4">
        <v>20000</v>
      </c>
      <c r="V305" s="4">
        <v>1</v>
      </c>
      <c r="Y305" s="4">
        <v>29.7</v>
      </c>
      <c r="Z305" s="4">
        <v>7.57</v>
      </c>
      <c r="AH305" s="8">
        <v>0</v>
      </c>
      <c r="AI305" s="4">
        <v>37.21</v>
      </c>
      <c r="AL305" s="4">
        <v>61.43</v>
      </c>
      <c r="AM305" s="4">
        <v>66.39</v>
      </c>
      <c r="AN305" s="4" t="s">
        <v>96</v>
      </c>
      <c r="AO305" s="4" t="s">
        <v>97</v>
      </c>
    </row>
    <row r="306" spans="1:41" s="4" customFormat="1" ht="13.8" x14ac:dyDescent="0.25">
      <c r="A306" s="4" t="s">
        <v>1214</v>
      </c>
      <c r="B306" s="12" t="s">
        <v>505</v>
      </c>
      <c r="C306" s="12">
        <v>2018</v>
      </c>
      <c r="D306" s="12"/>
      <c r="E306" s="12" t="s">
        <v>180</v>
      </c>
      <c r="F306" s="4" t="s">
        <v>578</v>
      </c>
      <c r="G306" s="4" t="s">
        <v>717</v>
      </c>
      <c r="H306" s="12" t="s">
        <v>15</v>
      </c>
      <c r="I306" s="12" t="s">
        <v>16</v>
      </c>
      <c r="J306" s="12" t="s">
        <v>214</v>
      </c>
      <c r="K306" s="12"/>
      <c r="L306" s="12"/>
      <c r="M306" s="13"/>
      <c r="N306" s="35"/>
      <c r="O306" s="13"/>
      <c r="P306" s="13" t="s">
        <v>185</v>
      </c>
      <c r="Q306" s="17" t="s">
        <v>185</v>
      </c>
      <c r="R306" s="13" t="s">
        <v>37</v>
      </c>
      <c r="S306" s="13" t="s">
        <v>37</v>
      </c>
      <c r="AH306" s="8">
        <v>0</v>
      </c>
      <c r="AI306" s="26">
        <v>166.07999999999998</v>
      </c>
      <c r="AJ306" s="26"/>
      <c r="AK306" s="26"/>
      <c r="AL306" s="26"/>
      <c r="AM306" s="12"/>
      <c r="AN306" s="4" t="s">
        <v>96</v>
      </c>
      <c r="AO306" s="4" t="s">
        <v>98</v>
      </c>
    </row>
    <row r="307" spans="1:41" s="4" customFormat="1" ht="13.8" x14ac:dyDescent="0.25">
      <c r="A307" s="4" t="s">
        <v>1214</v>
      </c>
      <c r="B307" s="12" t="s">
        <v>505</v>
      </c>
      <c r="C307" s="12">
        <v>2018</v>
      </c>
      <c r="D307" s="12"/>
      <c r="E307" s="12" t="s">
        <v>180</v>
      </c>
      <c r="F307" s="4" t="s">
        <v>578</v>
      </c>
      <c r="G307" s="4" t="s">
        <v>717</v>
      </c>
      <c r="H307" s="12" t="s">
        <v>15</v>
      </c>
      <c r="I307" s="12" t="s">
        <v>16</v>
      </c>
      <c r="J307" s="12" t="s">
        <v>214</v>
      </c>
      <c r="K307" s="12"/>
      <c r="L307" s="12"/>
      <c r="M307" s="13"/>
      <c r="N307" s="35"/>
      <c r="O307" s="13"/>
      <c r="P307" s="13" t="s">
        <v>185</v>
      </c>
      <c r="Q307" s="17" t="s">
        <v>185</v>
      </c>
      <c r="R307" s="13" t="s">
        <v>37</v>
      </c>
      <c r="S307" s="13" t="s">
        <v>37</v>
      </c>
      <c r="AH307" s="8">
        <v>0</v>
      </c>
      <c r="AI307" s="26">
        <v>8.3999999999999986</v>
      </c>
      <c r="AJ307" s="26"/>
      <c r="AK307" s="26"/>
      <c r="AL307" s="26"/>
      <c r="AM307" s="12"/>
      <c r="AN307" s="4" t="s">
        <v>96</v>
      </c>
      <c r="AO307" s="4" t="s">
        <v>98</v>
      </c>
    </row>
    <row r="308" spans="1:41" s="4" customFormat="1" ht="13.8" x14ac:dyDescent="0.25">
      <c r="A308" s="4" t="s">
        <v>1214</v>
      </c>
      <c r="B308" s="12" t="s">
        <v>505</v>
      </c>
      <c r="C308" s="12">
        <v>2018</v>
      </c>
      <c r="D308" s="12"/>
      <c r="E308" s="12" t="s">
        <v>180</v>
      </c>
      <c r="F308" s="4" t="s">
        <v>578</v>
      </c>
      <c r="G308" s="4" t="s">
        <v>717</v>
      </c>
      <c r="H308" s="12" t="s">
        <v>15</v>
      </c>
      <c r="I308" s="12" t="s">
        <v>16</v>
      </c>
      <c r="J308" s="12" t="s">
        <v>214</v>
      </c>
      <c r="K308" s="12"/>
      <c r="L308" s="12"/>
      <c r="M308" s="13"/>
      <c r="N308" s="35"/>
      <c r="O308" s="13"/>
      <c r="P308" s="13" t="s">
        <v>185</v>
      </c>
      <c r="Q308" s="17" t="s">
        <v>185</v>
      </c>
      <c r="R308" s="17" t="s">
        <v>867</v>
      </c>
      <c r="S308" s="13" t="s">
        <v>417</v>
      </c>
      <c r="AH308" s="8">
        <v>0</v>
      </c>
      <c r="AI308" s="26">
        <v>8.3999999999999986</v>
      </c>
      <c r="AJ308" s="26"/>
      <c r="AK308" s="26"/>
      <c r="AL308" s="26"/>
      <c r="AM308" s="12"/>
      <c r="AN308" s="4" t="s">
        <v>96</v>
      </c>
      <c r="AO308" s="4" t="s">
        <v>98</v>
      </c>
    </row>
    <row r="309" spans="1:41" s="4" customFormat="1" ht="13.8" x14ac:dyDescent="0.25">
      <c r="A309" s="4" t="s">
        <v>1214</v>
      </c>
      <c r="B309" s="12" t="s">
        <v>505</v>
      </c>
      <c r="C309" s="12">
        <v>2018</v>
      </c>
      <c r="D309" s="12"/>
      <c r="E309" s="12" t="s">
        <v>180</v>
      </c>
      <c r="F309" s="4" t="s">
        <v>578</v>
      </c>
      <c r="G309" s="4" t="s">
        <v>717</v>
      </c>
      <c r="H309" s="12" t="s">
        <v>15</v>
      </c>
      <c r="I309" s="12" t="s">
        <v>16</v>
      </c>
      <c r="J309" s="12" t="s">
        <v>214</v>
      </c>
      <c r="K309" s="12"/>
      <c r="L309" s="12"/>
      <c r="M309" s="13"/>
      <c r="N309" s="35"/>
      <c r="O309" s="13"/>
      <c r="P309" s="13" t="s">
        <v>185</v>
      </c>
      <c r="Q309" s="17" t="s">
        <v>185</v>
      </c>
      <c r="R309" s="13" t="s">
        <v>37</v>
      </c>
      <c r="S309" s="13" t="s">
        <v>37</v>
      </c>
      <c r="AH309" s="8">
        <v>0</v>
      </c>
      <c r="AI309" s="26">
        <v>494.40000000000003</v>
      </c>
      <c r="AJ309" s="26"/>
      <c r="AK309" s="26"/>
      <c r="AL309" s="26"/>
      <c r="AM309" s="12"/>
      <c r="AN309" s="4" t="s">
        <v>96</v>
      </c>
      <c r="AO309" s="4" t="s">
        <v>98</v>
      </c>
    </row>
    <row r="310" spans="1:41" s="4" customFormat="1" ht="13.8" x14ac:dyDescent="0.25">
      <c r="A310" s="4" t="s">
        <v>1214</v>
      </c>
      <c r="B310" s="28" t="s">
        <v>505</v>
      </c>
      <c r="C310" s="15">
        <v>2018</v>
      </c>
      <c r="D310" s="15"/>
      <c r="E310" s="15" t="s">
        <v>180</v>
      </c>
      <c r="F310" s="4" t="s">
        <v>578</v>
      </c>
      <c r="G310" s="4" t="s">
        <v>717</v>
      </c>
      <c r="H310" s="15" t="s">
        <v>15</v>
      </c>
      <c r="I310" s="15" t="s">
        <v>16</v>
      </c>
      <c r="J310" s="18" t="s">
        <v>214</v>
      </c>
      <c r="K310" s="18"/>
      <c r="L310" s="18"/>
      <c r="M310" s="16"/>
      <c r="N310" s="34"/>
      <c r="O310" s="17"/>
      <c r="P310" s="17" t="s">
        <v>185</v>
      </c>
      <c r="Q310" s="17" t="s">
        <v>185</v>
      </c>
      <c r="R310" s="17" t="s">
        <v>37</v>
      </c>
      <c r="S310" s="17" t="s">
        <v>37</v>
      </c>
      <c r="AH310" s="8">
        <v>0</v>
      </c>
      <c r="AI310" s="16"/>
      <c r="AJ310" s="16"/>
      <c r="AK310" s="16"/>
      <c r="AL310" s="16"/>
      <c r="AM310" s="16">
        <v>0.4476</v>
      </c>
      <c r="AN310" s="4" t="s">
        <v>96</v>
      </c>
      <c r="AO310" s="4" t="s">
        <v>98</v>
      </c>
    </row>
    <row r="311" spans="1:41" s="4" customFormat="1" ht="13.8" x14ac:dyDescent="0.25">
      <c r="A311" s="4" t="s">
        <v>1214</v>
      </c>
      <c r="B311" s="28" t="s">
        <v>505</v>
      </c>
      <c r="C311" s="15">
        <v>2018</v>
      </c>
      <c r="D311" s="15"/>
      <c r="E311" s="15" t="s">
        <v>180</v>
      </c>
      <c r="F311" s="4" t="s">
        <v>578</v>
      </c>
      <c r="G311" s="4" t="s">
        <v>717</v>
      </c>
      <c r="H311" s="15" t="s">
        <v>15</v>
      </c>
      <c r="I311" s="15" t="s">
        <v>16</v>
      </c>
      <c r="J311" s="18" t="s">
        <v>214</v>
      </c>
      <c r="K311" s="18"/>
      <c r="L311" s="18"/>
      <c r="M311" s="16"/>
      <c r="N311" s="34"/>
      <c r="O311" s="17"/>
      <c r="P311" s="17" t="s">
        <v>185</v>
      </c>
      <c r="Q311" s="17" t="s">
        <v>185</v>
      </c>
      <c r="R311" s="17" t="s">
        <v>37</v>
      </c>
      <c r="S311" s="17" t="s">
        <v>37</v>
      </c>
      <c r="AH311" s="8">
        <v>0</v>
      </c>
      <c r="AI311" s="16"/>
      <c r="AJ311" s="16"/>
      <c r="AK311" s="16"/>
      <c r="AL311" s="16"/>
      <c r="AM311" s="16">
        <v>0.33792</v>
      </c>
      <c r="AN311" s="4" t="s">
        <v>96</v>
      </c>
      <c r="AO311" s="4" t="s">
        <v>98</v>
      </c>
    </row>
    <row r="312" spans="1:41" s="4" customFormat="1" ht="13.8" x14ac:dyDescent="0.25">
      <c r="A312" s="4" t="s">
        <v>1214</v>
      </c>
      <c r="B312" s="28" t="s">
        <v>505</v>
      </c>
      <c r="C312" s="15">
        <v>2018</v>
      </c>
      <c r="D312" s="15"/>
      <c r="E312" s="15" t="s">
        <v>180</v>
      </c>
      <c r="F312" s="4" t="s">
        <v>578</v>
      </c>
      <c r="G312" s="4" t="s">
        <v>717</v>
      </c>
      <c r="H312" s="15" t="s">
        <v>15</v>
      </c>
      <c r="I312" s="15" t="s">
        <v>16</v>
      </c>
      <c r="J312" s="18" t="s">
        <v>214</v>
      </c>
      <c r="K312" s="18"/>
      <c r="L312" s="18"/>
      <c r="M312" s="16"/>
      <c r="N312" s="34"/>
      <c r="O312" s="17"/>
      <c r="P312" s="17" t="s">
        <v>185</v>
      </c>
      <c r="Q312" s="17" t="s">
        <v>185</v>
      </c>
      <c r="R312" s="17" t="s">
        <v>37</v>
      </c>
      <c r="S312" s="17" t="s">
        <v>37</v>
      </c>
      <c r="AH312" s="8">
        <v>0</v>
      </c>
      <c r="AI312" s="16"/>
      <c r="AJ312" s="16"/>
      <c r="AK312" s="16"/>
      <c r="AL312" s="16"/>
      <c r="AM312" s="16">
        <v>1.00536</v>
      </c>
      <c r="AN312" s="4" t="s">
        <v>96</v>
      </c>
      <c r="AO312" s="4" t="s">
        <v>98</v>
      </c>
    </row>
    <row r="313" spans="1:41" s="4" customFormat="1" ht="13.8" x14ac:dyDescent="0.25">
      <c r="A313" s="4" t="s">
        <v>1214</v>
      </c>
      <c r="B313" s="15" t="s">
        <v>505</v>
      </c>
      <c r="C313" s="15">
        <v>2018</v>
      </c>
      <c r="D313" s="15"/>
      <c r="E313" s="15" t="s">
        <v>180</v>
      </c>
      <c r="F313" s="4" t="s">
        <v>578</v>
      </c>
      <c r="G313" s="4" t="s">
        <v>717</v>
      </c>
      <c r="H313" s="15" t="s">
        <v>15</v>
      </c>
      <c r="I313" s="15" t="s">
        <v>16</v>
      </c>
      <c r="J313" s="18" t="s">
        <v>214</v>
      </c>
      <c r="K313" s="18"/>
      <c r="L313" s="18"/>
      <c r="M313" s="16"/>
      <c r="N313" s="34"/>
      <c r="O313" s="17"/>
      <c r="P313" s="17" t="s">
        <v>185</v>
      </c>
      <c r="Q313" s="17" t="s">
        <v>185</v>
      </c>
      <c r="R313" s="17" t="s">
        <v>867</v>
      </c>
      <c r="S313" s="24" t="s">
        <v>417</v>
      </c>
      <c r="AH313" s="8">
        <v>0</v>
      </c>
      <c r="AI313" s="15"/>
      <c r="AJ313" s="15"/>
      <c r="AK313" s="15"/>
      <c r="AL313" s="15"/>
      <c r="AM313" s="15">
        <v>0.33684000000000003</v>
      </c>
      <c r="AN313" s="4" t="s">
        <v>96</v>
      </c>
      <c r="AO313" s="4" t="s">
        <v>98</v>
      </c>
    </row>
    <row r="314" spans="1:41" s="4" customFormat="1" ht="13.8" x14ac:dyDescent="0.25">
      <c r="A314" s="4" t="s">
        <v>1214</v>
      </c>
      <c r="B314" s="12" t="s">
        <v>336</v>
      </c>
      <c r="C314" s="4">
        <v>2018</v>
      </c>
      <c r="E314" s="15" t="s">
        <v>180</v>
      </c>
      <c r="F314" s="4" t="s">
        <v>578</v>
      </c>
      <c r="G314" s="4" t="s">
        <v>717</v>
      </c>
      <c r="H314" s="4" t="s">
        <v>15</v>
      </c>
      <c r="I314" s="4" t="s">
        <v>16</v>
      </c>
      <c r="J314" s="12" t="s">
        <v>214</v>
      </c>
      <c r="K314" s="12"/>
      <c r="L314" s="12"/>
      <c r="N314" s="6"/>
      <c r="O314" s="5"/>
      <c r="P314" s="13" t="s">
        <v>185</v>
      </c>
      <c r="Q314" s="17" t="s">
        <v>185</v>
      </c>
      <c r="R314" s="24" t="s">
        <v>37</v>
      </c>
      <c r="S314" s="17" t="s">
        <v>37</v>
      </c>
      <c r="AH314" s="8">
        <v>0</v>
      </c>
      <c r="AI314" s="4">
        <v>8.3999999999999986</v>
      </c>
      <c r="AN314" s="4" t="s">
        <v>96</v>
      </c>
      <c r="AO314" s="4" t="s">
        <v>98</v>
      </c>
    </row>
    <row r="315" spans="1:41" s="4" customFormat="1" ht="13.8" x14ac:dyDescent="0.25">
      <c r="A315" s="4" t="s">
        <v>1214</v>
      </c>
      <c r="B315" s="12" t="s">
        <v>336</v>
      </c>
      <c r="C315" s="4">
        <v>2018</v>
      </c>
      <c r="E315" s="15" t="s">
        <v>180</v>
      </c>
      <c r="F315" s="4" t="s">
        <v>578</v>
      </c>
      <c r="G315" s="4" t="s">
        <v>717</v>
      </c>
      <c r="H315" s="4" t="s">
        <v>15</v>
      </c>
      <c r="I315" s="4" t="s">
        <v>16</v>
      </c>
      <c r="J315" s="12" t="s">
        <v>214</v>
      </c>
      <c r="K315" s="12"/>
      <c r="L315" s="12"/>
      <c r="N315" s="6"/>
      <c r="O315" s="5"/>
      <c r="P315" s="13" t="s">
        <v>185</v>
      </c>
      <c r="Q315" s="17" t="s">
        <v>185</v>
      </c>
      <c r="R315" s="24" t="s">
        <v>37</v>
      </c>
      <c r="S315" s="17" t="s">
        <v>37</v>
      </c>
      <c r="AH315" s="8">
        <v>0</v>
      </c>
      <c r="AI315" s="4">
        <v>166.07999999999998</v>
      </c>
      <c r="AN315" s="4" t="s">
        <v>96</v>
      </c>
      <c r="AO315" s="4" t="s">
        <v>98</v>
      </c>
    </row>
    <row r="316" spans="1:41" s="4" customFormat="1" ht="13.8" x14ac:dyDescent="0.25">
      <c r="A316" s="4" t="s">
        <v>1214</v>
      </c>
      <c r="B316" s="12" t="s">
        <v>336</v>
      </c>
      <c r="C316" s="4">
        <v>2018</v>
      </c>
      <c r="E316" s="15" t="s">
        <v>180</v>
      </c>
      <c r="F316" s="4" t="s">
        <v>578</v>
      </c>
      <c r="G316" s="4" t="s">
        <v>717</v>
      </c>
      <c r="H316" s="4" t="s">
        <v>15</v>
      </c>
      <c r="I316" s="4" t="s">
        <v>16</v>
      </c>
      <c r="J316" s="12" t="s">
        <v>214</v>
      </c>
      <c r="K316" s="12"/>
      <c r="L316" s="12"/>
      <c r="N316" s="6"/>
      <c r="O316" s="5"/>
      <c r="P316" s="13" t="s">
        <v>185</v>
      </c>
      <c r="Q316" s="17" t="s">
        <v>185</v>
      </c>
      <c r="R316" s="24" t="s">
        <v>37</v>
      </c>
      <c r="S316" s="17" t="s">
        <v>37</v>
      </c>
      <c r="AH316" s="8">
        <v>0</v>
      </c>
      <c r="AI316" s="4">
        <v>494.40000000000003</v>
      </c>
      <c r="AN316" s="4" t="s">
        <v>96</v>
      </c>
      <c r="AO316" s="4" t="s">
        <v>98</v>
      </c>
    </row>
    <row r="317" spans="1:41" s="4" customFormat="1" ht="13.8" x14ac:dyDescent="0.25">
      <c r="A317" s="4" t="s">
        <v>1250</v>
      </c>
      <c r="B317" s="4" t="s">
        <v>1083</v>
      </c>
      <c r="C317" s="4">
        <v>2008</v>
      </c>
      <c r="D317" s="4" t="s">
        <v>1086</v>
      </c>
      <c r="E317" s="4" t="s">
        <v>179</v>
      </c>
      <c r="F317" s="4" t="s">
        <v>578</v>
      </c>
      <c r="G317" s="4" t="s">
        <v>1085</v>
      </c>
      <c r="H317" s="15" t="s">
        <v>15</v>
      </c>
      <c r="I317" s="15" t="s">
        <v>16</v>
      </c>
      <c r="J317" s="4" t="s">
        <v>1084</v>
      </c>
      <c r="N317" s="6"/>
      <c r="O317" s="5"/>
      <c r="P317" s="5" t="s">
        <v>185</v>
      </c>
      <c r="Q317" s="5" t="s">
        <v>185</v>
      </c>
      <c r="R317" s="5" t="s">
        <v>44</v>
      </c>
      <c r="S317" s="5"/>
      <c r="X317" s="4" t="s">
        <v>99</v>
      </c>
      <c r="Y317" s="4">
        <v>26.3</v>
      </c>
      <c r="AH317" s="8">
        <v>0</v>
      </c>
      <c r="AI317" s="4">
        <v>98.45</v>
      </c>
      <c r="AN317" s="4" t="s">
        <v>96</v>
      </c>
      <c r="AO317" s="4" t="s">
        <v>97</v>
      </c>
    </row>
    <row r="318" spans="1:41" s="4" customFormat="1" ht="13.8" x14ac:dyDescent="0.25">
      <c r="A318" s="4" t="s">
        <v>1255</v>
      </c>
      <c r="B318" s="15" t="s">
        <v>506</v>
      </c>
      <c r="C318" s="15">
        <v>2022</v>
      </c>
      <c r="D318" s="15"/>
      <c r="E318" s="15" t="s">
        <v>179</v>
      </c>
      <c r="F318" s="4" t="s">
        <v>578</v>
      </c>
      <c r="G318" s="4" t="s">
        <v>572</v>
      </c>
      <c r="H318" s="15" t="s">
        <v>15</v>
      </c>
      <c r="I318" s="15" t="s">
        <v>16</v>
      </c>
      <c r="J318" s="18" t="s">
        <v>419</v>
      </c>
      <c r="K318" s="18"/>
      <c r="L318" s="18"/>
      <c r="M318" s="16"/>
      <c r="N318" s="34"/>
      <c r="O318" s="17"/>
      <c r="P318" s="24" t="s">
        <v>185</v>
      </c>
      <c r="Q318" s="17" t="s">
        <v>185</v>
      </c>
      <c r="R318" s="17" t="s">
        <v>44</v>
      </c>
      <c r="S318" s="24" t="s">
        <v>420</v>
      </c>
      <c r="AH318" s="25">
        <v>0</v>
      </c>
      <c r="AI318" s="15"/>
      <c r="AJ318" s="15"/>
      <c r="AK318" s="15"/>
      <c r="AL318" s="15"/>
      <c r="AM318" s="15">
        <v>0.56328</v>
      </c>
      <c r="AN318" s="4" t="s">
        <v>96</v>
      </c>
      <c r="AO318" s="4" t="s">
        <v>98</v>
      </c>
    </row>
    <row r="319" spans="1:41" s="4" customFormat="1" ht="13.8" x14ac:dyDescent="0.25">
      <c r="A319" s="4" t="s">
        <v>1215</v>
      </c>
      <c r="B319" s="12" t="s">
        <v>408</v>
      </c>
      <c r="C319" s="4">
        <v>2018</v>
      </c>
      <c r="E319" s="12" t="s">
        <v>180</v>
      </c>
      <c r="F319" s="4" t="s">
        <v>578</v>
      </c>
      <c r="G319" s="4" t="s">
        <v>718</v>
      </c>
      <c r="H319" s="4" t="s">
        <v>15</v>
      </c>
      <c r="I319" s="4" t="s">
        <v>16</v>
      </c>
      <c r="J319" s="12" t="s">
        <v>191</v>
      </c>
      <c r="K319" s="12"/>
      <c r="L319" s="12"/>
      <c r="N319" s="6"/>
      <c r="O319" s="5"/>
      <c r="P319" s="13" t="s">
        <v>185</v>
      </c>
      <c r="Q319" s="17" t="s">
        <v>185</v>
      </c>
      <c r="R319" s="13" t="s">
        <v>37</v>
      </c>
      <c r="S319" s="17" t="s">
        <v>37</v>
      </c>
      <c r="AH319" s="25">
        <v>0</v>
      </c>
      <c r="AI319" s="4">
        <v>122.39999999999999</v>
      </c>
      <c r="AN319" s="4" t="s">
        <v>96</v>
      </c>
      <c r="AO319" s="4" t="s">
        <v>98</v>
      </c>
    </row>
    <row r="320" spans="1:41" s="4" customFormat="1" ht="13.8" x14ac:dyDescent="0.25">
      <c r="A320" s="4" t="s">
        <v>1215</v>
      </c>
      <c r="B320" s="12" t="s">
        <v>408</v>
      </c>
      <c r="C320" s="4">
        <v>2018</v>
      </c>
      <c r="E320" s="12" t="s">
        <v>180</v>
      </c>
      <c r="F320" s="4" t="s">
        <v>578</v>
      </c>
      <c r="G320" s="4" t="s">
        <v>718</v>
      </c>
      <c r="H320" s="4" t="s">
        <v>15</v>
      </c>
      <c r="I320" s="4" t="s">
        <v>16</v>
      </c>
      <c r="J320" s="12" t="s">
        <v>191</v>
      </c>
      <c r="K320" s="12"/>
      <c r="L320" s="12"/>
      <c r="N320" s="6"/>
      <c r="O320" s="5"/>
      <c r="P320" s="13" t="s">
        <v>185</v>
      </c>
      <c r="Q320" s="17" t="s">
        <v>185</v>
      </c>
      <c r="R320" s="13" t="s">
        <v>37</v>
      </c>
      <c r="S320" s="17" t="s">
        <v>37</v>
      </c>
      <c r="AH320" s="25">
        <v>0</v>
      </c>
      <c r="AI320" s="4">
        <v>228.48</v>
      </c>
      <c r="AN320" s="4" t="s">
        <v>96</v>
      </c>
      <c r="AO320" s="4" t="s">
        <v>98</v>
      </c>
    </row>
    <row r="321" spans="1:41" s="4" customFormat="1" ht="13.8" x14ac:dyDescent="0.25">
      <c r="A321" s="4" t="s">
        <v>1215</v>
      </c>
      <c r="B321" s="12" t="s">
        <v>408</v>
      </c>
      <c r="C321" s="4">
        <v>2018</v>
      </c>
      <c r="E321" s="12" t="s">
        <v>180</v>
      </c>
      <c r="F321" s="4" t="s">
        <v>578</v>
      </c>
      <c r="G321" s="4" t="s">
        <v>718</v>
      </c>
      <c r="H321" s="4" t="s">
        <v>15</v>
      </c>
      <c r="I321" s="4" t="s">
        <v>16</v>
      </c>
      <c r="J321" s="12" t="s">
        <v>191</v>
      </c>
      <c r="K321" s="12"/>
      <c r="L321" s="12"/>
      <c r="N321" s="6"/>
      <c r="O321" s="5"/>
      <c r="P321" s="13" t="s">
        <v>185</v>
      </c>
      <c r="Q321" s="17" t="s">
        <v>185</v>
      </c>
      <c r="R321" s="13" t="s">
        <v>37</v>
      </c>
      <c r="S321" s="17" t="s">
        <v>37</v>
      </c>
      <c r="AH321" s="25">
        <v>0</v>
      </c>
      <c r="AI321" s="4">
        <v>80.88</v>
      </c>
      <c r="AN321" s="4" t="s">
        <v>96</v>
      </c>
      <c r="AO321" s="4" t="s">
        <v>98</v>
      </c>
    </row>
    <row r="322" spans="1:41" s="4" customFormat="1" ht="13.8" x14ac:dyDescent="0.25">
      <c r="A322" s="4" t="s">
        <v>1215</v>
      </c>
      <c r="B322" s="12" t="s">
        <v>408</v>
      </c>
      <c r="C322" s="4">
        <v>2018</v>
      </c>
      <c r="E322" s="12" t="s">
        <v>180</v>
      </c>
      <c r="F322" s="4" t="s">
        <v>578</v>
      </c>
      <c r="G322" s="4" t="s">
        <v>718</v>
      </c>
      <c r="H322" s="4" t="s">
        <v>15</v>
      </c>
      <c r="I322" s="4" t="s">
        <v>16</v>
      </c>
      <c r="J322" s="12" t="s">
        <v>191</v>
      </c>
      <c r="K322" s="12"/>
      <c r="L322" s="12"/>
      <c r="N322" s="6"/>
      <c r="O322" s="5"/>
      <c r="P322" s="13" t="s">
        <v>185</v>
      </c>
      <c r="Q322" s="17" t="s">
        <v>185</v>
      </c>
      <c r="R322" s="13" t="s">
        <v>37</v>
      </c>
      <c r="S322" s="17" t="s">
        <v>37</v>
      </c>
      <c r="AH322" s="25">
        <v>0</v>
      </c>
      <c r="AI322" s="4">
        <v>160.32</v>
      </c>
      <c r="AN322" s="4" t="s">
        <v>96</v>
      </c>
      <c r="AO322" s="4" t="s">
        <v>98</v>
      </c>
    </row>
    <row r="323" spans="1:41" s="4" customFormat="1" ht="13.8" x14ac:dyDescent="0.25">
      <c r="A323" s="4" t="s">
        <v>1215</v>
      </c>
      <c r="B323" s="12" t="s">
        <v>408</v>
      </c>
      <c r="C323" s="4">
        <v>2018</v>
      </c>
      <c r="E323" s="12" t="s">
        <v>180</v>
      </c>
      <c r="F323" s="4" t="s">
        <v>578</v>
      </c>
      <c r="G323" s="4" t="s">
        <v>718</v>
      </c>
      <c r="H323" s="4" t="s">
        <v>15</v>
      </c>
      <c r="I323" s="4" t="s">
        <v>16</v>
      </c>
      <c r="J323" s="12" t="s">
        <v>191</v>
      </c>
      <c r="K323" s="12"/>
      <c r="L323" s="12"/>
      <c r="N323" s="6"/>
      <c r="O323" s="5"/>
      <c r="P323" s="13" t="s">
        <v>185</v>
      </c>
      <c r="Q323" s="17" t="s">
        <v>185</v>
      </c>
      <c r="R323" s="13" t="s">
        <v>37</v>
      </c>
      <c r="S323" s="17" t="s">
        <v>37</v>
      </c>
      <c r="AH323" s="25">
        <v>0</v>
      </c>
      <c r="AI323" s="4">
        <v>315.84000000000003</v>
      </c>
      <c r="AN323" s="4" t="s">
        <v>96</v>
      </c>
      <c r="AO323" s="4" t="s">
        <v>98</v>
      </c>
    </row>
    <row r="324" spans="1:41" s="4" customFormat="1" ht="13.8" x14ac:dyDescent="0.25">
      <c r="A324" s="4" t="s">
        <v>1215</v>
      </c>
      <c r="B324" s="12" t="s">
        <v>408</v>
      </c>
      <c r="C324" s="12">
        <v>2018</v>
      </c>
      <c r="D324" s="12"/>
      <c r="E324" s="12" t="s">
        <v>180</v>
      </c>
      <c r="F324" s="4" t="s">
        <v>578</v>
      </c>
      <c r="G324" s="4" t="s">
        <v>718</v>
      </c>
      <c r="H324" s="12" t="s">
        <v>15</v>
      </c>
      <c r="I324" s="12" t="s">
        <v>16</v>
      </c>
      <c r="J324" s="12" t="s">
        <v>191</v>
      </c>
      <c r="K324" s="12"/>
      <c r="L324" s="12"/>
      <c r="M324" s="13"/>
      <c r="N324" s="35"/>
      <c r="O324" s="13"/>
      <c r="P324" s="13" t="s">
        <v>185</v>
      </c>
      <c r="Q324" s="17" t="s">
        <v>185</v>
      </c>
      <c r="R324" s="13" t="s">
        <v>37</v>
      </c>
      <c r="S324" s="13" t="s">
        <v>37</v>
      </c>
      <c r="AH324" s="25">
        <v>0</v>
      </c>
      <c r="AI324" s="26">
        <v>80.88</v>
      </c>
      <c r="AJ324" s="26"/>
      <c r="AK324" s="26"/>
      <c r="AL324" s="26"/>
      <c r="AM324" s="12"/>
      <c r="AN324" s="4" t="s">
        <v>96</v>
      </c>
      <c r="AO324" s="4" t="s">
        <v>98</v>
      </c>
    </row>
    <row r="325" spans="1:41" s="4" customFormat="1" ht="13.8" x14ac:dyDescent="0.25">
      <c r="A325" s="4" t="s">
        <v>1215</v>
      </c>
      <c r="B325" s="12" t="s">
        <v>408</v>
      </c>
      <c r="C325" s="12">
        <v>2018</v>
      </c>
      <c r="D325" s="12"/>
      <c r="E325" s="12" t="s">
        <v>180</v>
      </c>
      <c r="F325" s="4" t="s">
        <v>578</v>
      </c>
      <c r="G325" s="4" t="s">
        <v>718</v>
      </c>
      <c r="H325" s="12" t="s">
        <v>15</v>
      </c>
      <c r="I325" s="12" t="s">
        <v>16</v>
      </c>
      <c r="J325" s="12" t="s">
        <v>191</v>
      </c>
      <c r="K325" s="12"/>
      <c r="L325" s="12"/>
      <c r="M325" s="13"/>
      <c r="N325" s="35"/>
      <c r="O325" s="13"/>
      <c r="P325" s="13" t="s">
        <v>185</v>
      </c>
      <c r="Q325" s="17" t="s">
        <v>185</v>
      </c>
      <c r="R325" s="13" t="s">
        <v>37</v>
      </c>
      <c r="S325" s="13" t="s">
        <v>37</v>
      </c>
      <c r="AH325" s="25">
        <v>0</v>
      </c>
      <c r="AI325" s="26">
        <v>228.48</v>
      </c>
      <c r="AJ325" s="26"/>
      <c r="AK325" s="26"/>
      <c r="AL325" s="26"/>
      <c r="AM325" s="12"/>
      <c r="AN325" s="4" t="s">
        <v>96</v>
      </c>
      <c r="AO325" s="4" t="s">
        <v>98</v>
      </c>
    </row>
    <row r="326" spans="1:41" s="4" customFormat="1" ht="13.8" x14ac:dyDescent="0.25">
      <c r="A326" s="4" t="s">
        <v>1215</v>
      </c>
      <c r="B326" s="12" t="s">
        <v>408</v>
      </c>
      <c r="C326" s="12">
        <v>2018</v>
      </c>
      <c r="D326" s="12"/>
      <c r="E326" s="12" t="s">
        <v>180</v>
      </c>
      <c r="F326" s="4" t="s">
        <v>578</v>
      </c>
      <c r="G326" s="4" t="s">
        <v>718</v>
      </c>
      <c r="H326" s="12" t="s">
        <v>15</v>
      </c>
      <c r="I326" s="12" t="s">
        <v>16</v>
      </c>
      <c r="J326" s="12" t="s">
        <v>191</v>
      </c>
      <c r="K326" s="12"/>
      <c r="L326" s="12"/>
      <c r="M326" s="13"/>
      <c r="N326" s="35"/>
      <c r="O326" s="13"/>
      <c r="P326" s="13" t="s">
        <v>185</v>
      </c>
      <c r="Q326" s="17" t="s">
        <v>185</v>
      </c>
      <c r="R326" s="13" t="s">
        <v>37</v>
      </c>
      <c r="S326" s="13" t="s">
        <v>37</v>
      </c>
      <c r="AH326" s="25">
        <v>0</v>
      </c>
      <c r="AI326" s="26">
        <v>122.39999999999999</v>
      </c>
      <c r="AJ326" s="26"/>
      <c r="AK326" s="26"/>
      <c r="AL326" s="26"/>
      <c r="AM326" s="12"/>
      <c r="AN326" s="4" t="s">
        <v>96</v>
      </c>
      <c r="AO326" s="4" t="s">
        <v>98</v>
      </c>
    </row>
    <row r="327" spans="1:41" s="4" customFormat="1" ht="13.8" x14ac:dyDescent="0.25">
      <c r="A327" s="4" t="s">
        <v>1215</v>
      </c>
      <c r="B327" s="12" t="s">
        <v>408</v>
      </c>
      <c r="C327" s="12">
        <v>2018</v>
      </c>
      <c r="D327" s="12"/>
      <c r="E327" s="12" t="s">
        <v>180</v>
      </c>
      <c r="F327" s="4" t="s">
        <v>578</v>
      </c>
      <c r="G327" s="4" t="s">
        <v>718</v>
      </c>
      <c r="H327" s="12" t="s">
        <v>15</v>
      </c>
      <c r="I327" s="12" t="s">
        <v>16</v>
      </c>
      <c r="J327" s="12" t="s">
        <v>191</v>
      </c>
      <c r="K327" s="12"/>
      <c r="L327" s="12"/>
      <c r="M327" s="13"/>
      <c r="N327" s="35"/>
      <c r="O327" s="13"/>
      <c r="P327" s="13" t="s">
        <v>185</v>
      </c>
      <c r="Q327" s="17" t="s">
        <v>185</v>
      </c>
      <c r="R327" s="13" t="s">
        <v>37</v>
      </c>
      <c r="S327" s="13" t="s">
        <v>37</v>
      </c>
      <c r="AH327" s="25">
        <v>0</v>
      </c>
      <c r="AI327" s="26">
        <v>160.32</v>
      </c>
      <c r="AJ327" s="26"/>
      <c r="AK327" s="26"/>
      <c r="AL327" s="26"/>
      <c r="AM327" s="12"/>
      <c r="AN327" s="4" t="s">
        <v>96</v>
      </c>
      <c r="AO327" s="4" t="s">
        <v>98</v>
      </c>
    </row>
    <row r="328" spans="1:41" s="4" customFormat="1" ht="13.8" x14ac:dyDescent="0.25">
      <c r="A328" s="4" t="s">
        <v>1215</v>
      </c>
      <c r="B328" s="12" t="s">
        <v>408</v>
      </c>
      <c r="C328" s="12">
        <v>2018</v>
      </c>
      <c r="D328" s="12"/>
      <c r="E328" s="12" t="s">
        <v>180</v>
      </c>
      <c r="F328" s="4" t="s">
        <v>578</v>
      </c>
      <c r="G328" s="4" t="s">
        <v>718</v>
      </c>
      <c r="H328" s="12" t="s">
        <v>15</v>
      </c>
      <c r="I328" s="12" t="s">
        <v>16</v>
      </c>
      <c r="J328" s="12" t="s">
        <v>191</v>
      </c>
      <c r="K328" s="12"/>
      <c r="L328" s="12"/>
      <c r="M328" s="13"/>
      <c r="N328" s="35"/>
      <c r="O328" s="13"/>
      <c r="P328" s="13" t="s">
        <v>185</v>
      </c>
      <c r="Q328" s="17" t="s">
        <v>185</v>
      </c>
      <c r="R328" s="13" t="s">
        <v>37</v>
      </c>
      <c r="S328" s="13" t="s">
        <v>37</v>
      </c>
      <c r="AH328" s="25">
        <v>0</v>
      </c>
      <c r="AI328" s="26">
        <v>315.84000000000003</v>
      </c>
      <c r="AJ328" s="26"/>
      <c r="AK328" s="26"/>
      <c r="AL328" s="26"/>
      <c r="AM328" s="12"/>
      <c r="AN328" s="4" t="s">
        <v>96</v>
      </c>
      <c r="AO328" s="4" t="s">
        <v>98</v>
      </c>
    </row>
    <row r="329" spans="1:41" s="4" customFormat="1" ht="13.8" x14ac:dyDescent="0.25">
      <c r="A329" s="4" t="s">
        <v>1215</v>
      </c>
      <c r="B329" s="15" t="s">
        <v>408</v>
      </c>
      <c r="C329" s="21">
        <v>2022</v>
      </c>
      <c r="D329" s="15"/>
      <c r="E329" s="15" t="s">
        <v>180</v>
      </c>
      <c r="F329" s="4" t="s">
        <v>578</v>
      </c>
      <c r="G329" s="4" t="s">
        <v>719</v>
      </c>
      <c r="H329" s="15" t="s">
        <v>15</v>
      </c>
      <c r="I329" s="18" t="s">
        <v>16</v>
      </c>
      <c r="J329" s="18" t="s">
        <v>254</v>
      </c>
      <c r="K329" s="18"/>
      <c r="L329" s="18"/>
      <c r="M329" s="17"/>
      <c r="N329" s="33"/>
      <c r="O329" s="17"/>
      <c r="P329" s="17" t="s">
        <v>185</v>
      </c>
      <c r="Q329" s="17" t="s">
        <v>185</v>
      </c>
      <c r="R329" s="17" t="s">
        <v>867</v>
      </c>
      <c r="S329" s="17" t="s">
        <v>417</v>
      </c>
      <c r="AH329" s="25">
        <v>0</v>
      </c>
      <c r="AI329" s="22">
        <v>0.14400000000000002</v>
      </c>
      <c r="AJ329" s="22"/>
      <c r="AK329" s="22"/>
      <c r="AL329" s="22"/>
      <c r="AM329" s="15"/>
      <c r="AN329" s="4" t="s">
        <v>96</v>
      </c>
      <c r="AO329" s="4" t="s">
        <v>98</v>
      </c>
    </row>
    <row r="330" spans="1:41" s="4" customFormat="1" ht="13.8" x14ac:dyDescent="0.25">
      <c r="A330" s="4" t="s">
        <v>1217</v>
      </c>
      <c r="B330" s="15" t="s">
        <v>507</v>
      </c>
      <c r="C330" s="21">
        <v>2021</v>
      </c>
      <c r="D330" s="12" t="s">
        <v>835</v>
      </c>
      <c r="E330" s="15" t="s">
        <v>179</v>
      </c>
      <c r="F330" s="4" t="s">
        <v>579</v>
      </c>
      <c r="G330" s="4" t="s">
        <v>720</v>
      </c>
      <c r="H330" s="15" t="s">
        <v>15</v>
      </c>
      <c r="I330" s="18" t="s">
        <v>16</v>
      </c>
      <c r="J330" s="18" t="s">
        <v>100</v>
      </c>
      <c r="K330" s="18"/>
      <c r="L330" s="18"/>
      <c r="M330" s="17"/>
      <c r="N330" s="33"/>
      <c r="O330" s="17"/>
      <c r="P330" s="17" t="s">
        <v>185</v>
      </c>
      <c r="Q330" s="17" t="s">
        <v>185</v>
      </c>
      <c r="R330" s="17" t="s">
        <v>867</v>
      </c>
      <c r="S330" s="17" t="s">
        <v>417</v>
      </c>
      <c r="AH330" s="25">
        <v>0</v>
      </c>
      <c r="AI330" s="22">
        <v>3.6000000000000004E-2</v>
      </c>
      <c r="AJ330" s="22"/>
      <c r="AK330" s="22"/>
      <c r="AL330" s="22"/>
      <c r="AM330" s="15"/>
      <c r="AN330" s="4" t="s">
        <v>96</v>
      </c>
      <c r="AO330" s="4" t="s">
        <v>98</v>
      </c>
    </row>
    <row r="331" spans="1:41" s="4" customFormat="1" ht="13.8" x14ac:dyDescent="0.25">
      <c r="A331" s="4" t="s">
        <v>1218</v>
      </c>
      <c r="B331" s="15" t="s">
        <v>507</v>
      </c>
      <c r="C331" s="21">
        <v>2021</v>
      </c>
      <c r="D331" s="12" t="s">
        <v>836</v>
      </c>
      <c r="E331" s="15" t="s">
        <v>179</v>
      </c>
      <c r="F331" s="4" t="s">
        <v>579</v>
      </c>
      <c r="G331" s="4" t="s">
        <v>721</v>
      </c>
      <c r="H331" s="15" t="s">
        <v>15</v>
      </c>
      <c r="I331" s="18" t="s">
        <v>16</v>
      </c>
      <c r="J331" s="18" t="s">
        <v>100</v>
      </c>
      <c r="K331" s="18"/>
      <c r="L331" s="18"/>
      <c r="M331" s="17"/>
      <c r="N331" s="33"/>
      <c r="O331" s="17"/>
      <c r="P331" s="17" t="s">
        <v>185</v>
      </c>
      <c r="Q331" s="17" t="s">
        <v>185</v>
      </c>
      <c r="R331" s="17" t="s">
        <v>867</v>
      </c>
      <c r="S331" s="17" t="s">
        <v>417</v>
      </c>
      <c r="AH331" s="25">
        <v>0</v>
      </c>
      <c r="AI331" s="22">
        <v>0.14400000000000002</v>
      </c>
      <c r="AJ331" s="22"/>
      <c r="AK331" s="22"/>
      <c r="AL331" s="22"/>
      <c r="AM331" s="15"/>
      <c r="AN331" s="4" t="s">
        <v>96</v>
      </c>
      <c r="AO331" s="4" t="s">
        <v>98</v>
      </c>
    </row>
    <row r="332" spans="1:41" s="4" customFormat="1" ht="13.8" x14ac:dyDescent="0.25">
      <c r="A332" s="4" t="s">
        <v>1219</v>
      </c>
      <c r="B332" s="15" t="s">
        <v>509</v>
      </c>
      <c r="C332" s="21">
        <v>2022</v>
      </c>
      <c r="D332" s="12" t="s">
        <v>838</v>
      </c>
      <c r="E332" s="15" t="s">
        <v>179</v>
      </c>
      <c r="F332" s="4" t="s">
        <v>579</v>
      </c>
      <c r="G332" s="15" t="s">
        <v>723</v>
      </c>
      <c r="H332" s="15" t="s">
        <v>15</v>
      </c>
      <c r="I332" s="18" t="s">
        <v>16</v>
      </c>
      <c r="J332" s="18" t="s">
        <v>100</v>
      </c>
      <c r="K332" s="18"/>
      <c r="L332" s="18"/>
      <c r="M332" s="17"/>
      <c r="N332" s="33"/>
      <c r="O332" s="17"/>
      <c r="P332" s="17" t="s">
        <v>185</v>
      </c>
      <c r="Q332" s="17" t="s">
        <v>185</v>
      </c>
      <c r="R332" s="17" t="s">
        <v>867</v>
      </c>
      <c r="S332" s="17" t="s">
        <v>417</v>
      </c>
      <c r="AH332" s="25">
        <v>0</v>
      </c>
      <c r="AI332" s="22">
        <v>44.160000000000004</v>
      </c>
      <c r="AJ332" s="22"/>
      <c r="AK332" s="22"/>
      <c r="AL332" s="22"/>
      <c r="AM332" s="15"/>
      <c r="AN332" s="4" t="s">
        <v>96</v>
      </c>
      <c r="AO332" s="4" t="s">
        <v>98</v>
      </c>
    </row>
    <row r="333" spans="1:41" s="4" customFormat="1" ht="13.8" x14ac:dyDescent="0.25">
      <c r="A333" s="4" t="s">
        <v>1219</v>
      </c>
      <c r="B333" s="15" t="s">
        <v>509</v>
      </c>
      <c r="C333" s="21">
        <v>2022</v>
      </c>
      <c r="D333" s="12" t="s">
        <v>838</v>
      </c>
      <c r="E333" s="15" t="s">
        <v>179</v>
      </c>
      <c r="F333" s="4" t="s">
        <v>579</v>
      </c>
      <c r="G333" s="15" t="s">
        <v>723</v>
      </c>
      <c r="H333" s="15" t="s">
        <v>15</v>
      </c>
      <c r="I333" s="18" t="s">
        <v>16</v>
      </c>
      <c r="J333" s="18" t="s">
        <v>100</v>
      </c>
      <c r="K333" s="18"/>
      <c r="L333" s="18"/>
      <c r="M333" s="17"/>
      <c r="N333" s="33"/>
      <c r="O333" s="17"/>
      <c r="P333" s="17" t="s">
        <v>185</v>
      </c>
      <c r="Q333" s="17" t="s">
        <v>185</v>
      </c>
      <c r="R333" s="17" t="s">
        <v>867</v>
      </c>
      <c r="S333" s="17" t="s">
        <v>421</v>
      </c>
      <c r="AH333" s="25">
        <v>0</v>
      </c>
      <c r="AI333" s="22">
        <v>7.1999999999999993</v>
      </c>
      <c r="AJ333" s="22"/>
      <c r="AK333" s="22"/>
      <c r="AL333" s="22"/>
      <c r="AM333" s="15"/>
      <c r="AN333" s="4" t="s">
        <v>96</v>
      </c>
      <c r="AO333" s="4" t="s">
        <v>98</v>
      </c>
    </row>
    <row r="334" spans="1:41" s="4" customFormat="1" ht="13.8" x14ac:dyDescent="0.25">
      <c r="A334" s="4" t="s">
        <v>1220</v>
      </c>
      <c r="B334" s="12" t="s">
        <v>409</v>
      </c>
      <c r="C334" s="4">
        <v>2018</v>
      </c>
      <c r="D334" s="12" t="s">
        <v>839</v>
      </c>
      <c r="E334" s="15" t="s">
        <v>179</v>
      </c>
      <c r="F334" s="4" t="s">
        <v>578</v>
      </c>
      <c r="G334" s="12" t="s">
        <v>724</v>
      </c>
      <c r="H334" s="4" t="s">
        <v>15</v>
      </c>
      <c r="I334" s="4" t="s">
        <v>16</v>
      </c>
      <c r="J334" s="12" t="s">
        <v>214</v>
      </c>
      <c r="K334" s="12"/>
      <c r="L334" s="12"/>
      <c r="N334" s="6"/>
      <c r="O334" s="5"/>
      <c r="P334" s="13" t="s">
        <v>185</v>
      </c>
      <c r="Q334" s="17" t="s">
        <v>185</v>
      </c>
      <c r="R334" s="13" t="s">
        <v>37</v>
      </c>
      <c r="S334" s="17" t="s">
        <v>37</v>
      </c>
      <c r="AH334" s="25">
        <v>0</v>
      </c>
      <c r="AI334" s="4">
        <v>123.84</v>
      </c>
      <c r="AN334" s="4" t="s">
        <v>96</v>
      </c>
      <c r="AO334" s="4" t="s">
        <v>98</v>
      </c>
    </row>
    <row r="335" spans="1:41" s="4" customFormat="1" ht="13.8" x14ac:dyDescent="0.25">
      <c r="A335" s="4" t="s">
        <v>1220</v>
      </c>
      <c r="B335" s="12" t="s">
        <v>409</v>
      </c>
      <c r="C335" s="4">
        <v>2018</v>
      </c>
      <c r="D335" s="12" t="s">
        <v>839</v>
      </c>
      <c r="E335" s="15" t="s">
        <v>179</v>
      </c>
      <c r="F335" s="4" t="s">
        <v>578</v>
      </c>
      <c r="G335" s="12" t="s">
        <v>724</v>
      </c>
      <c r="H335" s="4" t="s">
        <v>15</v>
      </c>
      <c r="I335" s="4" t="s">
        <v>16</v>
      </c>
      <c r="J335" s="12" t="s">
        <v>214</v>
      </c>
      <c r="K335" s="12"/>
      <c r="L335" s="12"/>
      <c r="N335" s="6"/>
      <c r="O335" s="5"/>
      <c r="P335" s="13" t="s">
        <v>185</v>
      </c>
      <c r="Q335" s="17" t="s">
        <v>185</v>
      </c>
      <c r="R335" s="13" t="s">
        <v>37</v>
      </c>
      <c r="S335" s="17" t="s">
        <v>37</v>
      </c>
      <c r="AH335" s="25">
        <v>0</v>
      </c>
      <c r="AI335" s="4">
        <v>163.68</v>
      </c>
      <c r="AN335" s="4" t="s">
        <v>96</v>
      </c>
      <c r="AO335" s="4" t="s">
        <v>98</v>
      </c>
    </row>
    <row r="336" spans="1:41" s="4" customFormat="1" ht="13.8" x14ac:dyDescent="0.25">
      <c r="A336" s="4" t="s">
        <v>1220</v>
      </c>
      <c r="B336" s="12" t="s">
        <v>409</v>
      </c>
      <c r="C336" s="12">
        <v>2018</v>
      </c>
      <c r="D336" s="12" t="s">
        <v>839</v>
      </c>
      <c r="E336" s="15" t="s">
        <v>179</v>
      </c>
      <c r="F336" s="4" t="s">
        <v>578</v>
      </c>
      <c r="G336" s="12" t="s">
        <v>724</v>
      </c>
      <c r="H336" s="12" t="s">
        <v>15</v>
      </c>
      <c r="I336" s="12" t="s">
        <v>16</v>
      </c>
      <c r="J336" s="12" t="s">
        <v>214</v>
      </c>
      <c r="K336" s="12"/>
      <c r="L336" s="12"/>
      <c r="M336" s="13"/>
      <c r="N336" s="35"/>
      <c r="O336" s="13"/>
      <c r="P336" s="13" t="s">
        <v>185</v>
      </c>
      <c r="Q336" s="17" t="s">
        <v>185</v>
      </c>
      <c r="R336" s="13" t="s">
        <v>37</v>
      </c>
      <c r="S336" s="13" t="s">
        <v>37</v>
      </c>
      <c r="AH336" s="25">
        <v>0</v>
      </c>
      <c r="AI336" s="26">
        <v>123.84</v>
      </c>
      <c r="AJ336" s="26"/>
      <c r="AK336" s="26"/>
      <c r="AL336" s="26"/>
      <c r="AM336" s="12"/>
      <c r="AN336" s="4" t="s">
        <v>96</v>
      </c>
      <c r="AO336" s="4" t="s">
        <v>98</v>
      </c>
    </row>
    <row r="337" spans="1:41" s="4" customFormat="1" ht="13.8" x14ac:dyDescent="0.25">
      <c r="A337" s="4" t="s">
        <v>1220</v>
      </c>
      <c r="B337" s="12" t="s">
        <v>409</v>
      </c>
      <c r="C337" s="12">
        <v>2018</v>
      </c>
      <c r="D337" s="12" t="s">
        <v>839</v>
      </c>
      <c r="E337" s="15" t="s">
        <v>179</v>
      </c>
      <c r="F337" s="4" t="s">
        <v>578</v>
      </c>
      <c r="G337" s="12" t="s">
        <v>724</v>
      </c>
      <c r="H337" s="12" t="s">
        <v>15</v>
      </c>
      <c r="I337" s="12" t="s">
        <v>16</v>
      </c>
      <c r="J337" s="12" t="s">
        <v>214</v>
      </c>
      <c r="K337" s="12"/>
      <c r="L337" s="12"/>
      <c r="M337" s="13"/>
      <c r="N337" s="35"/>
      <c r="O337" s="13"/>
      <c r="P337" s="13" t="s">
        <v>185</v>
      </c>
      <c r="Q337" s="17" t="s">
        <v>185</v>
      </c>
      <c r="R337" s="13" t="s">
        <v>37</v>
      </c>
      <c r="S337" s="13" t="s">
        <v>37</v>
      </c>
      <c r="AH337" s="25">
        <v>0</v>
      </c>
      <c r="AI337" s="26">
        <v>163.68</v>
      </c>
      <c r="AJ337" s="26"/>
      <c r="AK337" s="26"/>
      <c r="AL337" s="26"/>
      <c r="AM337" s="12"/>
      <c r="AN337" s="4" t="s">
        <v>96</v>
      </c>
      <c r="AO337" s="4" t="s">
        <v>98</v>
      </c>
    </row>
    <row r="338" spans="1:41" s="4" customFormat="1" ht="13.8" x14ac:dyDescent="0.25">
      <c r="A338" s="4" t="s">
        <v>1222</v>
      </c>
      <c r="B338" s="24" t="s">
        <v>511</v>
      </c>
      <c r="C338" s="21">
        <v>2021</v>
      </c>
      <c r="D338" s="15" t="s">
        <v>841</v>
      </c>
      <c r="E338" s="15" t="s">
        <v>179</v>
      </c>
      <c r="F338" s="4" t="s">
        <v>579</v>
      </c>
      <c r="G338" s="4" t="s">
        <v>726</v>
      </c>
      <c r="H338" s="15" t="s">
        <v>15</v>
      </c>
      <c r="I338" s="18" t="s">
        <v>16</v>
      </c>
      <c r="J338" s="18" t="s">
        <v>66</v>
      </c>
      <c r="K338" s="18"/>
      <c r="L338" s="18"/>
      <c r="M338" s="17"/>
      <c r="N338" s="33"/>
      <c r="O338" s="17"/>
      <c r="P338" s="17" t="s">
        <v>185</v>
      </c>
      <c r="Q338" s="17" t="s">
        <v>185</v>
      </c>
      <c r="R338" s="17" t="s">
        <v>867</v>
      </c>
      <c r="S338" s="17" t="s">
        <v>421</v>
      </c>
      <c r="AH338" s="25">
        <v>0</v>
      </c>
      <c r="AI338" s="22">
        <v>4.32</v>
      </c>
      <c r="AJ338" s="22"/>
      <c r="AK338" s="22"/>
      <c r="AL338" s="22"/>
      <c r="AM338" s="15"/>
      <c r="AN338" s="4" t="s">
        <v>96</v>
      </c>
      <c r="AO338" s="4" t="s">
        <v>98</v>
      </c>
    </row>
    <row r="339" spans="1:41" s="4" customFormat="1" ht="13.8" x14ac:dyDescent="0.25">
      <c r="A339" s="4" t="s">
        <v>1223</v>
      </c>
      <c r="B339" s="24" t="s">
        <v>511</v>
      </c>
      <c r="C339" s="21">
        <v>2021</v>
      </c>
      <c r="D339" s="12" t="s">
        <v>842</v>
      </c>
      <c r="E339" s="15" t="s">
        <v>179</v>
      </c>
      <c r="F339" s="4" t="s">
        <v>579</v>
      </c>
      <c r="G339" s="4" t="s">
        <v>727</v>
      </c>
      <c r="H339" s="15" t="s">
        <v>15</v>
      </c>
      <c r="I339" s="18" t="s">
        <v>16</v>
      </c>
      <c r="J339" s="18" t="s">
        <v>213</v>
      </c>
      <c r="K339" s="18"/>
      <c r="L339" s="18"/>
      <c r="M339" s="17"/>
      <c r="N339" s="33"/>
      <c r="O339" s="17"/>
      <c r="P339" s="17" t="s">
        <v>185</v>
      </c>
      <c r="Q339" s="17" t="s">
        <v>185</v>
      </c>
      <c r="R339" s="17" t="s">
        <v>867</v>
      </c>
      <c r="S339" s="17" t="s">
        <v>421</v>
      </c>
      <c r="AH339" s="25">
        <v>0</v>
      </c>
      <c r="AI339" s="22">
        <v>1.6799999999999999E-2</v>
      </c>
      <c r="AJ339" s="22"/>
      <c r="AK339" s="22"/>
      <c r="AL339" s="22"/>
      <c r="AM339" s="15"/>
      <c r="AN339" s="4" t="s">
        <v>96</v>
      </c>
      <c r="AO339" s="4" t="s">
        <v>98</v>
      </c>
    </row>
    <row r="340" spans="1:41" s="4" customFormat="1" ht="13.8" x14ac:dyDescent="0.25">
      <c r="A340" s="4" t="s">
        <v>1223</v>
      </c>
      <c r="B340" s="15" t="s">
        <v>511</v>
      </c>
      <c r="C340" s="15">
        <v>2021</v>
      </c>
      <c r="D340" s="12" t="s">
        <v>842</v>
      </c>
      <c r="E340" s="15" t="s">
        <v>179</v>
      </c>
      <c r="F340" s="4" t="s">
        <v>579</v>
      </c>
      <c r="G340" s="4" t="s">
        <v>727</v>
      </c>
      <c r="H340" s="15" t="s">
        <v>15</v>
      </c>
      <c r="I340" s="15" t="s">
        <v>16</v>
      </c>
      <c r="J340" s="18" t="s">
        <v>213</v>
      </c>
      <c r="K340" s="18"/>
      <c r="L340" s="18"/>
      <c r="M340" s="17"/>
      <c r="N340" s="33"/>
      <c r="O340" s="17"/>
      <c r="P340" s="17" t="s">
        <v>185</v>
      </c>
      <c r="Q340" s="17" t="s">
        <v>185</v>
      </c>
      <c r="R340" s="13" t="s">
        <v>37</v>
      </c>
      <c r="S340" s="17" t="s">
        <v>436</v>
      </c>
      <c r="AH340" s="25">
        <v>0</v>
      </c>
      <c r="AI340" s="21">
        <v>212.39999999999998</v>
      </c>
      <c r="AJ340" s="21"/>
      <c r="AK340" s="21"/>
      <c r="AL340" s="21"/>
      <c r="AM340" s="15"/>
      <c r="AN340" s="4" t="s">
        <v>96</v>
      </c>
      <c r="AO340" s="4" t="s">
        <v>98</v>
      </c>
    </row>
    <row r="341" spans="1:41" s="4" customFormat="1" ht="13.8" x14ac:dyDescent="0.25">
      <c r="A341" s="4" t="s">
        <v>1224</v>
      </c>
      <c r="B341" s="12" t="s">
        <v>329</v>
      </c>
      <c r="C341" s="4">
        <v>2021</v>
      </c>
      <c r="D341" s="15" t="s">
        <v>841</v>
      </c>
      <c r="E341" s="15" t="s">
        <v>179</v>
      </c>
      <c r="F341" s="4" t="s">
        <v>579</v>
      </c>
      <c r="G341" s="4" t="s">
        <v>728</v>
      </c>
      <c r="H341" s="4" t="s">
        <v>15</v>
      </c>
      <c r="I341" s="4" t="s">
        <v>16</v>
      </c>
      <c r="J341" s="12" t="s">
        <v>213</v>
      </c>
      <c r="K341" s="12"/>
      <c r="L341" s="12"/>
      <c r="N341" s="6"/>
      <c r="O341" s="5"/>
      <c r="P341" s="13" t="s">
        <v>185</v>
      </c>
      <c r="Q341" s="17" t="s">
        <v>185</v>
      </c>
      <c r="R341" s="13" t="s">
        <v>37</v>
      </c>
      <c r="S341" s="17" t="s">
        <v>37</v>
      </c>
      <c r="AH341" s="25">
        <v>0</v>
      </c>
      <c r="AI341" s="4">
        <v>2.88</v>
      </c>
      <c r="AN341" s="4" t="s">
        <v>96</v>
      </c>
      <c r="AO341" s="4" t="s">
        <v>98</v>
      </c>
    </row>
    <row r="342" spans="1:41" s="4" customFormat="1" ht="13.8" x14ac:dyDescent="0.25">
      <c r="A342" s="4" t="s">
        <v>1224</v>
      </c>
      <c r="B342" s="12" t="s">
        <v>329</v>
      </c>
      <c r="C342" s="12">
        <v>2021</v>
      </c>
      <c r="D342" s="15" t="s">
        <v>841</v>
      </c>
      <c r="E342" s="15" t="s">
        <v>179</v>
      </c>
      <c r="F342" s="4" t="s">
        <v>579</v>
      </c>
      <c r="G342" s="4" t="s">
        <v>728</v>
      </c>
      <c r="H342" s="12" t="s">
        <v>15</v>
      </c>
      <c r="I342" s="12" t="s">
        <v>16</v>
      </c>
      <c r="J342" s="12" t="s">
        <v>213</v>
      </c>
      <c r="K342" s="12"/>
      <c r="L342" s="12"/>
      <c r="M342" s="13"/>
      <c r="N342" s="35"/>
      <c r="O342" s="13"/>
      <c r="P342" s="13" t="s">
        <v>185</v>
      </c>
      <c r="Q342" s="17" t="s">
        <v>185</v>
      </c>
      <c r="R342" s="13" t="s">
        <v>37</v>
      </c>
      <c r="S342" s="13" t="s">
        <v>37</v>
      </c>
      <c r="AH342" s="25">
        <v>0</v>
      </c>
      <c r="AI342" s="26">
        <v>2.88</v>
      </c>
      <c r="AJ342" s="26"/>
      <c r="AK342" s="26"/>
      <c r="AL342" s="26"/>
      <c r="AM342" s="12"/>
      <c r="AN342" s="4" t="s">
        <v>96</v>
      </c>
      <c r="AO342" s="4" t="s">
        <v>98</v>
      </c>
    </row>
    <row r="343" spans="1:41" s="4" customFormat="1" ht="13.8" x14ac:dyDescent="0.25">
      <c r="A343" s="4" t="s">
        <v>1224</v>
      </c>
      <c r="B343" s="28" t="s">
        <v>329</v>
      </c>
      <c r="C343" s="15">
        <v>2021</v>
      </c>
      <c r="D343" s="15" t="s">
        <v>841</v>
      </c>
      <c r="E343" s="15" t="s">
        <v>179</v>
      </c>
      <c r="F343" s="4" t="s">
        <v>579</v>
      </c>
      <c r="G343" s="4" t="s">
        <v>728</v>
      </c>
      <c r="H343" s="15" t="s">
        <v>15</v>
      </c>
      <c r="I343" s="15" t="s">
        <v>16</v>
      </c>
      <c r="J343" s="18" t="s">
        <v>213</v>
      </c>
      <c r="K343" s="18"/>
      <c r="L343" s="18"/>
      <c r="M343" s="16"/>
      <c r="N343" s="34"/>
      <c r="O343" s="17"/>
      <c r="P343" s="17" t="s">
        <v>185</v>
      </c>
      <c r="Q343" s="17" t="s">
        <v>185</v>
      </c>
      <c r="R343" s="13" t="s">
        <v>37</v>
      </c>
      <c r="S343" s="17" t="s">
        <v>37</v>
      </c>
      <c r="AH343" s="25">
        <v>0</v>
      </c>
      <c r="AI343" s="16"/>
      <c r="AJ343" s="16"/>
      <c r="AK343" s="16"/>
      <c r="AL343" s="16"/>
      <c r="AM343" s="16">
        <v>1.0319999999999999E-2</v>
      </c>
      <c r="AN343" s="4" t="s">
        <v>96</v>
      </c>
      <c r="AO343" s="4" t="s">
        <v>98</v>
      </c>
    </row>
    <row r="344" spans="1:41" s="4" customFormat="1" ht="13.8" x14ac:dyDescent="0.25">
      <c r="A344" s="4" t="s">
        <v>1224</v>
      </c>
      <c r="B344" s="15" t="s">
        <v>329</v>
      </c>
      <c r="C344" s="15">
        <v>2021</v>
      </c>
      <c r="D344" s="15" t="s">
        <v>841</v>
      </c>
      <c r="E344" s="15" t="s">
        <v>179</v>
      </c>
      <c r="F344" s="4" t="s">
        <v>579</v>
      </c>
      <c r="G344" s="4" t="s">
        <v>728</v>
      </c>
      <c r="H344" s="15" t="s">
        <v>15</v>
      </c>
      <c r="I344" s="15" t="s">
        <v>16</v>
      </c>
      <c r="J344" s="18" t="s">
        <v>213</v>
      </c>
      <c r="K344" s="18"/>
      <c r="L344" s="18"/>
      <c r="M344" s="16"/>
      <c r="N344" s="34"/>
      <c r="O344" s="17"/>
      <c r="P344" s="17" t="s">
        <v>185</v>
      </c>
      <c r="Q344" s="17" t="s">
        <v>185</v>
      </c>
      <c r="R344" s="17" t="s">
        <v>867</v>
      </c>
      <c r="S344" s="24" t="s">
        <v>421</v>
      </c>
      <c r="AH344" s="25">
        <v>0</v>
      </c>
      <c r="AI344" s="15"/>
      <c r="AJ344" s="15"/>
      <c r="AK344" s="15"/>
      <c r="AL344" s="15"/>
      <c r="AM344" s="15">
        <v>1.152E-3</v>
      </c>
      <c r="AN344" s="4" t="s">
        <v>96</v>
      </c>
      <c r="AO344" s="4" t="s">
        <v>98</v>
      </c>
    </row>
    <row r="345" spans="1:41" s="4" customFormat="1" ht="13.8" x14ac:dyDescent="0.25">
      <c r="A345" s="4" t="s">
        <v>1229</v>
      </c>
      <c r="B345" s="12" t="s">
        <v>411</v>
      </c>
      <c r="C345" s="4">
        <v>2017</v>
      </c>
      <c r="D345" s="12" t="s">
        <v>844</v>
      </c>
      <c r="E345" s="12" t="s">
        <v>179</v>
      </c>
      <c r="F345" s="4" t="s">
        <v>578</v>
      </c>
      <c r="G345" s="4" t="s">
        <v>732</v>
      </c>
      <c r="H345" s="4" t="s">
        <v>15</v>
      </c>
      <c r="I345" s="4" t="s">
        <v>16</v>
      </c>
      <c r="J345" s="12" t="s">
        <v>100</v>
      </c>
      <c r="K345" s="12"/>
      <c r="L345" s="12"/>
      <c r="N345" s="6"/>
      <c r="O345" s="5"/>
      <c r="P345" s="13" t="s">
        <v>185</v>
      </c>
      <c r="Q345" s="17" t="s">
        <v>185</v>
      </c>
      <c r="R345" s="13" t="s">
        <v>37</v>
      </c>
      <c r="S345" s="17" t="s">
        <v>37</v>
      </c>
      <c r="AH345" s="25">
        <v>0</v>
      </c>
      <c r="AI345" s="4">
        <v>76.800000000000011</v>
      </c>
      <c r="AN345" s="4" t="s">
        <v>96</v>
      </c>
      <c r="AO345" s="4" t="s">
        <v>98</v>
      </c>
    </row>
    <row r="346" spans="1:41" s="4" customFormat="1" ht="13.8" x14ac:dyDescent="0.25">
      <c r="A346" s="4" t="s">
        <v>1231</v>
      </c>
      <c r="B346" s="12" t="s">
        <v>410</v>
      </c>
      <c r="C346" s="4">
        <v>2017</v>
      </c>
      <c r="D346" s="12" t="s">
        <v>844</v>
      </c>
      <c r="E346" s="12" t="s">
        <v>179</v>
      </c>
      <c r="F346" s="4" t="s">
        <v>578</v>
      </c>
      <c r="G346" s="4" t="s">
        <v>732</v>
      </c>
      <c r="H346" s="4" t="s">
        <v>15</v>
      </c>
      <c r="I346" s="4" t="s">
        <v>16</v>
      </c>
      <c r="J346" s="12" t="s">
        <v>100</v>
      </c>
      <c r="K346" s="12"/>
      <c r="L346" s="12"/>
      <c r="N346" s="6"/>
      <c r="O346" s="5"/>
      <c r="P346" s="13" t="s">
        <v>185</v>
      </c>
      <c r="Q346" s="17" t="s">
        <v>185</v>
      </c>
      <c r="R346" s="13" t="s">
        <v>37</v>
      </c>
      <c r="S346" s="17" t="s">
        <v>37</v>
      </c>
      <c r="AH346" s="25">
        <v>0</v>
      </c>
      <c r="AI346" s="4">
        <v>76.800000000000011</v>
      </c>
      <c r="AN346" s="4" t="s">
        <v>96</v>
      </c>
      <c r="AO346" s="4" t="s">
        <v>98</v>
      </c>
    </row>
    <row r="347" spans="1:41" s="4" customFormat="1" ht="13.8" x14ac:dyDescent="0.25">
      <c r="A347" s="4" t="s">
        <v>1231</v>
      </c>
      <c r="B347" s="12" t="s">
        <v>410</v>
      </c>
      <c r="C347" s="12">
        <v>2017</v>
      </c>
      <c r="D347" s="12" t="s">
        <v>844</v>
      </c>
      <c r="E347" s="12" t="s">
        <v>179</v>
      </c>
      <c r="F347" s="4" t="s">
        <v>578</v>
      </c>
      <c r="G347" s="4" t="s">
        <v>732</v>
      </c>
      <c r="H347" s="12" t="s">
        <v>15</v>
      </c>
      <c r="I347" s="12" t="s">
        <v>16</v>
      </c>
      <c r="J347" s="12" t="s">
        <v>100</v>
      </c>
      <c r="K347" s="12"/>
      <c r="L347" s="12"/>
      <c r="M347" s="13"/>
      <c r="N347" s="35"/>
      <c r="O347" s="13"/>
      <c r="P347" s="13" t="s">
        <v>185</v>
      </c>
      <c r="Q347" s="17" t="s">
        <v>185</v>
      </c>
      <c r="R347" s="13" t="s">
        <v>37</v>
      </c>
      <c r="S347" s="13" t="s">
        <v>37</v>
      </c>
      <c r="AH347" s="25">
        <v>0</v>
      </c>
      <c r="AI347" s="26">
        <v>76.800000000000011</v>
      </c>
      <c r="AJ347" s="26"/>
      <c r="AK347" s="26"/>
      <c r="AL347" s="26"/>
      <c r="AM347" s="12"/>
      <c r="AN347" s="4" t="s">
        <v>96</v>
      </c>
      <c r="AO347" s="4" t="s">
        <v>98</v>
      </c>
    </row>
    <row r="348" spans="1:41" s="4" customFormat="1" ht="13.8" x14ac:dyDescent="0.25">
      <c r="A348" s="4" t="s">
        <v>1231</v>
      </c>
      <c r="B348" s="12" t="s">
        <v>410</v>
      </c>
      <c r="C348" s="12">
        <v>2017</v>
      </c>
      <c r="D348" s="12" t="s">
        <v>844</v>
      </c>
      <c r="E348" s="12" t="s">
        <v>179</v>
      </c>
      <c r="F348" s="4" t="s">
        <v>578</v>
      </c>
      <c r="G348" s="4" t="s">
        <v>732</v>
      </c>
      <c r="H348" s="12" t="s">
        <v>15</v>
      </c>
      <c r="I348" s="12" t="s">
        <v>16</v>
      </c>
      <c r="J348" s="12" t="s">
        <v>100</v>
      </c>
      <c r="K348" s="12"/>
      <c r="L348" s="12"/>
      <c r="M348" s="13"/>
      <c r="N348" s="35"/>
      <c r="O348" s="13"/>
      <c r="P348" s="13" t="s">
        <v>185</v>
      </c>
      <c r="Q348" s="17" t="s">
        <v>185</v>
      </c>
      <c r="R348" s="13" t="s">
        <v>37</v>
      </c>
      <c r="S348" s="13" t="s">
        <v>37</v>
      </c>
      <c r="AH348" s="25">
        <v>0</v>
      </c>
      <c r="AI348" s="26">
        <v>76.800000000000011</v>
      </c>
      <c r="AJ348" s="26"/>
      <c r="AK348" s="26"/>
      <c r="AL348" s="26"/>
      <c r="AM348" s="12"/>
      <c r="AN348" s="4" t="s">
        <v>96</v>
      </c>
      <c r="AO348" s="4" t="s">
        <v>98</v>
      </c>
    </row>
    <row r="349" spans="1:41" s="4" customFormat="1" ht="13.8" x14ac:dyDescent="0.25">
      <c r="A349" s="4" t="s">
        <v>1232</v>
      </c>
      <c r="B349" s="15" t="s">
        <v>514</v>
      </c>
      <c r="C349" s="15">
        <v>2011</v>
      </c>
      <c r="D349" s="15"/>
      <c r="E349" s="15" t="s">
        <v>179</v>
      </c>
      <c r="F349" s="4" t="s">
        <v>579</v>
      </c>
      <c r="G349" s="4" t="s">
        <v>734</v>
      </c>
      <c r="H349" s="15" t="s">
        <v>15</v>
      </c>
      <c r="I349" s="15" t="s">
        <v>16</v>
      </c>
      <c r="J349" s="18" t="s">
        <v>191</v>
      </c>
      <c r="K349" s="18"/>
      <c r="L349" s="18"/>
      <c r="M349" s="16"/>
      <c r="N349" s="34"/>
      <c r="O349" s="17"/>
      <c r="P349" s="17" t="s">
        <v>185</v>
      </c>
      <c r="Q349" s="17" t="s">
        <v>185</v>
      </c>
      <c r="R349" s="17" t="s">
        <v>867</v>
      </c>
      <c r="S349" s="24" t="s">
        <v>417</v>
      </c>
      <c r="AH349" s="25">
        <v>0</v>
      </c>
      <c r="AI349" s="15"/>
      <c r="AJ349" s="15"/>
      <c r="AK349" s="15"/>
      <c r="AL349" s="15"/>
      <c r="AM349" s="15">
        <v>0.28079999999999999</v>
      </c>
      <c r="AN349" s="4" t="s">
        <v>96</v>
      </c>
      <c r="AO349" s="4" t="s">
        <v>98</v>
      </c>
    </row>
    <row r="350" spans="1:41" s="4" customFormat="1" ht="13.8" x14ac:dyDescent="0.25">
      <c r="A350" s="4" t="s">
        <v>1233</v>
      </c>
      <c r="B350" s="15" t="s">
        <v>514</v>
      </c>
      <c r="C350" s="21">
        <v>2013</v>
      </c>
      <c r="D350" s="12" t="s">
        <v>844</v>
      </c>
      <c r="E350" s="15" t="s">
        <v>179</v>
      </c>
      <c r="F350" s="4" t="s">
        <v>579</v>
      </c>
      <c r="G350" s="4" t="s">
        <v>735</v>
      </c>
      <c r="H350" s="15" t="s">
        <v>15</v>
      </c>
      <c r="I350" s="18" t="s">
        <v>16</v>
      </c>
      <c r="J350" s="18" t="s">
        <v>191</v>
      </c>
      <c r="K350" s="18"/>
      <c r="L350" s="18"/>
      <c r="M350" s="17"/>
      <c r="N350" s="33"/>
      <c r="O350" s="17"/>
      <c r="P350" s="17" t="s">
        <v>185</v>
      </c>
      <c r="Q350" s="17" t="s">
        <v>185</v>
      </c>
      <c r="R350" s="17" t="s">
        <v>867</v>
      </c>
      <c r="S350" s="17" t="s">
        <v>421</v>
      </c>
      <c r="AH350" s="25">
        <v>0</v>
      </c>
      <c r="AI350" s="22">
        <v>9.1152000000000015</v>
      </c>
      <c r="AJ350" s="22"/>
      <c r="AK350" s="22"/>
      <c r="AL350" s="22"/>
      <c r="AM350" s="15"/>
      <c r="AN350" s="4" t="s">
        <v>96</v>
      </c>
      <c r="AO350" s="4" t="s">
        <v>98</v>
      </c>
    </row>
    <row r="351" spans="1:41" s="4" customFormat="1" ht="13.8" x14ac:dyDescent="0.25">
      <c r="A351" s="4" t="s">
        <v>1233</v>
      </c>
      <c r="B351" s="15" t="s">
        <v>514</v>
      </c>
      <c r="C351" s="15">
        <v>2013</v>
      </c>
      <c r="D351" s="12" t="s">
        <v>844</v>
      </c>
      <c r="E351" s="15" t="s">
        <v>179</v>
      </c>
      <c r="F351" s="4" t="s">
        <v>579</v>
      </c>
      <c r="G351" s="4" t="s">
        <v>735</v>
      </c>
      <c r="H351" s="15" t="s">
        <v>15</v>
      </c>
      <c r="I351" s="15" t="s">
        <v>16</v>
      </c>
      <c r="J351" s="18" t="s">
        <v>191</v>
      </c>
      <c r="K351" s="18"/>
      <c r="L351" s="18"/>
      <c r="M351" s="16"/>
      <c r="N351" s="34"/>
      <c r="O351" s="17"/>
      <c r="P351" s="17" t="s">
        <v>185</v>
      </c>
      <c r="Q351" s="17" t="s">
        <v>185</v>
      </c>
      <c r="R351" s="17" t="s">
        <v>867</v>
      </c>
      <c r="S351" s="24" t="s">
        <v>421</v>
      </c>
      <c r="AH351" s="25">
        <v>0</v>
      </c>
      <c r="AI351" s="15"/>
      <c r="AJ351" s="15"/>
      <c r="AK351" s="15"/>
      <c r="AL351" s="15"/>
      <c r="AM351" s="15">
        <v>0.36792000000000002</v>
      </c>
      <c r="AN351" s="4" t="s">
        <v>96</v>
      </c>
      <c r="AO351" s="4" t="s">
        <v>98</v>
      </c>
    </row>
    <row r="352" spans="1:41" s="4" customFormat="1" ht="13.8" x14ac:dyDescent="0.25">
      <c r="A352" s="4" t="s">
        <v>1234</v>
      </c>
      <c r="B352" s="12" t="s">
        <v>412</v>
      </c>
      <c r="C352" s="4">
        <v>2022</v>
      </c>
      <c r="D352" s="12" t="s">
        <v>845</v>
      </c>
      <c r="E352" s="12" t="s">
        <v>179</v>
      </c>
      <c r="F352" s="4" t="s">
        <v>579</v>
      </c>
      <c r="G352" s="4" t="s">
        <v>1122</v>
      </c>
      <c r="H352" s="4" t="s">
        <v>15</v>
      </c>
      <c r="I352" s="4" t="s">
        <v>16</v>
      </c>
      <c r="J352" s="12" t="s">
        <v>100</v>
      </c>
      <c r="K352" s="12"/>
      <c r="L352" s="12"/>
      <c r="N352" s="6"/>
      <c r="O352" s="5"/>
      <c r="P352" s="13" t="s">
        <v>185</v>
      </c>
      <c r="Q352" s="17" t="s">
        <v>185</v>
      </c>
      <c r="R352" s="13" t="s">
        <v>37</v>
      </c>
      <c r="S352" s="17" t="s">
        <v>37</v>
      </c>
      <c r="AH352" s="25">
        <v>0</v>
      </c>
      <c r="AI352" s="4">
        <v>116.64000000000001</v>
      </c>
      <c r="AN352" s="4" t="s">
        <v>96</v>
      </c>
      <c r="AO352" s="4" t="s">
        <v>98</v>
      </c>
    </row>
    <row r="353" spans="1:41" s="4" customFormat="1" ht="13.8" x14ac:dyDescent="0.25">
      <c r="A353" s="4" t="s">
        <v>1234</v>
      </c>
      <c r="B353" s="12" t="s">
        <v>412</v>
      </c>
      <c r="C353" s="12">
        <v>2022</v>
      </c>
      <c r="D353" s="12" t="s">
        <v>845</v>
      </c>
      <c r="E353" s="12" t="s">
        <v>179</v>
      </c>
      <c r="F353" s="4" t="s">
        <v>579</v>
      </c>
      <c r="G353" s="4" t="s">
        <v>1122</v>
      </c>
      <c r="H353" s="12" t="s">
        <v>15</v>
      </c>
      <c r="I353" s="12" t="s">
        <v>16</v>
      </c>
      <c r="J353" s="12" t="s">
        <v>100</v>
      </c>
      <c r="K353" s="12"/>
      <c r="L353" s="12"/>
      <c r="M353" s="13"/>
      <c r="N353" s="35"/>
      <c r="O353" s="13"/>
      <c r="P353" s="13" t="s">
        <v>185</v>
      </c>
      <c r="Q353" s="17" t="s">
        <v>185</v>
      </c>
      <c r="R353" s="13" t="s">
        <v>37</v>
      </c>
      <c r="S353" s="13" t="s">
        <v>37</v>
      </c>
      <c r="AH353" s="25">
        <v>0</v>
      </c>
      <c r="AI353" s="26">
        <v>116.64000000000001</v>
      </c>
      <c r="AJ353" s="26"/>
      <c r="AK353" s="26"/>
      <c r="AL353" s="26"/>
      <c r="AM353" s="12"/>
      <c r="AN353" s="4" t="s">
        <v>96</v>
      </c>
      <c r="AO353" s="4" t="s">
        <v>98</v>
      </c>
    </row>
    <row r="354" spans="1:41" s="4" customFormat="1" ht="13.8" x14ac:dyDescent="0.25">
      <c r="A354" s="4" t="s">
        <v>1235</v>
      </c>
      <c r="B354" s="4" t="s">
        <v>250</v>
      </c>
      <c r="C354" s="4">
        <v>2015</v>
      </c>
      <c r="E354" s="12" t="s">
        <v>179</v>
      </c>
      <c r="F354" s="4" t="s">
        <v>578</v>
      </c>
      <c r="H354" s="4" t="s">
        <v>15</v>
      </c>
      <c r="I354" s="4" t="s">
        <v>16</v>
      </c>
      <c r="J354" s="4" t="s">
        <v>251</v>
      </c>
      <c r="M354" s="4">
        <v>45</v>
      </c>
      <c r="N354" s="6" t="s">
        <v>252</v>
      </c>
      <c r="O354" s="5" t="s">
        <v>253</v>
      </c>
      <c r="P354" s="5" t="s">
        <v>185</v>
      </c>
      <c r="Q354" s="17" t="s">
        <v>185</v>
      </c>
      <c r="R354" s="13" t="s">
        <v>37</v>
      </c>
      <c r="S354" s="5" t="s">
        <v>37</v>
      </c>
      <c r="X354" s="4" t="s">
        <v>99</v>
      </c>
      <c r="AH354" s="25">
        <v>0</v>
      </c>
      <c r="AI354" s="4">
        <v>44.64</v>
      </c>
      <c r="AM354" s="4">
        <v>0.16536000000000001</v>
      </c>
      <c r="AN354" s="4" t="s">
        <v>96</v>
      </c>
      <c r="AO354" s="4" t="s">
        <v>98</v>
      </c>
    </row>
    <row r="355" spans="1:41" s="4" customFormat="1" ht="13.8" x14ac:dyDescent="0.25">
      <c r="A355" s="4" t="s">
        <v>1236</v>
      </c>
      <c r="B355" s="4" t="s">
        <v>250</v>
      </c>
      <c r="C355" s="4">
        <v>2016</v>
      </c>
      <c r="E355" s="12" t="s">
        <v>179</v>
      </c>
      <c r="F355" s="4" t="s">
        <v>579</v>
      </c>
      <c r="H355" s="4" t="s">
        <v>15</v>
      </c>
      <c r="I355" s="4" t="s">
        <v>16</v>
      </c>
      <c r="N355" s="6" t="s">
        <v>252</v>
      </c>
      <c r="O355" s="5" t="s">
        <v>253</v>
      </c>
      <c r="P355" s="5" t="s">
        <v>185</v>
      </c>
      <c r="Q355" s="17" t="s">
        <v>185</v>
      </c>
      <c r="R355" s="13" t="s">
        <v>37</v>
      </c>
      <c r="S355" s="5" t="s">
        <v>37</v>
      </c>
      <c r="X355" s="4" t="s">
        <v>99</v>
      </c>
      <c r="Y355" s="5"/>
      <c r="AH355" s="25">
        <v>0</v>
      </c>
      <c r="AI355" s="14">
        <v>216.36</v>
      </c>
      <c r="AJ355" s="5"/>
      <c r="AK355" s="5"/>
      <c r="AN355" s="4" t="s">
        <v>96</v>
      </c>
      <c r="AO355" s="4" t="s">
        <v>98</v>
      </c>
    </row>
    <row r="356" spans="1:41" s="4" customFormat="1" ht="13.8" x14ac:dyDescent="0.25">
      <c r="A356" s="4" t="s">
        <v>1235</v>
      </c>
      <c r="B356" s="4" t="s">
        <v>250</v>
      </c>
      <c r="C356" s="4">
        <v>2015</v>
      </c>
      <c r="E356" s="12" t="s">
        <v>179</v>
      </c>
      <c r="F356" s="4" t="s">
        <v>578</v>
      </c>
      <c r="H356" s="4" t="s">
        <v>15</v>
      </c>
      <c r="I356" s="4" t="s">
        <v>16</v>
      </c>
      <c r="J356" s="4" t="s">
        <v>251</v>
      </c>
      <c r="M356" s="4">
        <v>40</v>
      </c>
      <c r="N356" s="6" t="s">
        <v>252</v>
      </c>
      <c r="O356" s="5" t="s">
        <v>253</v>
      </c>
      <c r="P356" s="5" t="s">
        <v>185</v>
      </c>
      <c r="Q356" s="17" t="s">
        <v>185</v>
      </c>
      <c r="R356" s="13" t="s">
        <v>37</v>
      </c>
      <c r="S356" s="5" t="s">
        <v>37</v>
      </c>
      <c r="X356" s="4" t="s">
        <v>99</v>
      </c>
      <c r="AH356" s="25">
        <v>0</v>
      </c>
      <c r="AI356" s="4">
        <v>388.08000000000004</v>
      </c>
      <c r="AM356" s="4">
        <v>3.6240000000000001E-2</v>
      </c>
      <c r="AN356" s="4" t="s">
        <v>96</v>
      </c>
      <c r="AO356" s="4" t="s">
        <v>98</v>
      </c>
    </row>
    <row r="357" spans="1:41" s="4" customFormat="1" ht="13.8" x14ac:dyDescent="0.25">
      <c r="A357" s="4" t="s">
        <v>1238</v>
      </c>
      <c r="B357" s="12" t="s">
        <v>413</v>
      </c>
      <c r="C357" s="4">
        <v>2016</v>
      </c>
      <c r="D357" s="12" t="s">
        <v>847</v>
      </c>
      <c r="E357" s="12" t="s">
        <v>179</v>
      </c>
      <c r="F357" s="4" t="s">
        <v>579</v>
      </c>
      <c r="G357" s="4" t="s">
        <v>737</v>
      </c>
      <c r="H357" s="4" t="s">
        <v>15</v>
      </c>
      <c r="I357" s="4" t="s">
        <v>16</v>
      </c>
      <c r="J357" s="12" t="s">
        <v>254</v>
      </c>
      <c r="K357" s="12"/>
      <c r="L357" s="12"/>
      <c r="N357" s="6" t="s">
        <v>252</v>
      </c>
      <c r="O357" s="5" t="s">
        <v>253</v>
      </c>
      <c r="P357" s="13" t="s">
        <v>185</v>
      </c>
      <c r="Q357" s="17" t="s">
        <v>185</v>
      </c>
      <c r="R357" s="13" t="s">
        <v>37</v>
      </c>
      <c r="S357" s="17" t="s">
        <v>37</v>
      </c>
      <c r="AH357" s="25">
        <v>0</v>
      </c>
      <c r="AI357" s="4">
        <v>44.64</v>
      </c>
      <c r="AN357" s="4" t="s">
        <v>96</v>
      </c>
      <c r="AO357" s="4" t="s">
        <v>98</v>
      </c>
    </row>
    <row r="358" spans="1:41" s="4" customFormat="1" ht="13.8" x14ac:dyDescent="0.25">
      <c r="A358" s="4" t="s">
        <v>1238</v>
      </c>
      <c r="B358" s="12" t="s">
        <v>413</v>
      </c>
      <c r="C358" s="4">
        <v>2016</v>
      </c>
      <c r="D358" s="12" t="s">
        <v>847</v>
      </c>
      <c r="E358" s="12" t="s">
        <v>179</v>
      </c>
      <c r="F358" s="4" t="s">
        <v>579</v>
      </c>
      <c r="G358" s="4" t="s">
        <v>737</v>
      </c>
      <c r="H358" s="4" t="s">
        <v>15</v>
      </c>
      <c r="I358" s="4" t="s">
        <v>16</v>
      </c>
      <c r="J358" s="12" t="s">
        <v>254</v>
      </c>
      <c r="K358" s="12"/>
      <c r="L358" s="12"/>
      <c r="N358" s="6" t="s">
        <v>252</v>
      </c>
      <c r="O358" s="5" t="s">
        <v>253</v>
      </c>
      <c r="P358" s="13" t="s">
        <v>185</v>
      </c>
      <c r="Q358" s="17" t="s">
        <v>185</v>
      </c>
      <c r="R358" s="13" t="s">
        <v>37</v>
      </c>
      <c r="S358" s="17" t="s">
        <v>37</v>
      </c>
      <c r="AH358" s="25">
        <v>0</v>
      </c>
      <c r="AI358" s="4">
        <v>341.04</v>
      </c>
      <c r="AN358" s="4" t="s">
        <v>96</v>
      </c>
      <c r="AO358" s="4" t="s">
        <v>98</v>
      </c>
    </row>
    <row r="359" spans="1:41" s="4" customFormat="1" ht="13.8" x14ac:dyDescent="0.25">
      <c r="A359" s="4" t="s">
        <v>1238</v>
      </c>
      <c r="B359" s="12" t="s">
        <v>413</v>
      </c>
      <c r="C359" s="4">
        <v>2016</v>
      </c>
      <c r="D359" s="12" t="s">
        <v>847</v>
      </c>
      <c r="E359" s="12" t="s">
        <v>179</v>
      </c>
      <c r="F359" s="4" t="s">
        <v>579</v>
      </c>
      <c r="G359" s="4" t="s">
        <v>737</v>
      </c>
      <c r="H359" s="4" t="s">
        <v>15</v>
      </c>
      <c r="I359" s="4" t="s">
        <v>16</v>
      </c>
      <c r="J359" s="12" t="s">
        <v>254</v>
      </c>
      <c r="K359" s="12"/>
      <c r="L359" s="12"/>
      <c r="N359" s="6" t="s">
        <v>252</v>
      </c>
      <c r="O359" s="5" t="s">
        <v>253</v>
      </c>
      <c r="P359" s="13" t="s">
        <v>185</v>
      </c>
      <c r="Q359" s="17" t="s">
        <v>185</v>
      </c>
      <c r="R359" s="13" t="s">
        <v>37</v>
      </c>
      <c r="S359" s="17" t="s">
        <v>37</v>
      </c>
      <c r="AH359" s="25">
        <v>0</v>
      </c>
      <c r="AI359" s="4">
        <v>45.12</v>
      </c>
      <c r="AN359" s="4" t="s">
        <v>96</v>
      </c>
      <c r="AO359" s="4" t="s">
        <v>98</v>
      </c>
    </row>
    <row r="360" spans="1:41" s="4" customFormat="1" ht="13.8" x14ac:dyDescent="0.25">
      <c r="A360" s="4" t="s">
        <v>1239</v>
      </c>
      <c r="B360" s="12" t="s">
        <v>413</v>
      </c>
      <c r="C360" s="12">
        <v>2016</v>
      </c>
      <c r="D360" s="12" t="s">
        <v>848</v>
      </c>
      <c r="E360" s="12" t="s">
        <v>179</v>
      </c>
      <c r="F360" s="4" t="s">
        <v>579</v>
      </c>
      <c r="G360" s="4" t="s">
        <v>738</v>
      </c>
      <c r="H360" s="12" t="s">
        <v>15</v>
      </c>
      <c r="I360" s="12" t="s">
        <v>16</v>
      </c>
      <c r="J360" s="12" t="s">
        <v>254</v>
      </c>
      <c r="K360" s="12"/>
      <c r="L360" s="12"/>
      <c r="M360" s="13"/>
      <c r="N360" s="6" t="s">
        <v>252</v>
      </c>
      <c r="O360" s="5" t="s">
        <v>253</v>
      </c>
      <c r="P360" s="13" t="s">
        <v>185</v>
      </c>
      <c r="Q360" s="17" t="s">
        <v>185</v>
      </c>
      <c r="R360" s="13" t="s">
        <v>37</v>
      </c>
      <c r="S360" s="13" t="s">
        <v>37</v>
      </c>
      <c r="AH360" s="25">
        <v>0</v>
      </c>
      <c r="AI360" s="26">
        <v>341.04</v>
      </c>
      <c r="AJ360" s="26"/>
      <c r="AK360" s="26"/>
      <c r="AL360" s="26"/>
      <c r="AM360" s="12"/>
      <c r="AN360" s="4" t="s">
        <v>96</v>
      </c>
      <c r="AO360" s="4" t="s">
        <v>98</v>
      </c>
    </row>
    <row r="361" spans="1:41" s="4" customFormat="1" ht="13.8" x14ac:dyDescent="0.25">
      <c r="A361" s="4" t="s">
        <v>1239</v>
      </c>
      <c r="B361" s="12" t="s">
        <v>413</v>
      </c>
      <c r="C361" s="12">
        <v>2016</v>
      </c>
      <c r="D361" s="12" t="s">
        <v>848</v>
      </c>
      <c r="E361" s="12" t="s">
        <v>179</v>
      </c>
      <c r="F361" s="4" t="s">
        <v>579</v>
      </c>
      <c r="G361" s="4" t="s">
        <v>738</v>
      </c>
      <c r="H361" s="12" t="s">
        <v>15</v>
      </c>
      <c r="I361" s="12" t="s">
        <v>16</v>
      </c>
      <c r="J361" s="12" t="s">
        <v>254</v>
      </c>
      <c r="K361" s="12"/>
      <c r="L361" s="12"/>
      <c r="M361" s="13"/>
      <c r="N361" s="6" t="s">
        <v>252</v>
      </c>
      <c r="O361" s="5" t="s">
        <v>253</v>
      </c>
      <c r="P361" s="13" t="s">
        <v>185</v>
      </c>
      <c r="Q361" s="17" t="s">
        <v>185</v>
      </c>
      <c r="R361" s="13" t="s">
        <v>37</v>
      </c>
      <c r="S361" s="13" t="s">
        <v>37</v>
      </c>
      <c r="AH361" s="25">
        <v>0</v>
      </c>
      <c r="AI361" s="26">
        <v>45.12</v>
      </c>
      <c r="AJ361" s="26"/>
      <c r="AK361" s="26"/>
      <c r="AL361" s="26"/>
      <c r="AM361" s="12"/>
      <c r="AN361" s="4" t="s">
        <v>96</v>
      </c>
      <c r="AO361" s="4" t="s">
        <v>98</v>
      </c>
    </row>
    <row r="362" spans="1:41" s="4" customFormat="1" ht="13.8" x14ac:dyDescent="0.25">
      <c r="A362" s="4" t="s">
        <v>1239</v>
      </c>
      <c r="B362" s="12" t="s">
        <v>515</v>
      </c>
      <c r="C362" s="12">
        <v>2016</v>
      </c>
      <c r="D362" s="12" t="s">
        <v>848</v>
      </c>
      <c r="E362" s="12" t="s">
        <v>179</v>
      </c>
      <c r="F362" s="4" t="s">
        <v>579</v>
      </c>
      <c r="G362" s="4" t="s">
        <v>738</v>
      </c>
      <c r="H362" s="12" t="s">
        <v>15</v>
      </c>
      <c r="I362" s="12" t="s">
        <v>16</v>
      </c>
      <c r="J362" s="12" t="s">
        <v>254</v>
      </c>
      <c r="K362" s="12"/>
      <c r="L362" s="12"/>
      <c r="M362" s="13"/>
      <c r="N362" s="6" t="s">
        <v>252</v>
      </c>
      <c r="O362" s="5" t="s">
        <v>253</v>
      </c>
      <c r="P362" s="13" t="s">
        <v>185</v>
      </c>
      <c r="Q362" s="17" t="s">
        <v>185</v>
      </c>
      <c r="R362" s="13" t="s">
        <v>37</v>
      </c>
      <c r="S362" s="13" t="s">
        <v>37</v>
      </c>
      <c r="AH362" s="25">
        <v>0</v>
      </c>
      <c r="AI362" s="26">
        <v>44.64</v>
      </c>
      <c r="AJ362" s="26"/>
      <c r="AK362" s="26"/>
      <c r="AL362" s="26"/>
      <c r="AM362" s="12"/>
      <c r="AN362" s="4" t="s">
        <v>96</v>
      </c>
      <c r="AO362" s="4" t="s">
        <v>98</v>
      </c>
    </row>
    <row r="363" spans="1:41" s="4" customFormat="1" ht="13.8" x14ac:dyDescent="0.25">
      <c r="A363" s="4" t="s">
        <v>1239</v>
      </c>
      <c r="B363" s="28" t="s">
        <v>515</v>
      </c>
      <c r="C363" s="15">
        <v>2016</v>
      </c>
      <c r="D363" s="12" t="s">
        <v>848</v>
      </c>
      <c r="E363" s="15" t="s">
        <v>179</v>
      </c>
      <c r="F363" s="4" t="s">
        <v>579</v>
      </c>
      <c r="G363" s="4" t="s">
        <v>738</v>
      </c>
      <c r="H363" s="15" t="s">
        <v>15</v>
      </c>
      <c r="I363" s="15" t="s">
        <v>16</v>
      </c>
      <c r="J363" s="18" t="s">
        <v>254</v>
      </c>
      <c r="K363" s="18"/>
      <c r="L363" s="18"/>
      <c r="M363" s="16"/>
      <c r="N363" s="34"/>
      <c r="O363" s="17"/>
      <c r="P363" s="17" t="s">
        <v>185</v>
      </c>
      <c r="Q363" s="17" t="s">
        <v>185</v>
      </c>
      <c r="R363" s="17" t="s">
        <v>37</v>
      </c>
      <c r="S363" s="17" t="s">
        <v>37</v>
      </c>
      <c r="AH363" s="25">
        <v>0</v>
      </c>
      <c r="AI363" s="16"/>
      <c r="AJ363" s="16"/>
      <c r="AK363" s="16"/>
      <c r="AL363" s="16"/>
      <c r="AM363" s="16">
        <v>0.16536000000000001</v>
      </c>
      <c r="AN363" s="4" t="s">
        <v>96</v>
      </c>
      <c r="AO363" s="4" t="s">
        <v>98</v>
      </c>
    </row>
    <row r="364" spans="1:41" s="4" customFormat="1" ht="13.8" x14ac:dyDescent="0.25">
      <c r="A364" s="4" t="s">
        <v>1239</v>
      </c>
      <c r="B364" s="28" t="s">
        <v>515</v>
      </c>
      <c r="C364" s="15">
        <v>2016</v>
      </c>
      <c r="D364" s="12" t="s">
        <v>848</v>
      </c>
      <c r="E364" s="15" t="s">
        <v>179</v>
      </c>
      <c r="F364" s="4" t="s">
        <v>579</v>
      </c>
      <c r="G364" s="4" t="s">
        <v>738</v>
      </c>
      <c r="H364" s="15" t="s">
        <v>15</v>
      </c>
      <c r="I364" s="15" t="s">
        <v>16</v>
      </c>
      <c r="J364" s="18" t="s">
        <v>254</v>
      </c>
      <c r="K364" s="18"/>
      <c r="L364" s="18"/>
      <c r="M364" s="16"/>
      <c r="N364" s="6" t="s">
        <v>252</v>
      </c>
      <c r="O364" s="5" t="s">
        <v>253</v>
      </c>
      <c r="P364" s="17" t="s">
        <v>185</v>
      </c>
      <c r="Q364" s="17" t="s">
        <v>185</v>
      </c>
      <c r="R364" s="17" t="s">
        <v>37</v>
      </c>
      <c r="S364" s="17" t="s">
        <v>37</v>
      </c>
      <c r="AH364" s="25">
        <v>0</v>
      </c>
      <c r="AI364" s="16"/>
      <c r="AJ364" s="16"/>
      <c r="AK364" s="16"/>
      <c r="AL364" s="16"/>
      <c r="AM364" s="16">
        <v>22.240079999999999</v>
      </c>
      <c r="AN364" s="4" t="s">
        <v>96</v>
      </c>
      <c r="AO364" s="4" t="s">
        <v>98</v>
      </c>
    </row>
    <row r="365" spans="1:41" s="4" customFormat="1" ht="13.8" x14ac:dyDescent="0.25">
      <c r="A365" s="4" t="s">
        <v>1239</v>
      </c>
      <c r="B365" s="28" t="s">
        <v>515</v>
      </c>
      <c r="C365" s="15">
        <v>2016</v>
      </c>
      <c r="D365" s="12" t="s">
        <v>848</v>
      </c>
      <c r="E365" s="15" t="s">
        <v>179</v>
      </c>
      <c r="F365" s="4" t="s">
        <v>579</v>
      </c>
      <c r="G365" s="4" t="s">
        <v>738</v>
      </c>
      <c r="H365" s="15" t="s">
        <v>15</v>
      </c>
      <c r="I365" s="15" t="s">
        <v>16</v>
      </c>
      <c r="J365" s="18" t="s">
        <v>254</v>
      </c>
      <c r="K365" s="18"/>
      <c r="L365" s="18"/>
      <c r="M365" s="16"/>
      <c r="N365" s="6" t="s">
        <v>252</v>
      </c>
      <c r="O365" s="5" t="s">
        <v>253</v>
      </c>
      <c r="P365" s="17" t="s">
        <v>185</v>
      </c>
      <c r="Q365" s="17" t="s">
        <v>185</v>
      </c>
      <c r="R365" s="17" t="s">
        <v>37</v>
      </c>
      <c r="S365" s="17" t="s">
        <v>37</v>
      </c>
      <c r="AH365" s="25">
        <v>0</v>
      </c>
      <c r="AI365" s="16"/>
      <c r="AJ365" s="16"/>
      <c r="AK365" s="16"/>
      <c r="AL365" s="16"/>
      <c r="AM365" s="16">
        <v>0.15672</v>
      </c>
      <c r="AN365" s="4" t="s">
        <v>96</v>
      </c>
      <c r="AO365" s="4" t="s">
        <v>98</v>
      </c>
    </row>
    <row r="366" spans="1:41" s="4" customFormat="1" ht="13.8" x14ac:dyDescent="0.25">
      <c r="A366" s="4" t="s">
        <v>1240</v>
      </c>
      <c r="B366" s="4" t="s">
        <v>197</v>
      </c>
      <c r="C366" s="4">
        <v>2023</v>
      </c>
      <c r="D366" s="23" t="s">
        <v>198</v>
      </c>
      <c r="E366" s="15" t="s">
        <v>179</v>
      </c>
      <c r="F366" s="4" t="s">
        <v>579</v>
      </c>
      <c r="G366" s="4" t="s">
        <v>766</v>
      </c>
      <c r="H366" s="4" t="s">
        <v>199</v>
      </c>
      <c r="I366" s="4" t="s">
        <v>200</v>
      </c>
      <c r="J366" s="4" t="s">
        <v>201</v>
      </c>
      <c r="M366" s="4">
        <v>90</v>
      </c>
      <c r="N366" s="6"/>
      <c r="O366" s="5"/>
      <c r="P366" s="5" t="s">
        <v>185</v>
      </c>
      <c r="Q366" s="17" t="s">
        <v>185</v>
      </c>
      <c r="R366" s="5" t="s">
        <v>867</v>
      </c>
      <c r="S366" s="5" t="s">
        <v>867</v>
      </c>
      <c r="T366" s="4">
        <v>9</v>
      </c>
      <c r="V366" s="4">
        <v>1.28</v>
      </c>
      <c r="X366" s="4" t="s">
        <v>99</v>
      </c>
      <c r="Y366" s="4">
        <v>25.1</v>
      </c>
      <c r="Z366" s="4">
        <v>9.1</v>
      </c>
      <c r="AA366" s="4">
        <v>6.6</v>
      </c>
      <c r="AH366" s="25">
        <v>0</v>
      </c>
      <c r="AI366" s="4">
        <v>0.99818266076373796</v>
      </c>
      <c r="AJ366" s="4">
        <v>0.79095305537543648</v>
      </c>
      <c r="AN366" s="4" t="s">
        <v>96</v>
      </c>
      <c r="AO366" s="4" t="s">
        <v>98</v>
      </c>
    </row>
    <row r="367" spans="1:41" s="4" customFormat="1" ht="13.8" x14ac:dyDescent="0.25">
      <c r="A367" s="4" t="s">
        <v>1240</v>
      </c>
      <c r="B367" s="4" t="s">
        <v>197</v>
      </c>
      <c r="C367" s="4">
        <v>2023</v>
      </c>
      <c r="D367" s="23" t="s">
        <v>198</v>
      </c>
      <c r="E367" s="15" t="s">
        <v>179</v>
      </c>
      <c r="F367" s="4" t="s">
        <v>579</v>
      </c>
      <c r="G367" s="4" t="s">
        <v>766</v>
      </c>
      <c r="H367" s="4" t="s">
        <v>199</v>
      </c>
      <c r="I367" s="4" t="s">
        <v>200</v>
      </c>
      <c r="J367" s="4" t="s">
        <v>201</v>
      </c>
      <c r="M367" s="4">
        <v>90</v>
      </c>
      <c r="N367" s="6"/>
      <c r="O367" s="5"/>
      <c r="P367" s="5" t="s">
        <v>185</v>
      </c>
      <c r="Q367" s="17" t="s">
        <v>185</v>
      </c>
      <c r="R367" s="5" t="s">
        <v>867</v>
      </c>
      <c r="S367" s="5" t="s">
        <v>867</v>
      </c>
      <c r="T367" s="4">
        <v>9</v>
      </c>
      <c r="V367" s="4">
        <v>1.21</v>
      </c>
      <c r="X367" s="4" t="s">
        <v>99</v>
      </c>
      <c r="Y367" s="4">
        <v>21.3</v>
      </c>
      <c r="Z367" s="4">
        <v>8</v>
      </c>
      <c r="AA367" s="4">
        <v>1.5</v>
      </c>
      <c r="AH367" s="25">
        <v>0</v>
      </c>
      <c r="AI367" s="4">
        <v>1.3181346301840295</v>
      </c>
      <c r="AJ367" s="4">
        <v>0.69449100277345976</v>
      </c>
      <c r="AN367" s="4" t="s">
        <v>96</v>
      </c>
      <c r="AO367" s="4" t="s">
        <v>98</v>
      </c>
    </row>
    <row r="368" spans="1:41" s="4" customFormat="1" ht="13.8" x14ac:dyDescent="0.25">
      <c r="A368" s="4" t="s">
        <v>1240</v>
      </c>
      <c r="B368" s="4" t="s">
        <v>197</v>
      </c>
      <c r="C368" s="4">
        <v>2023</v>
      </c>
      <c r="D368" s="23" t="s">
        <v>198</v>
      </c>
      <c r="E368" s="15" t="s">
        <v>179</v>
      </c>
      <c r="F368" s="4" t="s">
        <v>579</v>
      </c>
      <c r="G368" s="4" t="s">
        <v>766</v>
      </c>
      <c r="H368" s="4" t="s">
        <v>199</v>
      </c>
      <c r="I368" s="4" t="s">
        <v>200</v>
      </c>
      <c r="J368" s="4" t="s">
        <v>201</v>
      </c>
      <c r="M368" s="4">
        <v>90</v>
      </c>
      <c r="N368" s="6"/>
      <c r="O368" s="5"/>
      <c r="P368" s="5" t="s">
        <v>185</v>
      </c>
      <c r="Q368" s="17" t="s">
        <v>185</v>
      </c>
      <c r="R368" s="5" t="s">
        <v>867</v>
      </c>
      <c r="S368" s="5" t="s">
        <v>867</v>
      </c>
      <c r="T368" s="4">
        <v>9</v>
      </c>
      <c r="V368" s="4">
        <v>1.05</v>
      </c>
      <c r="X368" s="4" t="s">
        <v>99</v>
      </c>
      <c r="Y368" s="4">
        <v>22.5</v>
      </c>
      <c r="Z368" s="4">
        <v>8.5</v>
      </c>
      <c r="AA368" s="4">
        <v>4.3</v>
      </c>
      <c r="AH368" s="25">
        <v>0</v>
      </c>
      <c r="AI368" s="4">
        <v>1.8027632892268479</v>
      </c>
      <c r="AJ368" s="4">
        <v>0.3484900892800733</v>
      </c>
      <c r="AN368" s="4" t="s">
        <v>96</v>
      </c>
      <c r="AO368" s="4" t="s">
        <v>98</v>
      </c>
    </row>
    <row r="369" spans="1:41" s="4" customFormat="1" ht="13.8" x14ac:dyDescent="0.25">
      <c r="A369" s="4" t="s">
        <v>1240</v>
      </c>
      <c r="B369" s="4" t="s">
        <v>197</v>
      </c>
      <c r="C369" s="4">
        <v>2023</v>
      </c>
      <c r="D369" s="23" t="s">
        <v>198</v>
      </c>
      <c r="E369" s="15" t="s">
        <v>179</v>
      </c>
      <c r="F369" s="4" t="s">
        <v>579</v>
      </c>
      <c r="G369" s="4" t="s">
        <v>766</v>
      </c>
      <c r="H369" s="4" t="s">
        <v>199</v>
      </c>
      <c r="I369" s="4" t="s">
        <v>200</v>
      </c>
      <c r="J369" s="4" t="s">
        <v>201</v>
      </c>
      <c r="M369" s="4">
        <v>90</v>
      </c>
      <c r="N369" s="6"/>
      <c r="O369" s="5"/>
      <c r="P369" s="5" t="s">
        <v>185</v>
      </c>
      <c r="Q369" s="17" t="s">
        <v>185</v>
      </c>
      <c r="R369" s="5" t="s">
        <v>867</v>
      </c>
      <c r="S369" s="5" t="s">
        <v>867</v>
      </c>
      <c r="T369" s="4">
        <v>9</v>
      </c>
      <c r="V369" s="4">
        <v>1.19</v>
      </c>
      <c r="X369" s="4" t="s">
        <v>99</v>
      </c>
      <c r="Y369" s="4">
        <v>23.7</v>
      </c>
      <c r="Z369" s="4">
        <v>9.1</v>
      </c>
      <c r="AA369" s="4">
        <v>5.3</v>
      </c>
      <c r="AH369" s="25">
        <v>0</v>
      </c>
      <c r="AI369" s="4">
        <v>2.3385617116214306</v>
      </c>
      <c r="AJ369" s="4">
        <v>2.0368816884586241</v>
      </c>
      <c r="AN369" s="4" t="s">
        <v>96</v>
      </c>
      <c r="AO369" s="4" t="s">
        <v>98</v>
      </c>
    </row>
    <row r="370" spans="1:41" s="4" customFormat="1" ht="13.8" x14ac:dyDescent="0.25">
      <c r="A370" s="4" t="s">
        <v>1240</v>
      </c>
      <c r="B370" s="4" t="s">
        <v>197</v>
      </c>
      <c r="C370" s="4">
        <v>2023</v>
      </c>
      <c r="D370" s="23" t="s">
        <v>198</v>
      </c>
      <c r="E370" s="15" t="s">
        <v>179</v>
      </c>
      <c r="F370" s="4" t="s">
        <v>579</v>
      </c>
      <c r="G370" s="4" t="s">
        <v>766</v>
      </c>
      <c r="H370" s="4" t="s">
        <v>199</v>
      </c>
      <c r="I370" s="4" t="s">
        <v>200</v>
      </c>
      <c r="J370" s="4" t="s">
        <v>201</v>
      </c>
      <c r="M370" s="4">
        <v>90</v>
      </c>
      <c r="N370" s="6"/>
      <c r="O370" s="5"/>
      <c r="P370" s="5" t="s">
        <v>185</v>
      </c>
      <c r="Q370" s="17" t="s">
        <v>185</v>
      </c>
      <c r="R370" s="5" t="s">
        <v>867</v>
      </c>
      <c r="S370" s="5" t="s">
        <v>867</v>
      </c>
      <c r="T370" s="4">
        <v>13</v>
      </c>
      <c r="V370" s="4">
        <v>1.2</v>
      </c>
      <c r="X370" s="4" t="s">
        <v>99</v>
      </c>
      <c r="Y370" s="4">
        <v>24.8</v>
      </c>
      <c r="Z370" s="4">
        <v>9.1999999999999993</v>
      </c>
      <c r="AA370" s="4">
        <v>7.6</v>
      </c>
      <c r="AH370" s="25">
        <v>0</v>
      </c>
      <c r="AI370" s="4">
        <v>3.9829317953426315</v>
      </c>
      <c r="AJ370" s="4">
        <v>0.95179158159627975</v>
      </c>
      <c r="AN370" s="4" t="s">
        <v>96</v>
      </c>
      <c r="AO370" s="4" t="s">
        <v>98</v>
      </c>
    </row>
    <row r="371" spans="1:41" s="4" customFormat="1" ht="13.8" x14ac:dyDescent="0.25">
      <c r="A371" s="4" t="s">
        <v>1240</v>
      </c>
      <c r="B371" s="4" t="s">
        <v>197</v>
      </c>
      <c r="C371" s="4">
        <v>2023</v>
      </c>
      <c r="D371" s="23" t="s">
        <v>198</v>
      </c>
      <c r="E371" s="15" t="s">
        <v>179</v>
      </c>
      <c r="F371" s="4" t="s">
        <v>579</v>
      </c>
      <c r="G371" s="4" t="s">
        <v>766</v>
      </c>
      <c r="H371" s="4" t="s">
        <v>199</v>
      </c>
      <c r="I371" s="4" t="s">
        <v>200</v>
      </c>
      <c r="J371" s="4" t="s">
        <v>201</v>
      </c>
      <c r="M371" s="4">
        <v>90</v>
      </c>
      <c r="N371" s="6"/>
      <c r="O371" s="5"/>
      <c r="P371" s="5" t="s">
        <v>185</v>
      </c>
      <c r="Q371" s="17" t="s">
        <v>185</v>
      </c>
      <c r="R371" s="5" t="s">
        <v>867</v>
      </c>
      <c r="S371" s="5" t="s">
        <v>867</v>
      </c>
      <c r="T371" s="4">
        <v>9</v>
      </c>
      <c r="V371" s="4">
        <v>1.1299999999999999</v>
      </c>
      <c r="X371" s="4" t="s">
        <v>99</v>
      </c>
      <c r="Y371" s="4">
        <v>15.9</v>
      </c>
      <c r="Z371" s="4">
        <v>7.9</v>
      </c>
      <c r="AA371" s="4">
        <v>6.2</v>
      </c>
      <c r="AH371" s="25">
        <v>0</v>
      </c>
      <c r="AI371" s="4">
        <v>4.9494906227014548</v>
      </c>
      <c r="AJ371" s="4">
        <v>8.7260627716738917</v>
      </c>
      <c r="AN371" s="4" t="s">
        <v>96</v>
      </c>
      <c r="AO371" s="4" t="s">
        <v>98</v>
      </c>
    </row>
    <row r="372" spans="1:41" s="4" customFormat="1" ht="13.8" x14ac:dyDescent="0.25">
      <c r="A372" s="4" t="s">
        <v>1240</v>
      </c>
      <c r="B372" s="4" t="s">
        <v>197</v>
      </c>
      <c r="C372" s="4">
        <v>2023</v>
      </c>
      <c r="D372" s="23" t="s">
        <v>198</v>
      </c>
      <c r="E372" s="15" t="s">
        <v>179</v>
      </c>
      <c r="F372" s="4" t="s">
        <v>579</v>
      </c>
      <c r="G372" s="4" t="s">
        <v>766</v>
      </c>
      <c r="H372" s="4" t="s">
        <v>199</v>
      </c>
      <c r="I372" s="4" t="s">
        <v>200</v>
      </c>
      <c r="J372" s="4" t="s">
        <v>201</v>
      </c>
      <c r="M372" s="4">
        <v>90</v>
      </c>
      <c r="N372" s="6"/>
      <c r="O372" s="5"/>
      <c r="P372" s="5" t="s">
        <v>185</v>
      </c>
      <c r="Q372" s="17" t="s">
        <v>185</v>
      </c>
      <c r="R372" s="5" t="s">
        <v>867</v>
      </c>
      <c r="S372" s="5" t="s">
        <v>867</v>
      </c>
      <c r="T372" s="4">
        <v>11</v>
      </c>
      <c r="V372" s="4">
        <v>1.39</v>
      </c>
      <c r="X372" s="4" t="s">
        <v>99</v>
      </c>
      <c r="Y372" s="4">
        <v>26.3</v>
      </c>
      <c r="Z372" s="4">
        <v>9.6</v>
      </c>
      <c r="AA372" s="4">
        <v>15.2</v>
      </c>
      <c r="AH372" s="25">
        <v>0</v>
      </c>
      <c r="AI372" s="4">
        <v>6.17084347801232</v>
      </c>
      <c r="AJ372" s="4">
        <v>0.65109069464504188</v>
      </c>
      <c r="AN372" s="4" t="s">
        <v>96</v>
      </c>
      <c r="AO372" s="4" t="s">
        <v>98</v>
      </c>
    </row>
    <row r="373" spans="1:41" s="4" customFormat="1" ht="13.8" x14ac:dyDescent="0.25">
      <c r="A373" s="4" t="s">
        <v>1240</v>
      </c>
      <c r="B373" s="4" t="s">
        <v>197</v>
      </c>
      <c r="C373" s="4">
        <v>2023</v>
      </c>
      <c r="D373" s="23" t="s">
        <v>198</v>
      </c>
      <c r="E373" s="15" t="s">
        <v>179</v>
      </c>
      <c r="F373" s="4" t="s">
        <v>579</v>
      </c>
      <c r="G373" s="4" t="s">
        <v>766</v>
      </c>
      <c r="H373" s="4" t="s">
        <v>199</v>
      </c>
      <c r="I373" s="4" t="s">
        <v>200</v>
      </c>
      <c r="J373" s="4" t="s">
        <v>201</v>
      </c>
      <c r="M373" s="4">
        <v>90</v>
      </c>
      <c r="N373" s="6"/>
      <c r="O373" s="5"/>
      <c r="P373" s="5" t="s">
        <v>185</v>
      </c>
      <c r="Q373" s="17" t="s">
        <v>185</v>
      </c>
      <c r="R373" s="5" t="s">
        <v>867</v>
      </c>
      <c r="S373" s="5" t="s">
        <v>867</v>
      </c>
      <c r="T373" s="4">
        <v>14</v>
      </c>
      <c r="V373" s="4">
        <v>1.04</v>
      </c>
      <c r="X373" s="4" t="s">
        <v>99</v>
      </c>
      <c r="Y373" s="4">
        <v>27.5</v>
      </c>
      <c r="Z373" s="4">
        <v>9.9</v>
      </c>
      <c r="AA373" s="4">
        <v>22</v>
      </c>
      <c r="AH373" s="25">
        <v>0</v>
      </c>
      <c r="AI373" s="4">
        <v>7.9102457655916112</v>
      </c>
      <c r="AJ373" s="4">
        <v>1.4934970354120967</v>
      </c>
      <c r="AN373" s="4" t="s">
        <v>96</v>
      </c>
      <c r="AO373" s="4" t="s">
        <v>98</v>
      </c>
    </row>
    <row r="374" spans="1:41" s="4" customFormat="1" ht="13.8" x14ac:dyDescent="0.25">
      <c r="A374" s="4" t="s">
        <v>1240</v>
      </c>
      <c r="B374" s="4" t="s">
        <v>197</v>
      </c>
      <c r="C374" s="4">
        <v>2023</v>
      </c>
      <c r="D374" s="23" t="s">
        <v>198</v>
      </c>
      <c r="E374" s="15" t="s">
        <v>179</v>
      </c>
      <c r="F374" s="4" t="s">
        <v>579</v>
      </c>
      <c r="G374" s="4" t="s">
        <v>766</v>
      </c>
      <c r="H374" s="4" t="s">
        <v>199</v>
      </c>
      <c r="I374" s="4" t="s">
        <v>200</v>
      </c>
      <c r="J374" s="4" t="s">
        <v>201</v>
      </c>
      <c r="M374" s="4">
        <v>90</v>
      </c>
      <c r="N374" s="6"/>
      <c r="O374" s="5"/>
      <c r="P374" s="5" t="s">
        <v>185</v>
      </c>
      <c r="Q374" s="17" t="s">
        <v>185</v>
      </c>
      <c r="R374" s="5" t="s">
        <v>867</v>
      </c>
      <c r="S374" s="5" t="s">
        <v>867</v>
      </c>
      <c r="T374" s="4">
        <v>11</v>
      </c>
      <c r="V374" s="4">
        <v>1.28</v>
      </c>
      <c r="X374" s="4" t="s">
        <v>99</v>
      </c>
      <c r="Y374" s="4">
        <v>21.1</v>
      </c>
      <c r="Z374" s="4">
        <v>7.9</v>
      </c>
      <c r="AA374" s="4">
        <v>1.2</v>
      </c>
      <c r="AH374" s="25">
        <v>0</v>
      </c>
      <c r="AI374" s="4">
        <v>10.400198582748827</v>
      </c>
      <c r="AJ374" s="4">
        <v>1.5051023592687789</v>
      </c>
      <c r="AN374" s="4" t="s">
        <v>96</v>
      </c>
      <c r="AO374" s="4" t="s">
        <v>98</v>
      </c>
    </row>
    <row r="375" spans="1:41" s="4" customFormat="1" ht="13.8" x14ac:dyDescent="0.25">
      <c r="A375" s="4" t="s">
        <v>1240</v>
      </c>
      <c r="B375" s="4" t="s">
        <v>197</v>
      </c>
      <c r="C375" s="4">
        <v>2023</v>
      </c>
      <c r="D375" s="23" t="s">
        <v>198</v>
      </c>
      <c r="E375" s="15" t="s">
        <v>179</v>
      </c>
      <c r="F375" s="4" t="s">
        <v>579</v>
      </c>
      <c r="G375" s="4" t="s">
        <v>766</v>
      </c>
      <c r="H375" s="4" t="s">
        <v>199</v>
      </c>
      <c r="I375" s="4" t="s">
        <v>200</v>
      </c>
      <c r="J375" s="4" t="s">
        <v>201</v>
      </c>
      <c r="M375" s="4">
        <v>90</v>
      </c>
      <c r="N375" s="6"/>
      <c r="O375" s="5"/>
      <c r="P375" s="5" t="s">
        <v>185</v>
      </c>
      <c r="Q375" s="17" t="s">
        <v>185</v>
      </c>
      <c r="R375" s="5" t="s">
        <v>867</v>
      </c>
      <c r="S375" s="5" t="s">
        <v>867</v>
      </c>
      <c r="T375" s="4">
        <v>11</v>
      </c>
      <c r="V375" s="4">
        <v>1.36</v>
      </c>
      <c r="X375" s="4" t="s">
        <v>99</v>
      </c>
      <c r="Y375" s="4">
        <v>15.1</v>
      </c>
      <c r="Z375" s="4">
        <v>7.9</v>
      </c>
      <c r="AA375" s="4">
        <v>5.9</v>
      </c>
      <c r="AH375" s="25">
        <v>0</v>
      </c>
      <c r="AI375" s="4">
        <v>11.870828085605279</v>
      </c>
      <c r="AJ375" s="4">
        <v>7.7184751010324852</v>
      </c>
      <c r="AN375" s="4" t="s">
        <v>96</v>
      </c>
      <c r="AO375" s="4" t="s">
        <v>98</v>
      </c>
    </row>
    <row r="376" spans="1:41" s="4" customFormat="1" ht="13.8" x14ac:dyDescent="0.25">
      <c r="A376" s="4" t="s">
        <v>1240</v>
      </c>
      <c r="B376" s="4" t="s">
        <v>197</v>
      </c>
      <c r="C376" s="4">
        <v>2023</v>
      </c>
      <c r="D376" s="23" t="s">
        <v>198</v>
      </c>
      <c r="E376" s="15" t="s">
        <v>179</v>
      </c>
      <c r="F376" s="4" t="s">
        <v>579</v>
      </c>
      <c r="G376" s="4" t="s">
        <v>766</v>
      </c>
      <c r="H376" s="4" t="s">
        <v>199</v>
      </c>
      <c r="I376" s="4" t="s">
        <v>200</v>
      </c>
      <c r="J376" s="4" t="s">
        <v>201</v>
      </c>
      <c r="M376" s="4">
        <v>90</v>
      </c>
      <c r="N376" s="6"/>
      <c r="O376" s="5"/>
      <c r="P376" s="5" t="s">
        <v>185</v>
      </c>
      <c r="Q376" s="17" t="s">
        <v>185</v>
      </c>
      <c r="R376" s="5" t="s">
        <v>867</v>
      </c>
      <c r="S376" s="5" t="s">
        <v>867</v>
      </c>
      <c r="T376" s="4">
        <v>8</v>
      </c>
      <c r="V376" s="4">
        <v>2.48</v>
      </c>
      <c r="X376" s="4" t="s">
        <v>99</v>
      </c>
      <c r="Y376" s="4">
        <v>25</v>
      </c>
      <c r="Z376" s="4">
        <v>9.1</v>
      </c>
      <c r="AA376" s="4">
        <v>4.9000000000000004</v>
      </c>
      <c r="AH376" s="25">
        <v>0</v>
      </c>
      <c r="AI376" s="4">
        <v>12.856294807752876</v>
      </c>
      <c r="AJ376" s="4">
        <v>0.54304751368170856</v>
      </c>
      <c r="AN376" s="4" t="s">
        <v>96</v>
      </c>
      <c r="AO376" s="4" t="s">
        <v>98</v>
      </c>
    </row>
    <row r="377" spans="1:41" s="4" customFormat="1" ht="13.8" x14ac:dyDescent="0.25">
      <c r="A377" s="4" t="s">
        <v>1240</v>
      </c>
      <c r="B377" s="4" t="s">
        <v>197</v>
      </c>
      <c r="C377" s="4">
        <v>2023</v>
      </c>
      <c r="D377" s="23" t="s">
        <v>198</v>
      </c>
      <c r="E377" s="15" t="s">
        <v>179</v>
      </c>
      <c r="F377" s="4" t="s">
        <v>579</v>
      </c>
      <c r="G377" s="4" t="s">
        <v>766</v>
      </c>
      <c r="H377" s="4" t="s">
        <v>199</v>
      </c>
      <c r="I377" s="4" t="s">
        <v>200</v>
      </c>
      <c r="J377" s="4" t="s">
        <v>201</v>
      </c>
      <c r="M377" s="4">
        <v>90</v>
      </c>
      <c r="N377" s="6"/>
      <c r="O377" s="5"/>
      <c r="P377" s="5" t="s">
        <v>185</v>
      </c>
      <c r="Q377" s="17" t="s">
        <v>185</v>
      </c>
      <c r="R377" s="5" t="s">
        <v>867</v>
      </c>
      <c r="S377" s="5" t="s">
        <v>867</v>
      </c>
      <c r="T377" s="4">
        <v>9</v>
      </c>
      <c r="V377" s="4">
        <v>1.1100000000000001</v>
      </c>
      <c r="X377" s="4" t="s">
        <v>99</v>
      </c>
      <c r="Y377" s="4">
        <v>17</v>
      </c>
      <c r="Z377" s="4">
        <v>8.5</v>
      </c>
      <c r="AA377" s="4">
        <v>9.1999999999999993</v>
      </c>
      <c r="AH377" s="25">
        <v>0</v>
      </c>
      <c r="AI377" s="4">
        <v>14.48893608310885</v>
      </c>
      <c r="AJ377" s="4">
        <v>6.0829295225797546</v>
      </c>
      <c r="AN377" s="4" t="s">
        <v>96</v>
      </c>
      <c r="AO377" s="4" t="s">
        <v>98</v>
      </c>
    </row>
    <row r="378" spans="1:41" s="4" customFormat="1" ht="13.8" x14ac:dyDescent="0.25">
      <c r="A378" s="4" t="s">
        <v>1240</v>
      </c>
      <c r="B378" s="4" t="s">
        <v>197</v>
      </c>
      <c r="C378" s="4">
        <v>2023</v>
      </c>
      <c r="D378" s="23" t="s">
        <v>198</v>
      </c>
      <c r="E378" s="15" t="s">
        <v>179</v>
      </c>
      <c r="F378" s="4" t="s">
        <v>579</v>
      </c>
      <c r="G378" s="4" t="s">
        <v>766</v>
      </c>
      <c r="H378" s="4" t="s">
        <v>199</v>
      </c>
      <c r="I378" s="4" t="s">
        <v>200</v>
      </c>
      <c r="J378" s="4" t="s">
        <v>201</v>
      </c>
      <c r="M378" s="4">
        <v>90</v>
      </c>
      <c r="N378" s="6"/>
      <c r="O378" s="5"/>
      <c r="P378" s="5" t="s">
        <v>185</v>
      </c>
      <c r="Q378" s="17" t="s">
        <v>185</v>
      </c>
      <c r="R378" s="5" t="s">
        <v>867</v>
      </c>
      <c r="S378" s="5" t="s">
        <v>867</v>
      </c>
      <c r="T378" s="4">
        <v>13</v>
      </c>
      <c r="V378" s="4">
        <v>1.28</v>
      </c>
      <c r="X378" s="4" t="s">
        <v>99</v>
      </c>
      <c r="Y378" s="4">
        <v>22.2</v>
      </c>
      <c r="Z378" s="4">
        <v>8.8000000000000007</v>
      </c>
      <c r="AA378" s="4">
        <v>3.5</v>
      </c>
      <c r="AH378" s="25">
        <v>0</v>
      </c>
      <c r="AI378" s="4">
        <v>18.602705830643</v>
      </c>
      <c r="AJ378" s="4">
        <v>2.1261975000329594</v>
      </c>
      <c r="AN378" s="4" t="s">
        <v>96</v>
      </c>
      <c r="AO378" s="4" t="s">
        <v>98</v>
      </c>
    </row>
    <row r="379" spans="1:41" s="4" customFormat="1" ht="13.8" x14ac:dyDescent="0.25">
      <c r="A379" s="4" t="s">
        <v>1240</v>
      </c>
      <c r="B379" s="4" t="s">
        <v>197</v>
      </c>
      <c r="C379" s="4">
        <v>2023</v>
      </c>
      <c r="D379" s="23" t="s">
        <v>198</v>
      </c>
      <c r="E379" s="15" t="s">
        <v>179</v>
      </c>
      <c r="F379" s="4" t="s">
        <v>579</v>
      </c>
      <c r="G379" s="4" t="s">
        <v>766</v>
      </c>
      <c r="H379" s="4" t="s">
        <v>199</v>
      </c>
      <c r="I379" s="4" t="s">
        <v>200</v>
      </c>
      <c r="J379" s="4" t="s">
        <v>201</v>
      </c>
      <c r="M379" s="4">
        <v>90</v>
      </c>
      <c r="N379" s="6"/>
      <c r="O379" s="5"/>
      <c r="P379" s="5" t="s">
        <v>185</v>
      </c>
      <c r="Q379" s="17" t="s">
        <v>185</v>
      </c>
      <c r="R379" s="5" t="s">
        <v>867</v>
      </c>
      <c r="S379" s="5" t="s">
        <v>867</v>
      </c>
      <c r="T379" s="4">
        <v>11</v>
      </c>
      <c r="V379" s="4">
        <v>1.43</v>
      </c>
      <c r="X379" s="4" t="s">
        <v>99</v>
      </c>
      <c r="Y379" s="4">
        <v>21.4</v>
      </c>
      <c r="Z379" s="4">
        <v>8.9</v>
      </c>
      <c r="AA379" s="4">
        <v>4.3</v>
      </c>
      <c r="AH379" s="25">
        <v>0</v>
      </c>
      <c r="AI379" s="4">
        <v>19.655749547750982</v>
      </c>
      <c r="AJ379" s="4">
        <v>3.8824665939734539</v>
      </c>
      <c r="AN379" s="4" t="s">
        <v>96</v>
      </c>
      <c r="AO379" s="4" t="s">
        <v>98</v>
      </c>
    </row>
    <row r="380" spans="1:41" s="4" customFormat="1" ht="13.8" x14ac:dyDescent="0.25">
      <c r="A380" s="4" t="s">
        <v>1240</v>
      </c>
      <c r="B380" s="4" t="s">
        <v>197</v>
      </c>
      <c r="C380" s="4">
        <v>2023</v>
      </c>
      <c r="D380" s="23" t="s">
        <v>198</v>
      </c>
      <c r="E380" s="15" t="s">
        <v>179</v>
      </c>
      <c r="F380" s="4" t="s">
        <v>579</v>
      </c>
      <c r="G380" s="4" t="s">
        <v>766</v>
      </c>
      <c r="H380" s="4" t="s">
        <v>199</v>
      </c>
      <c r="I380" s="4" t="s">
        <v>200</v>
      </c>
      <c r="J380" s="4" t="s">
        <v>201</v>
      </c>
      <c r="M380" s="4">
        <v>90</v>
      </c>
      <c r="N380" s="6"/>
      <c r="O380" s="5"/>
      <c r="P380" s="5" t="s">
        <v>185</v>
      </c>
      <c r="Q380" s="17" t="s">
        <v>185</v>
      </c>
      <c r="R380" s="5" t="s">
        <v>867</v>
      </c>
      <c r="S380" s="5" t="s">
        <v>867</v>
      </c>
      <c r="T380" s="4">
        <v>13</v>
      </c>
      <c r="V380" s="4">
        <v>1.1000000000000001</v>
      </c>
      <c r="X380" s="4" t="s">
        <v>99</v>
      </c>
      <c r="Y380" s="4">
        <v>14.5</v>
      </c>
      <c r="Z380" s="4">
        <v>7.8</v>
      </c>
      <c r="AA380" s="4">
        <v>5.0999999999999996</v>
      </c>
      <c r="AH380" s="25">
        <v>0</v>
      </c>
      <c r="AI380" s="4">
        <v>23.651286534145697</v>
      </c>
      <c r="AJ380" s="4">
        <v>14.6564568704205</v>
      </c>
      <c r="AN380" s="4" t="s">
        <v>96</v>
      </c>
      <c r="AO380" s="4" t="s">
        <v>98</v>
      </c>
    </row>
    <row r="381" spans="1:41" s="4" customFormat="1" ht="13.8" x14ac:dyDescent="0.25">
      <c r="A381" s="4" t="s">
        <v>1240</v>
      </c>
      <c r="B381" s="4" t="s">
        <v>197</v>
      </c>
      <c r="C381" s="4">
        <v>2023</v>
      </c>
      <c r="D381" s="23" t="s">
        <v>198</v>
      </c>
      <c r="E381" s="15" t="s">
        <v>179</v>
      </c>
      <c r="F381" s="4" t="s">
        <v>579</v>
      </c>
      <c r="G381" s="4" t="s">
        <v>766</v>
      </c>
      <c r="H381" s="4" t="s">
        <v>199</v>
      </c>
      <c r="I381" s="4" t="s">
        <v>200</v>
      </c>
      <c r="J381" s="4" t="s">
        <v>201</v>
      </c>
      <c r="M381" s="4">
        <v>90</v>
      </c>
      <c r="N381" s="6"/>
      <c r="O381" s="5"/>
      <c r="P381" s="5" t="s">
        <v>185</v>
      </c>
      <c r="Q381" s="17" t="s">
        <v>185</v>
      </c>
      <c r="R381" s="5" t="s">
        <v>867</v>
      </c>
      <c r="S381" s="5" t="s">
        <v>867</v>
      </c>
      <c r="T381" s="4">
        <v>5</v>
      </c>
      <c r="V381" s="4">
        <v>1.79</v>
      </c>
      <c r="X381" s="4" t="s">
        <v>99</v>
      </c>
      <c r="Y381" s="4">
        <v>21.3</v>
      </c>
      <c r="Z381" s="4">
        <v>7.7</v>
      </c>
      <c r="AA381" s="4">
        <v>0.61</v>
      </c>
      <c r="AH381" s="25">
        <v>0</v>
      </c>
      <c r="AI381" s="4">
        <v>25.531567967973825</v>
      </c>
      <c r="AJ381" s="4">
        <v>0.22982092505096383</v>
      </c>
      <c r="AN381" s="4" t="s">
        <v>96</v>
      </c>
      <c r="AO381" s="4" t="s">
        <v>98</v>
      </c>
    </row>
    <row r="382" spans="1:41" s="4" customFormat="1" ht="13.8" x14ac:dyDescent="0.25">
      <c r="A382" s="4" t="s">
        <v>1240</v>
      </c>
      <c r="B382" s="4" t="s">
        <v>197</v>
      </c>
      <c r="C382" s="4">
        <v>2023</v>
      </c>
      <c r="D382" s="23" t="s">
        <v>198</v>
      </c>
      <c r="E382" s="15" t="s">
        <v>179</v>
      </c>
      <c r="F382" s="4" t="s">
        <v>579</v>
      </c>
      <c r="G382" s="4" t="s">
        <v>766</v>
      </c>
      <c r="H382" s="4" t="s">
        <v>199</v>
      </c>
      <c r="I382" s="4" t="s">
        <v>200</v>
      </c>
      <c r="J382" s="4" t="s">
        <v>201</v>
      </c>
      <c r="M382" s="4">
        <v>90</v>
      </c>
      <c r="N382" s="6"/>
      <c r="O382" s="5"/>
      <c r="P382" s="5" t="s">
        <v>185</v>
      </c>
      <c r="Q382" s="17" t="s">
        <v>185</v>
      </c>
      <c r="R382" s="5" t="s">
        <v>867</v>
      </c>
      <c r="S382" s="5" t="s">
        <v>867</v>
      </c>
      <c r="T382" s="4">
        <v>1</v>
      </c>
      <c r="V382" s="4">
        <v>2.0499999999999998</v>
      </c>
      <c r="X382" s="4" t="s">
        <v>99</v>
      </c>
      <c r="Y382" s="4">
        <v>16.8</v>
      </c>
      <c r="Z382" s="4">
        <v>7.9</v>
      </c>
      <c r="AA382" s="4">
        <v>6.6</v>
      </c>
      <c r="AH382" s="25">
        <v>0</v>
      </c>
      <c r="AI382" s="4">
        <v>27.247356151340082</v>
      </c>
      <c r="AJ382" s="4">
        <v>22.437095574644147</v>
      </c>
      <c r="AN382" s="4" t="s">
        <v>96</v>
      </c>
      <c r="AO382" s="4" t="s">
        <v>98</v>
      </c>
    </row>
    <row r="383" spans="1:41" s="4" customFormat="1" ht="13.8" x14ac:dyDescent="0.25">
      <c r="A383" s="4" t="s">
        <v>1240</v>
      </c>
      <c r="B383" s="4" t="s">
        <v>197</v>
      </c>
      <c r="C383" s="4">
        <v>2023</v>
      </c>
      <c r="D383" s="23" t="s">
        <v>198</v>
      </c>
      <c r="E383" s="15" t="s">
        <v>179</v>
      </c>
      <c r="F383" s="4" t="s">
        <v>579</v>
      </c>
      <c r="G383" s="4" t="s">
        <v>766</v>
      </c>
      <c r="H383" s="4" t="s">
        <v>199</v>
      </c>
      <c r="I383" s="4" t="s">
        <v>200</v>
      </c>
      <c r="J383" s="4" t="s">
        <v>201</v>
      </c>
      <c r="M383" s="4">
        <v>90</v>
      </c>
      <c r="N383" s="6"/>
      <c r="O383" s="5"/>
      <c r="P383" s="5" t="s">
        <v>185</v>
      </c>
      <c r="Q383" s="17" t="s">
        <v>185</v>
      </c>
      <c r="R383" s="5" t="s">
        <v>867</v>
      </c>
      <c r="S383" s="5" t="s">
        <v>867</v>
      </c>
      <c r="T383" s="4">
        <v>1</v>
      </c>
      <c r="V383" s="4">
        <v>2.0299999999999998</v>
      </c>
      <c r="X383" s="4" t="s">
        <v>99</v>
      </c>
      <c r="Y383" s="4">
        <v>16.100000000000001</v>
      </c>
      <c r="Z383" s="4">
        <v>8</v>
      </c>
      <c r="AA383" s="4">
        <v>7</v>
      </c>
      <c r="AH383" s="25">
        <v>0</v>
      </c>
      <c r="AI383" s="4">
        <v>32.121895359393946</v>
      </c>
      <c r="AJ383" s="4">
        <v>9.7237703415367509</v>
      </c>
      <c r="AN383" s="4" t="s">
        <v>96</v>
      </c>
      <c r="AO383" s="4" t="s">
        <v>98</v>
      </c>
    </row>
    <row r="384" spans="1:41" s="4" customFormat="1" ht="13.8" x14ac:dyDescent="0.25">
      <c r="A384" s="4" t="s">
        <v>1240</v>
      </c>
      <c r="B384" s="4" t="s">
        <v>197</v>
      </c>
      <c r="C384" s="4">
        <v>2023</v>
      </c>
      <c r="D384" s="23" t="s">
        <v>198</v>
      </c>
      <c r="E384" s="15" t="s">
        <v>179</v>
      </c>
      <c r="F384" s="4" t="s">
        <v>579</v>
      </c>
      <c r="G384" s="4" t="s">
        <v>766</v>
      </c>
      <c r="H384" s="4" t="s">
        <v>199</v>
      </c>
      <c r="I384" s="4" t="s">
        <v>200</v>
      </c>
      <c r="J384" s="4" t="s">
        <v>201</v>
      </c>
      <c r="M384" s="4">
        <v>90</v>
      </c>
      <c r="N384" s="6"/>
      <c r="O384" s="5"/>
      <c r="P384" s="5" t="s">
        <v>185</v>
      </c>
      <c r="Q384" s="17" t="s">
        <v>185</v>
      </c>
      <c r="R384" s="5" t="s">
        <v>867</v>
      </c>
      <c r="S384" s="5" t="s">
        <v>867</v>
      </c>
      <c r="T384" s="4">
        <v>15</v>
      </c>
      <c r="V384" s="4">
        <v>0.82</v>
      </c>
      <c r="X384" s="4" t="s">
        <v>99</v>
      </c>
      <c r="Y384" s="4">
        <v>22</v>
      </c>
      <c r="Z384" s="4">
        <v>9.1999999999999993</v>
      </c>
      <c r="AA384" s="4">
        <v>10.3</v>
      </c>
      <c r="AH384" s="25">
        <v>0</v>
      </c>
      <c r="AI384" s="4">
        <v>41.070377096416415</v>
      </c>
      <c r="AJ384" s="4">
        <v>3.8904740738210655</v>
      </c>
      <c r="AN384" s="4" t="s">
        <v>96</v>
      </c>
      <c r="AO384" s="4" t="s">
        <v>98</v>
      </c>
    </row>
    <row r="385" spans="1:41" s="4" customFormat="1" ht="13.8" x14ac:dyDescent="0.25">
      <c r="A385" s="4" t="s">
        <v>1240</v>
      </c>
      <c r="B385" s="4" t="s">
        <v>197</v>
      </c>
      <c r="C385" s="4">
        <v>2023</v>
      </c>
      <c r="D385" s="23" t="s">
        <v>198</v>
      </c>
      <c r="E385" s="15" t="s">
        <v>179</v>
      </c>
      <c r="F385" s="4" t="s">
        <v>579</v>
      </c>
      <c r="G385" s="4" t="s">
        <v>766</v>
      </c>
      <c r="H385" s="4" t="s">
        <v>199</v>
      </c>
      <c r="I385" s="4" t="s">
        <v>200</v>
      </c>
      <c r="J385" s="4" t="s">
        <v>201</v>
      </c>
      <c r="M385" s="4">
        <v>90</v>
      </c>
      <c r="N385" s="6"/>
      <c r="O385" s="5"/>
      <c r="P385" s="5" t="s">
        <v>185</v>
      </c>
      <c r="Q385" s="17" t="s">
        <v>185</v>
      </c>
      <c r="R385" s="5" t="s">
        <v>867</v>
      </c>
      <c r="S385" s="5" t="s">
        <v>867</v>
      </c>
      <c r="T385" s="4">
        <v>14</v>
      </c>
      <c r="V385" s="4">
        <v>1.05</v>
      </c>
      <c r="X385" s="4" t="s">
        <v>99</v>
      </c>
      <c r="Y385" s="4">
        <v>13.8</v>
      </c>
      <c r="Z385" s="4">
        <v>8</v>
      </c>
      <c r="AA385" s="4">
        <v>7</v>
      </c>
      <c r="AH385" s="25">
        <v>0</v>
      </c>
      <c r="AI385" s="4">
        <v>53.744559205030555</v>
      </c>
      <c r="AJ385" s="4">
        <v>12.597401168733352</v>
      </c>
      <c r="AN385" s="4" t="s">
        <v>96</v>
      </c>
      <c r="AO385" s="4" t="s">
        <v>98</v>
      </c>
    </row>
    <row r="386" spans="1:41" s="4" customFormat="1" ht="13.8" x14ac:dyDescent="0.25">
      <c r="A386" s="4" t="s">
        <v>1240</v>
      </c>
      <c r="B386" s="4" t="s">
        <v>197</v>
      </c>
      <c r="C386" s="4">
        <v>2023</v>
      </c>
      <c r="D386" s="23" t="s">
        <v>198</v>
      </c>
      <c r="E386" s="15" t="s">
        <v>179</v>
      </c>
      <c r="F386" s="4" t="s">
        <v>579</v>
      </c>
      <c r="G386" s="4" t="s">
        <v>766</v>
      </c>
      <c r="H386" s="4" t="s">
        <v>199</v>
      </c>
      <c r="I386" s="4" t="s">
        <v>200</v>
      </c>
      <c r="J386" s="4" t="s">
        <v>201</v>
      </c>
      <c r="M386" s="4">
        <v>90</v>
      </c>
      <c r="N386" s="6"/>
      <c r="O386" s="5"/>
      <c r="P386" s="5" t="s">
        <v>185</v>
      </c>
      <c r="Q386" s="17" t="s">
        <v>185</v>
      </c>
      <c r="R386" s="5" t="s">
        <v>867</v>
      </c>
      <c r="S386" s="5" t="s">
        <v>867</v>
      </c>
      <c r="T386" s="4">
        <v>14</v>
      </c>
      <c r="V386" s="4">
        <v>1.1100000000000001</v>
      </c>
      <c r="X386" s="4" t="s">
        <v>99</v>
      </c>
      <c r="Y386" s="4">
        <v>23.2</v>
      </c>
      <c r="Z386" s="4">
        <v>9.1999999999999993</v>
      </c>
      <c r="AA386" s="4">
        <v>6.1</v>
      </c>
      <c r="AH386" s="25">
        <v>0</v>
      </c>
      <c r="AI386" s="4">
        <v>54.920415011580985</v>
      </c>
      <c r="AJ386" s="4">
        <v>5.0587855713910646</v>
      </c>
      <c r="AN386" s="4" t="s">
        <v>96</v>
      </c>
      <c r="AO386" s="4" t="s">
        <v>98</v>
      </c>
    </row>
    <row r="387" spans="1:41" s="4" customFormat="1" ht="13.8" x14ac:dyDescent="0.25">
      <c r="A387" s="4" t="s">
        <v>1240</v>
      </c>
      <c r="B387" s="4" t="s">
        <v>197</v>
      </c>
      <c r="C387" s="4">
        <v>2023</v>
      </c>
      <c r="D387" s="23" t="s">
        <v>198</v>
      </c>
      <c r="E387" s="15" t="s">
        <v>179</v>
      </c>
      <c r="F387" s="4" t="s">
        <v>579</v>
      </c>
      <c r="G387" s="4" t="s">
        <v>766</v>
      </c>
      <c r="H387" s="4" t="s">
        <v>199</v>
      </c>
      <c r="I387" s="4" t="s">
        <v>200</v>
      </c>
      <c r="J387" s="4" t="s">
        <v>201</v>
      </c>
      <c r="M387" s="4">
        <v>90</v>
      </c>
      <c r="N387" s="6"/>
      <c r="O387" s="5"/>
      <c r="P387" s="5" t="s">
        <v>185</v>
      </c>
      <c r="Q387" s="17" t="s">
        <v>185</v>
      </c>
      <c r="R387" s="5" t="s">
        <v>867</v>
      </c>
      <c r="S387" s="5" t="s">
        <v>867</v>
      </c>
      <c r="T387" s="4">
        <v>15</v>
      </c>
      <c r="V387" s="4">
        <v>0.85</v>
      </c>
      <c r="X387" s="4" t="s">
        <v>99</v>
      </c>
      <c r="Y387" s="4">
        <v>20.2</v>
      </c>
      <c r="Z387" s="4">
        <v>8.4</v>
      </c>
      <c r="AA387" s="4">
        <v>3.7</v>
      </c>
      <c r="AH387" s="25">
        <v>0</v>
      </c>
      <c r="AI387" s="4">
        <v>59.911805420692986</v>
      </c>
      <c r="AJ387" s="4">
        <v>2.3561783264417322</v>
      </c>
      <c r="AN387" s="4" t="s">
        <v>96</v>
      </c>
      <c r="AO387" s="4" t="s">
        <v>98</v>
      </c>
    </row>
    <row r="388" spans="1:41" s="4" customFormat="1" ht="13.8" x14ac:dyDescent="0.25">
      <c r="A388" s="4" t="s">
        <v>1240</v>
      </c>
      <c r="B388" s="4" t="s">
        <v>197</v>
      </c>
      <c r="C388" s="4">
        <v>2023</v>
      </c>
      <c r="D388" s="23" t="s">
        <v>198</v>
      </c>
      <c r="E388" s="15" t="s">
        <v>179</v>
      </c>
      <c r="F388" s="4" t="s">
        <v>579</v>
      </c>
      <c r="G388" s="4" t="s">
        <v>766</v>
      </c>
      <c r="H388" s="4" t="s">
        <v>199</v>
      </c>
      <c r="I388" s="4" t="s">
        <v>200</v>
      </c>
      <c r="J388" s="4" t="s">
        <v>201</v>
      </c>
      <c r="M388" s="4">
        <v>90</v>
      </c>
      <c r="N388" s="6"/>
      <c r="O388" s="5"/>
      <c r="P388" s="5" t="s">
        <v>185</v>
      </c>
      <c r="Q388" s="17" t="s">
        <v>185</v>
      </c>
      <c r="R388" s="5" t="s">
        <v>867</v>
      </c>
      <c r="S388" s="5" t="s">
        <v>867</v>
      </c>
      <c r="T388" s="4">
        <v>5</v>
      </c>
      <c r="V388" s="4">
        <v>1.93</v>
      </c>
      <c r="X388" s="4" t="s">
        <v>99</v>
      </c>
      <c r="Y388" s="4">
        <v>17.100000000000001</v>
      </c>
      <c r="Z388" s="4">
        <v>8.6</v>
      </c>
      <c r="AA388" s="4">
        <v>10.1</v>
      </c>
      <c r="AH388" s="25">
        <v>0</v>
      </c>
      <c r="AI388" s="4">
        <v>70.345218407260219</v>
      </c>
      <c r="AJ388" s="4">
        <v>9.1329169653740472</v>
      </c>
      <c r="AN388" s="4" t="s">
        <v>96</v>
      </c>
      <c r="AO388" s="4" t="s">
        <v>98</v>
      </c>
    </row>
    <row r="389" spans="1:41" s="4" customFormat="1" ht="13.8" x14ac:dyDescent="0.25">
      <c r="A389" s="4" t="s">
        <v>1240</v>
      </c>
      <c r="B389" s="4" t="s">
        <v>197</v>
      </c>
      <c r="C389" s="4">
        <v>2023</v>
      </c>
      <c r="D389" s="23" t="s">
        <v>198</v>
      </c>
      <c r="E389" s="15" t="s">
        <v>179</v>
      </c>
      <c r="F389" s="4" t="s">
        <v>579</v>
      </c>
      <c r="G389" s="4" t="s">
        <v>766</v>
      </c>
      <c r="H389" s="4" t="s">
        <v>199</v>
      </c>
      <c r="I389" s="4" t="s">
        <v>200</v>
      </c>
      <c r="J389" s="4" t="s">
        <v>201</v>
      </c>
      <c r="M389" s="4">
        <v>90</v>
      </c>
      <c r="N389" s="6"/>
      <c r="O389" s="5"/>
      <c r="P389" s="5" t="s">
        <v>185</v>
      </c>
      <c r="Q389" s="17" t="s">
        <v>185</v>
      </c>
      <c r="R389" s="5" t="s">
        <v>867</v>
      </c>
      <c r="S389" s="5" t="s">
        <v>867</v>
      </c>
      <c r="T389" s="4">
        <v>15</v>
      </c>
      <c r="V389" s="4">
        <v>0.93</v>
      </c>
      <c r="X389" s="4" t="s">
        <v>99</v>
      </c>
      <c r="Y389" s="4">
        <v>14.3</v>
      </c>
      <c r="Z389" s="4">
        <v>7.9</v>
      </c>
      <c r="AA389" s="4">
        <v>5.8</v>
      </c>
      <c r="AH389" s="25">
        <v>0</v>
      </c>
      <c r="AI389" s="4">
        <v>75.695701404333491</v>
      </c>
      <c r="AJ389" s="4">
        <v>10.967875871219576</v>
      </c>
      <c r="AN389" s="4" t="s">
        <v>96</v>
      </c>
      <c r="AO389" s="4" t="s">
        <v>98</v>
      </c>
    </row>
    <row r="390" spans="1:41" s="4" customFormat="1" ht="13.8" x14ac:dyDescent="0.25">
      <c r="A390" s="4" t="s">
        <v>1240</v>
      </c>
      <c r="B390" s="4" t="s">
        <v>197</v>
      </c>
      <c r="C390" s="4">
        <v>2023</v>
      </c>
      <c r="D390" s="23" t="s">
        <v>198</v>
      </c>
      <c r="E390" s="15" t="s">
        <v>179</v>
      </c>
      <c r="F390" s="4" t="s">
        <v>579</v>
      </c>
      <c r="G390" s="4" t="s">
        <v>766</v>
      </c>
      <c r="H390" s="4" t="s">
        <v>199</v>
      </c>
      <c r="I390" s="4" t="s">
        <v>200</v>
      </c>
      <c r="J390" s="4" t="s">
        <v>201</v>
      </c>
      <c r="M390" s="4">
        <v>90</v>
      </c>
      <c r="N390" s="6"/>
      <c r="O390" s="5"/>
      <c r="P390" s="5" t="s">
        <v>185</v>
      </c>
      <c r="Q390" s="17" t="s">
        <v>185</v>
      </c>
      <c r="R390" s="5" t="s">
        <v>867</v>
      </c>
      <c r="S390" s="5" t="s">
        <v>867</v>
      </c>
      <c r="T390" s="4">
        <v>5</v>
      </c>
      <c r="V390" s="4">
        <v>1.7</v>
      </c>
      <c r="X390" s="4" t="s">
        <v>99</v>
      </c>
      <c r="Y390" s="4">
        <v>16</v>
      </c>
      <c r="Z390" s="4">
        <v>7.9</v>
      </c>
      <c r="AA390" s="4">
        <v>7.8</v>
      </c>
      <c r="AH390" s="25">
        <v>0</v>
      </c>
      <c r="AI390" s="4">
        <v>79.369069532117919</v>
      </c>
      <c r="AJ390" s="4">
        <v>26.034196027956831</v>
      </c>
      <c r="AN390" s="4" t="s">
        <v>96</v>
      </c>
      <c r="AO390" s="4" t="s">
        <v>98</v>
      </c>
    </row>
    <row r="391" spans="1:41" s="4" customFormat="1" ht="13.8" x14ac:dyDescent="0.25">
      <c r="A391" s="4" t="s">
        <v>1240</v>
      </c>
      <c r="B391" s="4" t="s">
        <v>197</v>
      </c>
      <c r="C391" s="4">
        <v>2023</v>
      </c>
      <c r="D391" s="23" t="s">
        <v>198</v>
      </c>
      <c r="E391" s="15" t="s">
        <v>179</v>
      </c>
      <c r="F391" s="4" t="s">
        <v>579</v>
      </c>
      <c r="G391" s="4" t="s">
        <v>766</v>
      </c>
      <c r="H391" s="4" t="s">
        <v>199</v>
      </c>
      <c r="I391" s="4" t="s">
        <v>200</v>
      </c>
      <c r="J391" s="4" t="s">
        <v>201</v>
      </c>
      <c r="M391" s="4">
        <v>90</v>
      </c>
      <c r="N391" s="6"/>
      <c r="O391" s="5"/>
      <c r="P391" s="5" t="s">
        <v>185</v>
      </c>
      <c r="Q391" s="17" t="s">
        <v>185</v>
      </c>
      <c r="R391" s="5" t="s">
        <v>867</v>
      </c>
      <c r="S391" s="5" t="s">
        <v>867</v>
      </c>
      <c r="T391" s="4">
        <v>12</v>
      </c>
      <c r="V391" s="4">
        <v>1.63</v>
      </c>
      <c r="X391" s="4" t="s">
        <v>99</v>
      </c>
      <c r="Y391" s="4">
        <v>21.3</v>
      </c>
      <c r="Z391" s="4">
        <v>7.9</v>
      </c>
      <c r="AA391" s="4">
        <v>0.96</v>
      </c>
      <c r="AH391" s="25">
        <v>0</v>
      </c>
      <c r="AI391" s="4">
        <v>87.995881430556139</v>
      </c>
      <c r="AJ391" s="4">
        <v>2.1842081204179471</v>
      </c>
      <c r="AN391" s="4" t="s">
        <v>96</v>
      </c>
      <c r="AO391" s="4" t="s">
        <v>98</v>
      </c>
    </row>
    <row r="392" spans="1:41" s="4" customFormat="1" ht="13.8" x14ac:dyDescent="0.25">
      <c r="A392" s="4" t="s">
        <v>1240</v>
      </c>
      <c r="B392" s="4" t="s">
        <v>197</v>
      </c>
      <c r="C392" s="4">
        <v>2023</v>
      </c>
      <c r="D392" s="23" t="s">
        <v>198</v>
      </c>
      <c r="E392" s="15" t="s">
        <v>179</v>
      </c>
      <c r="F392" s="4" t="s">
        <v>579</v>
      </c>
      <c r="G392" s="4" t="s">
        <v>766</v>
      </c>
      <c r="H392" s="4" t="s">
        <v>199</v>
      </c>
      <c r="I392" s="4" t="s">
        <v>200</v>
      </c>
      <c r="J392" s="4" t="s">
        <v>201</v>
      </c>
      <c r="M392" s="4">
        <v>90</v>
      </c>
      <c r="N392" s="6"/>
      <c r="O392" s="5"/>
      <c r="P392" s="5" t="s">
        <v>185</v>
      </c>
      <c r="Q392" s="17" t="s">
        <v>185</v>
      </c>
      <c r="R392" s="5" t="s">
        <v>867</v>
      </c>
      <c r="S392" s="5" t="s">
        <v>867</v>
      </c>
      <c r="T392" s="4">
        <v>6</v>
      </c>
      <c r="V392" s="4">
        <v>1.65</v>
      </c>
      <c r="X392" s="4" t="s">
        <v>99</v>
      </c>
      <c r="Y392" s="4">
        <v>17.3</v>
      </c>
      <c r="Z392" s="4">
        <v>9</v>
      </c>
      <c r="AA392" s="4">
        <v>13.8</v>
      </c>
      <c r="AH392" s="25">
        <v>0</v>
      </c>
      <c r="AI392" s="4">
        <v>89.723008411790644</v>
      </c>
      <c r="AJ392" s="4">
        <v>15.441498101567698</v>
      </c>
      <c r="AN392" s="4" t="s">
        <v>96</v>
      </c>
      <c r="AO392" s="4" t="s">
        <v>98</v>
      </c>
    </row>
    <row r="393" spans="1:41" s="4" customFormat="1" ht="13.8" x14ac:dyDescent="0.25">
      <c r="A393" s="4" t="s">
        <v>1240</v>
      </c>
      <c r="B393" s="4" t="s">
        <v>197</v>
      </c>
      <c r="C393" s="4">
        <v>2023</v>
      </c>
      <c r="D393" s="23" t="s">
        <v>198</v>
      </c>
      <c r="E393" s="15" t="s">
        <v>179</v>
      </c>
      <c r="F393" s="4" t="s">
        <v>579</v>
      </c>
      <c r="G393" s="4" t="s">
        <v>766</v>
      </c>
      <c r="H393" s="4" t="s">
        <v>199</v>
      </c>
      <c r="I393" s="4" t="s">
        <v>200</v>
      </c>
      <c r="J393" s="4" t="s">
        <v>201</v>
      </c>
      <c r="M393" s="4">
        <v>90</v>
      </c>
      <c r="N393" s="6"/>
      <c r="O393" s="5"/>
      <c r="P393" s="5" t="s">
        <v>185</v>
      </c>
      <c r="Q393" s="17" t="s">
        <v>185</v>
      </c>
      <c r="R393" s="5" t="s">
        <v>867</v>
      </c>
      <c r="S393" s="5" t="s">
        <v>867</v>
      </c>
      <c r="T393" s="4">
        <v>13</v>
      </c>
      <c r="V393" s="4">
        <v>1.07</v>
      </c>
      <c r="X393" s="4" t="s">
        <v>99</v>
      </c>
      <c r="Y393" s="4">
        <v>20.9</v>
      </c>
      <c r="Z393" s="4">
        <v>8.3000000000000007</v>
      </c>
      <c r="AA393" s="4">
        <v>3.2</v>
      </c>
      <c r="AH393" s="25">
        <v>0</v>
      </c>
      <c r="AI393" s="4">
        <v>90.060163244091456</v>
      </c>
      <c r="AJ393" s="4">
        <v>2.4573817877978783</v>
      </c>
      <c r="AN393" s="4" t="s">
        <v>96</v>
      </c>
      <c r="AO393" s="4" t="s">
        <v>98</v>
      </c>
    </row>
    <row r="394" spans="1:41" s="4" customFormat="1" ht="13.8" x14ac:dyDescent="0.25">
      <c r="A394" s="4" t="s">
        <v>1240</v>
      </c>
      <c r="B394" s="4" t="s">
        <v>197</v>
      </c>
      <c r="C394" s="4">
        <v>2023</v>
      </c>
      <c r="D394" s="23" t="s">
        <v>198</v>
      </c>
      <c r="E394" s="15" t="s">
        <v>179</v>
      </c>
      <c r="F394" s="4" t="s">
        <v>579</v>
      </c>
      <c r="G394" s="4" t="s">
        <v>766</v>
      </c>
      <c r="H394" s="4" t="s">
        <v>199</v>
      </c>
      <c r="I394" s="4" t="s">
        <v>200</v>
      </c>
      <c r="J394" s="4" t="s">
        <v>201</v>
      </c>
      <c r="M394" s="4">
        <v>90</v>
      </c>
      <c r="N394" s="6"/>
      <c r="O394" s="5"/>
      <c r="P394" s="5" t="s">
        <v>185</v>
      </c>
      <c r="Q394" s="17" t="s">
        <v>185</v>
      </c>
      <c r="R394" s="5" t="s">
        <v>867</v>
      </c>
      <c r="S394" s="5" t="s">
        <v>867</v>
      </c>
      <c r="T394" s="4">
        <v>14</v>
      </c>
      <c r="V394" s="4">
        <v>0.93</v>
      </c>
      <c r="X394" s="4" t="s">
        <v>99</v>
      </c>
      <c r="Y394" s="4">
        <v>20.6</v>
      </c>
      <c r="Z394" s="4">
        <v>8</v>
      </c>
      <c r="AA394" s="4">
        <v>2.1</v>
      </c>
      <c r="AH394" s="25">
        <v>0</v>
      </c>
      <c r="AI394" s="4">
        <v>92.124445057626772</v>
      </c>
      <c r="AJ394" s="4">
        <v>1.3048670707164207</v>
      </c>
      <c r="AN394" s="4" t="s">
        <v>96</v>
      </c>
      <c r="AO394" s="4" t="s">
        <v>98</v>
      </c>
    </row>
    <row r="395" spans="1:41" s="4" customFormat="1" ht="13.8" x14ac:dyDescent="0.25">
      <c r="A395" s="4" t="s">
        <v>1240</v>
      </c>
      <c r="B395" s="4" t="s">
        <v>197</v>
      </c>
      <c r="C395" s="4">
        <v>2023</v>
      </c>
      <c r="D395" s="23" t="s">
        <v>198</v>
      </c>
      <c r="E395" s="15" t="s">
        <v>179</v>
      </c>
      <c r="F395" s="4" t="s">
        <v>579</v>
      </c>
      <c r="G395" s="4" t="s">
        <v>766</v>
      </c>
      <c r="H395" s="4" t="s">
        <v>199</v>
      </c>
      <c r="I395" s="4" t="s">
        <v>200</v>
      </c>
      <c r="J395" s="4" t="s">
        <v>201</v>
      </c>
      <c r="M395" s="4">
        <v>90</v>
      </c>
      <c r="N395" s="6"/>
      <c r="O395" s="5"/>
      <c r="P395" s="5" t="s">
        <v>185</v>
      </c>
      <c r="Q395" s="17" t="s">
        <v>185</v>
      </c>
      <c r="R395" s="5" t="s">
        <v>867</v>
      </c>
      <c r="S395" s="5" t="s">
        <v>867</v>
      </c>
      <c r="T395" s="4">
        <v>12</v>
      </c>
      <c r="V395" s="4">
        <v>1.63</v>
      </c>
      <c r="X395" s="4" t="s">
        <v>99</v>
      </c>
      <c r="Y395" s="4">
        <v>16.899999999999999</v>
      </c>
      <c r="Z395" s="4">
        <v>8.6</v>
      </c>
      <c r="AA395" s="4">
        <v>9.5</v>
      </c>
      <c r="AH395" s="25">
        <v>0</v>
      </c>
      <c r="AI395" s="4">
        <v>98.285416175377748</v>
      </c>
      <c r="AJ395" s="4">
        <v>8.9797011745071931</v>
      </c>
      <c r="AN395" s="4" t="s">
        <v>96</v>
      </c>
      <c r="AO395" s="4" t="s">
        <v>98</v>
      </c>
    </row>
    <row r="396" spans="1:41" s="4" customFormat="1" ht="13.8" x14ac:dyDescent="0.25">
      <c r="A396" s="4" t="s">
        <v>1240</v>
      </c>
      <c r="B396" s="4" t="s">
        <v>197</v>
      </c>
      <c r="C396" s="4">
        <v>2023</v>
      </c>
      <c r="D396" s="23" t="s">
        <v>198</v>
      </c>
      <c r="E396" s="15" t="s">
        <v>179</v>
      </c>
      <c r="F396" s="4" t="s">
        <v>579</v>
      </c>
      <c r="G396" s="4" t="s">
        <v>766</v>
      </c>
      <c r="H396" s="4" t="s">
        <v>199</v>
      </c>
      <c r="I396" s="4" t="s">
        <v>200</v>
      </c>
      <c r="J396" s="4" t="s">
        <v>201</v>
      </c>
      <c r="M396" s="4">
        <v>90</v>
      </c>
      <c r="N396" s="6"/>
      <c r="O396" s="5"/>
      <c r="P396" s="5" t="s">
        <v>185</v>
      </c>
      <c r="Q396" s="17" t="s">
        <v>185</v>
      </c>
      <c r="R396" s="5" t="s">
        <v>867</v>
      </c>
      <c r="S396" s="5" t="s">
        <v>867</v>
      </c>
      <c r="T396" s="4">
        <v>13</v>
      </c>
      <c r="V396" s="4">
        <v>1.1399999999999999</v>
      </c>
      <c r="X396" s="4" t="s">
        <v>99</v>
      </c>
      <c r="Y396" s="4">
        <v>16.7</v>
      </c>
      <c r="Z396" s="4">
        <v>8.1999999999999993</v>
      </c>
      <c r="AA396" s="4">
        <v>7.5</v>
      </c>
      <c r="AH396" s="25">
        <v>0</v>
      </c>
      <c r="AI396" s="4">
        <v>99.022568006260684</v>
      </c>
      <c r="AJ396" s="4">
        <v>18.826880682525118</v>
      </c>
      <c r="AN396" s="4" t="s">
        <v>96</v>
      </c>
      <c r="AO396" s="4" t="s">
        <v>98</v>
      </c>
    </row>
    <row r="397" spans="1:41" s="4" customFormat="1" ht="13.8" x14ac:dyDescent="0.25">
      <c r="A397" s="4" t="s">
        <v>1240</v>
      </c>
      <c r="B397" s="4" t="s">
        <v>197</v>
      </c>
      <c r="C397" s="4">
        <v>2023</v>
      </c>
      <c r="D397" s="23" t="s">
        <v>198</v>
      </c>
      <c r="E397" s="15" t="s">
        <v>179</v>
      </c>
      <c r="F397" s="4" t="s">
        <v>579</v>
      </c>
      <c r="G397" s="4" t="s">
        <v>766</v>
      </c>
      <c r="H397" s="4" t="s">
        <v>199</v>
      </c>
      <c r="I397" s="4" t="s">
        <v>200</v>
      </c>
      <c r="J397" s="4" t="s">
        <v>201</v>
      </c>
      <c r="M397" s="4">
        <v>90</v>
      </c>
      <c r="N397" s="6"/>
      <c r="O397" s="5"/>
      <c r="P397" s="5" t="s">
        <v>185</v>
      </c>
      <c r="Q397" s="17" t="s">
        <v>185</v>
      </c>
      <c r="R397" s="5" t="s">
        <v>867</v>
      </c>
      <c r="S397" s="5" t="s">
        <v>867</v>
      </c>
      <c r="T397" s="4">
        <v>6</v>
      </c>
      <c r="V397" s="4">
        <v>1.73</v>
      </c>
      <c r="X397" s="4" t="s">
        <v>99</v>
      </c>
      <c r="Y397" s="4">
        <v>15.4</v>
      </c>
      <c r="Z397" s="4">
        <v>8.1</v>
      </c>
      <c r="AA397" s="4">
        <v>8.1</v>
      </c>
      <c r="AH397" s="25">
        <v>0</v>
      </c>
      <c r="AI397" s="4">
        <v>103.93717580389574</v>
      </c>
      <c r="AJ397" s="4">
        <v>19.945648886155638</v>
      </c>
      <c r="AN397" s="4" t="s">
        <v>96</v>
      </c>
      <c r="AO397" s="4" t="s">
        <v>98</v>
      </c>
    </row>
    <row r="398" spans="1:41" s="4" customFormat="1" ht="13.8" x14ac:dyDescent="0.25">
      <c r="A398" s="4" t="s">
        <v>1240</v>
      </c>
      <c r="B398" s="4" t="s">
        <v>197</v>
      </c>
      <c r="C398" s="4">
        <v>2023</v>
      </c>
      <c r="D398" s="23" t="s">
        <v>198</v>
      </c>
      <c r="E398" s="15" t="s">
        <v>179</v>
      </c>
      <c r="F398" s="4" t="s">
        <v>579</v>
      </c>
      <c r="G398" s="4" t="s">
        <v>766</v>
      </c>
      <c r="H398" s="4" t="s">
        <v>199</v>
      </c>
      <c r="I398" s="4" t="s">
        <v>200</v>
      </c>
      <c r="J398" s="4" t="s">
        <v>201</v>
      </c>
      <c r="M398" s="4">
        <v>90</v>
      </c>
      <c r="N398" s="6"/>
      <c r="O398" s="5"/>
      <c r="P398" s="5" t="s">
        <v>185</v>
      </c>
      <c r="Q398" s="17" t="s">
        <v>185</v>
      </c>
      <c r="R398" s="5" t="s">
        <v>867</v>
      </c>
      <c r="S398" s="5" t="s">
        <v>867</v>
      </c>
      <c r="T398" s="4">
        <v>14</v>
      </c>
      <c r="V398" s="4">
        <v>0.94</v>
      </c>
      <c r="X398" s="4" t="s">
        <v>99</v>
      </c>
      <c r="Y398" s="4">
        <v>16.8</v>
      </c>
      <c r="Z398" s="4">
        <v>8.6999999999999993</v>
      </c>
      <c r="AA398" s="4">
        <v>10.4</v>
      </c>
      <c r="AH398" s="25">
        <v>0</v>
      </c>
      <c r="AI398" s="4">
        <v>104.47050059465926</v>
      </c>
      <c r="AJ398" s="4">
        <v>14.416915167616251</v>
      </c>
      <c r="AN398" s="4" t="s">
        <v>96</v>
      </c>
      <c r="AO398" s="4" t="s">
        <v>98</v>
      </c>
    </row>
    <row r="399" spans="1:41" s="4" customFormat="1" ht="13.8" x14ac:dyDescent="0.25">
      <c r="A399" s="4" t="s">
        <v>1240</v>
      </c>
      <c r="B399" s="4" t="s">
        <v>197</v>
      </c>
      <c r="C399" s="4">
        <v>2023</v>
      </c>
      <c r="D399" s="23" t="s">
        <v>198</v>
      </c>
      <c r="E399" s="15" t="s">
        <v>179</v>
      </c>
      <c r="F399" s="4" t="s">
        <v>579</v>
      </c>
      <c r="G399" s="4" t="s">
        <v>766</v>
      </c>
      <c r="H399" s="4" t="s">
        <v>199</v>
      </c>
      <c r="I399" s="4" t="s">
        <v>200</v>
      </c>
      <c r="J399" s="4" t="s">
        <v>201</v>
      </c>
      <c r="M399" s="4">
        <v>90</v>
      </c>
      <c r="N399" s="6"/>
      <c r="O399" s="5"/>
      <c r="P399" s="5" t="s">
        <v>185</v>
      </c>
      <c r="Q399" s="17" t="s">
        <v>185</v>
      </c>
      <c r="R399" s="5" t="s">
        <v>867</v>
      </c>
      <c r="S399" s="5" t="s">
        <v>867</v>
      </c>
      <c r="T399" s="4">
        <v>12</v>
      </c>
      <c r="V399" s="4">
        <v>1.65</v>
      </c>
      <c r="X399" s="4" t="s">
        <v>99</v>
      </c>
      <c r="Y399" s="4">
        <v>27.4</v>
      </c>
      <c r="Z399" s="4">
        <v>9.9</v>
      </c>
      <c r="AA399" s="4">
        <v>21.5</v>
      </c>
      <c r="AH399" s="25">
        <v>0</v>
      </c>
      <c r="AI399" s="4">
        <v>109.57897024088132</v>
      </c>
      <c r="AJ399" s="4">
        <v>1.6778044627894502</v>
      </c>
      <c r="AN399" s="4" t="s">
        <v>96</v>
      </c>
      <c r="AO399" s="4" t="s">
        <v>98</v>
      </c>
    </row>
    <row r="400" spans="1:41" s="4" customFormat="1" ht="13.8" x14ac:dyDescent="0.25">
      <c r="A400" s="4" t="s">
        <v>1240</v>
      </c>
      <c r="B400" s="4" t="s">
        <v>197</v>
      </c>
      <c r="C400" s="4">
        <v>2023</v>
      </c>
      <c r="D400" s="23" t="s">
        <v>198</v>
      </c>
      <c r="E400" s="15" t="s">
        <v>179</v>
      </c>
      <c r="F400" s="4" t="s">
        <v>579</v>
      </c>
      <c r="G400" s="4" t="s">
        <v>766</v>
      </c>
      <c r="H400" s="4" t="s">
        <v>199</v>
      </c>
      <c r="I400" s="4" t="s">
        <v>200</v>
      </c>
      <c r="J400" s="4" t="s">
        <v>201</v>
      </c>
      <c r="M400" s="4">
        <v>90</v>
      </c>
      <c r="N400" s="6"/>
      <c r="O400" s="5"/>
      <c r="P400" s="5" t="s">
        <v>185</v>
      </c>
      <c r="Q400" s="17" t="s">
        <v>185</v>
      </c>
      <c r="R400" s="5" t="s">
        <v>867</v>
      </c>
      <c r="S400" s="5" t="s">
        <v>867</v>
      </c>
      <c r="T400" s="4">
        <v>15</v>
      </c>
      <c r="V400" s="4">
        <v>0.85</v>
      </c>
      <c r="X400" s="4" t="s">
        <v>99</v>
      </c>
      <c r="Y400" s="4">
        <v>16.8</v>
      </c>
      <c r="Z400" s="4">
        <v>8.8000000000000007</v>
      </c>
      <c r="AA400" s="4">
        <v>11.2</v>
      </c>
      <c r="AH400" s="25">
        <v>0</v>
      </c>
      <c r="AI400" s="4">
        <v>113.06339794870533</v>
      </c>
      <c r="AJ400" s="4">
        <v>12.970142256261244</v>
      </c>
      <c r="AN400" s="4" t="s">
        <v>96</v>
      </c>
      <c r="AO400" s="4" t="s">
        <v>98</v>
      </c>
    </row>
    <row r="401" spans="1:41" s="4" customFormat="1" ht="13.8" x14ac:dyDescent="0.25">
      <c r="A401" s="4" t="s">
        <v>1240</v>
      </c>
      <c r="B401" s="4" t="s">
        <v>197</v>
      </c>
      <c r="C401" s="4">
        <v>2023</v>
      </c>
      <c r="D401" s="23" t="s">
        <v>198</v>
      </c>
      <c r="E401" s="15" t="s">
        <v>179</v>
      </c>
      <c r="F401" s="4" t="s">
        <v>579</v>
      </c>
      <c r="G401" s="4" t="s">
        <v>766</v>
      </c>
      <c r="H401" s="4" t="s">
        <v>199</v>
      </c>
      <c r="I401" s="4" t="s">
        <v>200</v>
      </c>
      <c r="J401" s="4" t="s">
        <v>201</v>
      </c>
      <c r="M401" s="4">
        <v>90</v>
      </c>
      <c r="N401" s="6"/>
      <c r="O401" s="5"/>
      <c r="P401" s="5" t="s">
        <v>185</v>
      </c>
      <c r="Q401" s="17" t="s">
        <v>185</v>
      </c>
      <c r="R401" s="5" t="s">
        <v>867</v>
      </c>
      <c r="S401" s="5" t="s">
        <v>867</v>
      </c>
      <c r="T401" s="4">
        <v>11</v>
      </c>
      <c r="V401" s="4">
        <v>1.35</v>
      </c>
      <c r="X401" s="4" t="s">
        <v>99</v>
      </c>
      <c r="Y401" s="4">
        <v>22.6</v>
      </c>
      <c r="Z401" s="4">
        <v>8.6999999999999993</v>
      </c>
      <c r="AA401" s="4">
        <v>5.9</v>
      </c>
      <c r="AH401" s="25">
        <v>0</v>
      </c>
      <c r="AI401" s="4">
        <v>117.77160324167049</v>
      </c>
      <c r="AJ401" s="4">
        <v>0.7250147735524537</v>
      </c>
      <c r="AN401" s="4" t="s">
        <v>96</v>
      </c>
      <c r="AO401" s="4" t="s">
        <v>98</v>
      </c>
    </row>
    <row r="402" spans="1:41" s="4" customFormat="1" ht="13.8" x14ac:dyDescent="0.25">
      <c r="A402" s="4" t="s">
        <v>1240</v>
      </c>
      <c r="B402" s="4" t="s">
        <v>197</v>
      </c>
      <c r="C402" s="4">
        <v>2023</v>
      </c>
      <c r="D402" s="23" t="s">
        <v>198</v>
      </c>
      <c r="E402" s="15" t="s">
        <v>179</v>
      </c>
      <c r="F402" s="4" t="s">
        <v>579</v>
      </c>
      <c r="G402" s="4" t="s">
        <v>766</v>
      </c>
      <c r="H402" s="4" t="s">
        <v>199</v>
      </c>
      <c r="I402" s="4" t="s">
        <v>200</v>
      </c>
      <c r="J402" s="4" t="s">
        <v>201</v>
      </c>
      <c r="M402" s="4">
        <v>90</v>
      </c>
      <c r="N402" s="6"/>
      <c r="O402" s="5"/>
      <c r="P402" s="5" t="s">
        <v>185</v>
      </c>
      <c r="Q402" s="17" t="s">
        <v>185</v>
      </c>
      <c r="R402" s="5" t="s">
        <v>867</v>
      </c>
      <c r="S402" s="5" t="s">
        <v>867</v>
      </c>
      <c r="T402" s="4">
        <v>12</v>
      </c>
      <c r="V402" s="4">
        <v>1.68</v>
      </c>
      <c r="X402" s="4" t="s">
        <v>99</v>
      </c>
      <c r="Y402" s="4">
        <v>15.3</v>
      </c>
      <c r="Z402" s="4">
        <v>8</v>
      </c>
      <c r="AA402" s="4">
        <v>6.4</v>
      </c>
      <c r="AH402" s="25">
        <v>0</v>
      </c>
      <c r="AI402" s="4">
        <v>121.95713508237057</v>
      </c>
      <c r="AJ402" s="4">
        <v>10.729474775945356</v>
      </c>
      <c r="AN402" s="4" t="s">
        <v>96</v>
      </c>
      <c r="AO402" s="4" t="s">
        <v>98</v>
      </c>
    </row>
    <row r="403" spans="1:41" s="4" customFormat="1" ht="13.8" x14ac:dyDescent="0.25">
      <c r="A403" s="4" t="s">
        <v>1240</v>
      </c>
      <c r="B403" s="4" t="s">
        <v>197</v>
      </c>
      <c r="C403" s="4">
        <v>2023</v>
      </c>
      <c r="D403" s="23" t="s">
        <v>198</v>
      </c>
      <c r="E403" s="15" t="s">
        <v>179</v>
      </c>
      <c r="F403" s="4" t="s">
        <v>579</v>
      </c>
      <c r="G403" s="4" t="s">
        <v>766</v>
      </c>
      <c r="H403" s="4" t="s">
        <v>199</v>
      </c>
      <c r="I403" s="4" t="s">
        <v>200</v>
      </c>
      <c r="J403" s="4" t="s">
        <v>201</v>
      </c>
      <c r="M403" s="4">
        <v>90</v>
      </c>
      <c r="N403" s="6"/>
      <c r="O403" s="5"/>
      <c r="P403" s="5" t="s">
        <v>185</v>
      </c>
      <c r="Q403" s="17" t="s">
        <v>185</v>
      </c>
      <c r="R403" s="5" t="s">
        <v>867</v>
      </c>
      <c r="S403" s="5" t="s">
        <v>867</v>
      </c>
      <c r="T403" s="4">
        <v>13</v>
      </c>
      <c r="V403" s="4">
        <v>1.17</v>
      </c>
      <c r="X403" s="4" t="s">
        <v>99</v>
      </c>
      <c r="Y403" s="4">
        <v>22.6</v>
      </c>
      <c r="Z403" s="4">
        <v>8.9</v>
      </c>
      <c r="AA403" s="4">
        <v>8.6999999999999993</v>
      </c>
      <c r="AH403" s="25">
        <v>0</v>
      </c>
      <c r="AI403" s="4">
        <v>144.65076498002614</v>
      </c>
      <c r="AJ403" s="4">
        <v>1.2839859440287373</v>
      </c>
      <c r="AN403" s="4" t="s">
        <v>96</v>
      </c>
      <c r="AO403" s="4" t="s">
        <v>98</v>
      </c>
    </row>
    <row r="404" spans="1:41" s="4" customFormat="1" ht="13.8" x14ac:dyDescent="0.25">
      <c r="A404" s="4" t="s">
        <v>1240</v>
      </c>
      <c r="B404" s="4" t="s">
        <v>197</v>
      </c>
      <c r="C404" s="4">
        <v>2023</v>
      </c>
      <c r="D404" s="23" t="s">
        <v>198</v>
      </c>
      <c r="E404" s="15" t="s">
        <v>179</v>
      </c>
      <c r="F404" s="4" t="s">
        <v>579</v>
      </c>
      <c r="G404" s="4" t="s">
        <v>766</v>
      </c>
      <c r="H404" s="4" t="s">
        <v>199</v>
      </c>
      <c r="I404" s="4" t="s">
        <v>200</v>
      </c>
      <c r="J404" s="4" t="s">
        <v>201</v>
      </c>
      <c r="M404" s="4">
        <v>90</v>
      </c>
      <c r="N404" s="6"/>
      <c r="O404" s="5"/>
      <c r="P404" s="5" t="s">
        <v>185</v>
      </c>
      <c r="Q404" s="17" t="s">
        <v>185</v>
      </c>
      <c r="R404" s="5" t="s">
        <v>867</v>
      </c>
      <c r="S404" s="5" t="s">
        <v>867</v>
      </c>
      <c r="T404" s="4">
        <v>4</v>
      </c>
      <c r="V404" s="4">
        <v>2.91</v>
      </c>
      <c r="X404" s="4" t="s">
        <v>99</v>
      </c>
      <c r="Y404" s="4">
        <v>17.2</v>
      </c>
      <c r="Z404" s="4">
        <v>8.5</v>
      </c>
      <c r="AA404" s="4">
        <v>9.8000000000000007</v>
      </c>
      <c r="AH404" s="25">
        <v>0</v>
      </c>
      <c r="AI404" s="4">
        <v>148.88010798280774</v>
      </c>
      <c r="AJ404" s="4">
        <v>19.927177169072138</v>
      </c>
      <c r="AN404" s="4" t="s">
        <v>96</v>
      </c>
      <c r="AO404" s="4" t="s">
        <v>98</v>
      </c>
    </row>
    <row r="405" spans="1:41" s="4" customFormat="1" ht="13.8" x14ac:dyDescent="0.25">
      <c r="A405" s="4" t="s">
        <v>1240</v>
      </c>
      <c r="B405" s="4" t="s">
        <v>197</v>
      </c>
      <c r="C405" s="4">
        <v>2023</v>
      </c>
      <c r="D405" s="23" t="s">
        <v>198</v>
      </c>
      <c r="E405" s="15" t="s">
        <v>179</v>
      </c>
      <c r="F405" s="4" t="s">
        <v>579</v>
      </c>
      <c r="G405" s="4" t="s">
        <v>766</v>
      </c>
      <c r="H405" s="4" t="s">
        <v>199</v>
      </c>
      <c r="I405" s="4" t="s">
        <v>200</v>
      </c>
      <c r="J405" s="4" t="s">
        <v>201</v>
      </c>
      <c r="M405" s="4">
        <v>90</v>
      </c>
      <c r="N405" s="6"/>
      <c r="O405" s="5"/>
      <c r="P405" s="5" t="s">
        <v>185</v>
      </c>
      <c r="Q405" s="17" t="s">
        <v>185</v>
      </c>
      <c r="R405" s="5" t="s">
        <v>867</v>
      </c>
      <c r="S405" s="5" t="s">
        <v>867</v>
      </c>
      <c r="T405" s="4">
        <v>2</v>
      </c>
      <c r="V405" s="4">
        <v>3.23</v>
      </c>
      <c r="X405" s="4" t="s">
        <v>99</v>
      </c>
      <c r="Y405" s="4">
        <v>17</v>
      </c>
      <c r="Z405" s="4">
        <v>8.1</v>
      </c>
      <c r="AA405" s="4">
        <v>7.3</v>
      </c>
      <c r="AH405" s="25">
        <v>0</v>
      </c>
      <c r="AI405" s="4">
        <v>154.90053910562665</v>
      </c>
      <c r="AJ405" s="4">
        <v>21.36853949964507</v>
      </c>
      <c r="AN405" s="4" t="s">
        <v>96</v>
      </c>
      <c r="AO405" s="4" t="s">
        <v>98</v>
      </c>
    </row>
    <row r="406" spans="1:41" s="4" customFormat="1" ht="13.8" x14ac:dyDescent="0.25">
      <c r="A406" s="4" t="s">
        <v>1240</v>
      </c>
      <c r="B406" s="4" t="s">
        <v>197</v>
      </c>
      <c r="C406" s="4">
        <v>2023</v>
      </c>
      <c r="D406" s="23" t="s">
        <v>198</v>
      </c>
      <c r="E406" s="15" t="s">
        <v>179</v>
      </c>
      <c r="F406" s="4" t="s">
        <v>579</v>
      </c>
      <c r="G406" s="4" t="s">
        <v>766</v>
      </c>
      <c r="H406" s="4" t="s">
        <v>199</v>
      </c>
      <c r="I406" s="4" t="s">
        <v>200</v>
      </c>
      <c r="J406" s="4" t="s">
        <v>201</v>
      </c>
      <c r="M406" s="4">
        <v>90</v>
      </c>
      <c r="N406" s="6"/>
      <c r="O406" s="5"/>
      <c r="P406" s="5" t="s">
        <v>185</v>
      </c>
      <c r="Q406" s="17" t="s">
        <v>185</v>
      </c>
      <c r="R406" s="5" t="s">
        <v>867</v>
      </c>
      <c r="S406" s="5" t="s">
        <v>867</v>
      </c>
      <c r="T406" s="4">
        <v>8</v>
      </c>
      <c r="V406" s="4">
        <v>2.5299999999999998</v>
      </c>
      <c r="X406" s="4" t="s">
        <v>99</v>
      </c>
      <c r="Y406" s="4">
        <v>20.5</v>
      </c>
      <c r="Z406" s="4">
        <v>8</v>
      </c>
      <c r="AA406" s="4">
        <v>1.2</v>
      </c>
      <c r="AH406" s="25">
        <v>0</v>
      </c>
      <c r="AI406" s="4">
        <v>158.36802950755742</v>
      </c>
      <c r="AJ406" s="4">
        <v>2.9061742271448381</v>
      </c>
      <c r="AN406" s="4" t="s">
        <v>96</v>
      </c>
      <c r="AO406" s="4" t="s">
        <v>98</v>
      </c>
    </row>
    <row r="407" spans="1:41" s="4" customFormat="1" ht="13.8" x14ac:dyDescent="0.25">
      <c r="A407" s="4" t="s">
        <v>1240</v>
      </c>
      <c r="B407" s="4" t="s">
        <v>197</v>
      </c>
      <c r="C407" s="4">
        <v>2023</v>
      </c>
      <c r="D407" s="23" t="s">
        <v>198</v>
      </c>
      <c r="E407" s="15" t="s">
        <v>179</v>
      </c>
      <c r="F407" s="4" t="s">
        <v>579</v>
      </c>
      <c r="G407" s="4" t="s">
        <v>766</v>
      </c>
      <c r="H407" s="4" t="s">
        <v>199</v>
      </c>
      <c r="I407" s="4" t="s">
        <v>200</v>
      </c>
      <c r="J407" s="4" t="s">
        <v>201</v>
      </c>
      <c r="M407" s="4">
        <v>90</v>
      </c>
      <c r="N407" s="6"/>
      <c r="O407" s="5"/>
      <c r="P407" s="5" t="s">
        <v>185</v>
      </c>
      <c r="Q407" s="17" t="s">
        <v>185</v>
      </c>
      <c r="R407" s="5" t="s">
        <v>867</v>
      </c>
      <c r="S407" s="5" t="s">
        <v>867</v>
      </c>
      <c r="T407" s="4">
        <v>10</v>
      </c>
      <c r="V407" s="4">
        <v>2.88</v>
      </c>
      <c r="X407" s="4" t="s">
        <v>99</v>
      </c>
      <c r="Y407" s="4">
        <v>15.4</v>
      </c>
      <c r="Z407" s="4">
        <v>7.9</v>
      </c>
      <c r="AA407" s="4">
        <v>6.2</v>
      </c>
      <c r="AH407" s="25">
        <v>0</v>
      </c>
      <c r="AI407" s="4">
        <v>158.86490607149264</v>
      </c>
      <c r="AJ407" s="4">
        <v>7.021076485929882</v>
      </c>
      <c r="AN407" s="4" t="s">
        <v>96</v>
      </c>
      <c r="AO407" s="4" t="s">
        <v>98</v>
      </c>
    </row>
    <row r="408" spans="1:41" s="4" customFormat="1" ht="13.8" x14ac:dyDescent="0.25">
      <c r="A408" s="4" t="s">
        <v>1240</v>
      </c>
      <c r="B408" s="4" t="s">
        <v>197</v>
      </c>
      <c r="C408" s="4">
        <v>2023</v>
      </c>
      <c r="D408" s="23" t="s">
        <v>198</v>
      </c>
      <c r="E408" s="15" t="s">
        <v>179</v>
      </c>
      <c r="F408" s="4" t="s">
        <v>579</v>
      </c>
      <c r="G408" s="4" t="s">
        <v>766</v>
      </c>
      <c r="H408" s="4" t="s">
        <v>199</v>
      </c>
      <c r="I408" s="4" t="s">
        <v>200</v>
      </c>
      <c r="J408" s="4" t="s">
        <v>201</v>
      </c>
      <c r="M408" s="4">
        <v>90</v>
      </c>
      <c r="N408" s="6"/>
      <c r="O408" s="5"/>
      <c r="P408" s="5" t="s">
        <v>185</v>
      </c>
      <c r="Q408" s="17" t="s">
        <v>185</v>
      </c>
      <c r="R408" s="5" t="s">
        <v>867</v>
      </c>
      <c r="S408" s="5" t="s">
        <v>867</v>
      </c>
      <c r="T408" s="4">
        <v>4</v>
      </c>
      <c r="V408" s="4">
        <v>3</v>
      </c>
      <c r="X408" s="4" t="s">
        <v>99</v>
      </c>
      <c r="Y408" s="4">
        <v>16.100000000000001</v>
      </c>
      <c r="Z408" s="4">
        <v>8</v>
      </c>
      <c r="AA408" s="4">
        <v>7.4</v>
      </c>
      <c r="AH408" s="25">
        <v>0</v>
      </c>
      <c r="AI408" s="4">
        <v>168.35343704401711</v>
      </c>
      <c r="AJ408" s="4">
        <v>10.822845439828287</v>
      </c>
      <c r="AN408" s="4" t="s">
        <v>96</v>
      </c>
      <c r="AO408" s="4" t="s">
        <v>98</v>
      </c>
    </row>
    <row r="409" spans="1:41" s="4" customFormat="1" ht="13.8" x14ac:dyDescent="0.25">
      <c r="A409" s="4" t="s">
        <v>1240</v>
      </c>
      <c r="B409" s="4" t="s">
        <v>197</v>
      </c>
      <c r="C409" s="4">
        <v>2023</v>
      </c>
      <c r="D409" s="23" t="s">
        <v>198</v>
      </c>
      <c r="E409" s="15" t="s">
        <v>179</v>
      </c>
      <c r="F409" s="4" t="s">
        <v>579</v>
      </c>
      <c r="G409" s="4" t="s">
        <v>766</v>
      </c>
      <c r="H409" s="4" t="s">
        <v>199</v>
      </c>
      <c r="I409" s="4" t="s">
        <v>200</v>
      </c>
      <c r="J409" s="4" t="s">
        <v>201</v>
      </c>
      <c r="M409" s="4">
        <v>90</v>
      </c>
      <c r="N409" s="6"/>
      <c r="O409" s="5"/>
      <c r="P409" s="5" t="s">
        <v>185</v>
      </c>
      <c r="Q409" s="17" t="s">
        <v>185</v>
      </c>
      <c r="R409" s="5" t="s">
        <v>867</v>
      </c>
      <c r="S409" s="5" t="s">
        <v>867</v>
      </c>
      <c r="T409" s="4">
        <v>1</v>
      </c>
      <c r="V409" s="4">
        <v>1.93</v>
      </c>
      <c r="X409" s="4" t="s">
        <v>99</v>
      </c>
      <c r="Y409" s="4">
        <v>24.8</v>
      </c>
      <c r="Z409" s="4">
        <v>9</v>
      </c>
      <c r="AA409" s="4">
        <v>3.5</v>
      </c>
      <c r="AH409" s="25">
        <v>0</v>
      </c>
      <c r="AI409" s="4">
        <v>169.94299209966422</v>
      </c>
      <c r="AJ409" s="4">
        <v>0.74252902756422334</v>
      </c>
      <c r="AN409" s="4" t="s">
        <v>96</v>
      </c>
      <c r="AO409" s="4" t="s">
        <v>98</v>
      </c>
    </row>
    <row r="410" spans="1:41" s="4" customFormat="1" ht="13.8" x14ac:dyDescent="0.25">
      <c r="A410" s="4" t="s">
        <v>1240</v>
      </c>
      <c r="B410" s="4" t="s">
        <v>197</v>
      </c>
      <c r="C410" s="4">
        <v>2023</v>
      </c>
      <c r="D410" s="23" t="s">
        <v>198</v>
      </c>
      <c r="E410" s="15" t="s">
        <v>179</v>
      </c>
      <c r="F410" s="4" t="s">
        <v>579</v>
      </c>
      <c r="G410" s="4" t="s">
        <v>766</v>
      </c>
      <c r="H410" s="4" t="s">
        <v>199</v>
      </c>
      <c r="I410" s="4" t="s">
        <v>200</v>
      </c>
      <c r="J410" s="4" t="s">
        <v>201</v>
      </c>
      <c r="M410" s="4">
        <v>90</v>
      </c>
      <c r="N410" s="6"/>
      <c r="O410" s="5"/>
      <c r="P410" s="5" t="s">
        <v>185</v>
      </c>
      <c r="Q410" s="17" t="s">
        <v>185</v>
      </c>
      <c r="R410" s="5" t="s">
        <v>867</v>
      </c>
      <c r="S410" s="5" t="s">
        <v>867</v>
      </c>
      <c r="T410" s="4">
        <v>2</v>
      </c>
      <c r="V410" s="4">
        <v>2.95</v>
      </c>
      <c r="X410" s="4" t="s">
        <v>99</v>
      </c>
      <c r="Y410" s="4">
        <v>16.3</v>
      </c>
      <c r="Z410" s="4">
        <v>8</v>
      </c>
      <c r="AA410" s="4">
        <v>7.2</v>
      </c>
      <c r="AH410" s="25">
        <v>0</v>
      </c>
      <c r="AI410" s="4">
        <v>172.65796529146002</v>
      </c>
      <c r="AJ410" s="4">
        <v>13.401351094395524</v>
      </c>
      <c r="AN410" s="4" t="s">
        <v>96</v>
      </c>
      <c r="AO410" s="4" t="s">
        <v>98</v>
      </c>
    </row>
    <row r="411" spans="1:41" s="4" customFormat="1" ht="13.8" x14ac:dyDescent="0.25">
      <c r="A411" s="4" t="s">
        <v>1240</v>
      </c>
      <c r="B411" s="4" t="s">
        <v>197</v>
      </c>
      <c r="C411" s="4">
        <v>2023</v>
      </c>
      <c r="D411" s="23" t="s">
        <v>198</v>
      </c>
      <c r="E411" s="15" t="s">
        <v>179</v>
      </c>
      <c r="F411" s="4" t="s">
        <v>579</v>
      </c>
      <c r="G411" s="4" t="s">
        <v>766</v>
      </c>
      <c r="H411" s="4" t="s">
        <v>199</v>
      </c>
      <c r="I411" s="4" t="s">
        <v>200</v>
      </c>
      <c r="J411" s="4" t="s">
        <v>201</v>
      </c>
      <c r="M411" s="4">
        <v>90</v>
      </c>
      <c r="N411" s="6"/>
      <c r="O411" s="5"/>
      <c r="P411" s="5" t="s">
        <v>185</v>
      </c>
      <c r="Q411" s="17" t="s">
        <v>185</v>
      </c>
      <c r="R411" s="5" t="s">
        <v>867</v>
      </c>
      <c r="S411" s="5" t="s">
        <v>867</v>
      </c>
      <c r="T411" s="4">
        <v>12</v>
      </c>
      <c r="V411" s="4">
        <v>1.65</v>
      </c>
      <c r="X411" s="4" t="s">
        <v>99</v>
      </c>
      <c r="Y411" s="4">
        <v>22.2</v>
      </c>
      <c r="Z411" s="4">
        <v>8.1999999999999993</v>
      </c>
      <c r="AA411" s="4">
        <v>2.7</v>
      </c>
      <c r="AH411" s="25">
        <v>0</v>
      </c>
      <c r="AI411" s="4">
        <v>180.71192748139035</v>
      </c>
      <c r="AJ411" s="4">
        <v>0.33124560552841226</v>
      </c>
      <c r="AN411" s="4" t="s">
        <v>96</v>
      </c>
      <c r="AO411" s="4" t="s">
        <v>98</v>
      </c>
    </row>
    <row r="412" spans="1:41" s="4" customFormat="1" ht="13.8" x14ac:dyDescent="0.25">
      <c r="A412" s="4" t="s">
        <v>1240</v>
      </c>
      <c r="B412" s="4" t="s">
        <v>197</v>
      </c>
      <c r="C412" s="4">
        <v>2023</v>
      </c>
      <c r="D412" s="23" t="s">
        <v>198</v>
      </c>
      <c r="E412" s="15" t="s">
        <v>179</v>
      </c>
      <c r="F412" s="4" t="s">
        <v>579</v>
      </c>
      <c r="G412" s="4" t="s">
        <v>766</v>
      </c>
      <c r="H412" s="4" t="s">
        <v>199</v>
      </c>
      <c r="I412" s="4" t="s">
        <v>200</v>
      </c>
      <c r="J412" s="4" t="s">
        <v>201</v>
      </c>
      <c r="M412" s="4">
        <v>90</v>
      </c>
      <c r="N412" s="6"/>
      <c r="O412" s="5"/>
      <c r="P412" s="5" t="s">
        <v>185</v>
      </c>
      <c r="Q412" s="17" t="s">
        <v>185</v>
      </c>
      <c r="R412" s="5" t="s">
        <v>867</v>
      </c>
      <c r="S412" s="5" t="s">
        <v>867</v>
      </c>
      <c r="T412" s="4">
        <v>11</v>
      </c>
      <c r="V412" s="4">
        <v>1.3</v>
      </c>
      <c r="X412" s="4" t="s">
        <v>99</v>
      </c>
      <c r="Y412" s="4">
        <v>16.899999999999999</v>
      </c>
      <c r="Z412" s="4">
        <v>8.5</v>
      </c>
      <c r="AA412" s="4">
        <v>9.1</v>
      </c>
      <c r="AH412" s="25">
        <v>0</v>
      </c>
      <c r="AI412" s="4">
        <v>183.56238646431805</v>
      </c>
      <c r="AJ412" s="4">
        <v>11.552986771411707</v>
      </c>
      <c r="AN412" s="4" t="s">
        <v>96</v>
      </c>
      <c r="AO412" s="4" t="s">
        <v>98</v>
      </c>
    </row>
    <row r="413" spans="1:41" s="4" customFormat="1" ht="13.8" x14ac:dyDescent="0.25">
      <c r="A413" s="4" t="s">
        <v>1240</v>
      </c>
      <c r="B413" s="4" t="s">
        <v>197</v>
      </c>
      <c r="C413" s="4">
        <v>2023</v>
      </c>
      <c r="D413" s="23" t="s">
        <v>198</v>
      </c>
      <c r="E413" s="15" t="s">
        <v>179</v>
      </c>
      <c r="F413" s="4" t="s">
        <v>579</v>
      </c>
      <c r="G413" s="4" t="s">
        <v>766</v>
      </c>
      <c r="H413" s="4" t="s">
        <v>199</v>
      </c>
      <c r="I413" s="4" t="s">
        <v>200</v>
      </c>
      <c r="J413" s="4" t="s">
        <v>201</v>
      </c>
      <c r="M413" s="4">
        <v>90</v>
      </c>
      <c r="N413" s="6"/>
      <c r="O413" s="5"/>
      <c r="P413" s="5" t="s">
        <v>185</v>
      </c>
      <c r="Q413" s="17" t="s">
        <v>185</v>
      </c>
      <c r="R413" s="5" t="s">
        <v>867</v>
      </c>
      <c r="S413" s="5" t="s">
        <v>867</v>
      </c>
      <c r="T413" s="4">
        <v>10</v>
      </c>
      <c r="V413" s="4">
        <v>2.86</v>
      </c>
      <c r="X413" s="4" t="s">
        <v>99</v>
      </c>
      <c r="Y413" s="4">
        <v>23.9</v>
      </c>
      <c r="Z413" s="4">
        <v>9</v>
      </c>
      <c r="AA413" s="4">
        <v>4.2</v>
      </c>
      <c r="AH413" s="25">
        <v>0</v>
      </c>
      <c r="AI413" s="4">
        <v>195.70320003634086</v>
      </c>
      <c r="AJ413" s="4">
        <v>2.1988793039811014</v>
      </c>
      <c r="AN413" s="4" t="s">
        <v>96</v>
      </c>
      <c r="AO413" s="4" t="s">
        <v>98</v>
      </c>
    </row>
    <row r="414" spans="1:41" s="4" customFormat="1" ht="13.8" x14ac:dyDescent="0.25">
      <c r="A414" s="4" t="s">
        <v>1240</v>
      </c>
      <c r="B414" s="4" t="s">
        <v>197</v>
      </c>
      <c r="C414" s="4">
        <v>2023</v>
      </c>
      <c r="D414" s="23" t="s">
        <v>198</v>
      </c>
      <c r="E414" s="15" t="s">
        <v>179</v>
      </c>
      <c r="F414" s="4" t="s">
        <v>579</v>
      </c>
      <c r="G414" s="4" t="s">
        <v>766</v>
      </c>
      <c r="H414" s="4" t="s">
        <v>199</v>
      </c>
      <c r="I414" s="4" t="s">
        <v>200</v>
      </c>
      <c r="J414" s="4" t="s">
        <v>201</v>
      </c>
      <c r="M414" s="4">
        <v>90</v>
      </c>
      <c r="N414" s="6"/>
      <c r="O414" s="5"/>
      <c r="P414" s="5" t="s">
        <v>185</v>
      </c>
      <c r="Q414" s="17" t="s">
        <v>185</v>
      </c>
      <c r="R414" s="5" t="s">
        <v>867</v>
      </c>
      <c r="S414" s="5" t="s">
        <v>867</v>
      </c>
      <c r="T414" s="4">
        <v>1</v>
      </c>
      <c r="V414" s="4">
        <v>2</v>
      </c>
      <c r="X414" s="4" t="s">
        <v>99</v>
      </c>
      <c r="Y414" s="4">
        <v>24.8</v>
      </c>
      <c r="Z414" s="4">
        <v>9.1999999999999993</v>
      </c>
      <c r="AA414" s="4">
        <v>6.3</v>
      </c>
      <c r="AH414" s="25">
        <v>0</v>
      </c>
      <c r="AI414" s="4">
        <v>197.18916356603981</v>
      </c>
      <c r="AJ414" s="4">
        <v>0.83029371280094866</v>
      </c>
      <c r="AN414" s="4" t="s">
        <v>96</v>
      </c>
      <c r="AO414" s="4" t="s">
        <v>98</v>
      </c>
    </row>
    <row r="415" spans="1:41" s="4" customFormat="1" ht="13.8" x14ac:dyDescent="0.25">
      <c r="A415" s="4" t="s">
        <v>1240</v>
      </c>
      <c r="B415" s="4" t="s">
        <v>197</v>
      </c>
      <c r="C415" s="4">
        <v>2023</v>
      </c>
      <c r="D415" s="23" t="s">
        <v>198</v>
      </c>
      <c r="E415" s="15" t="s">
        <v>179</v>
      </c>
      <c r="F415" s="4" t="s">
        <v>579</v>
      </c>
      <c r="G415" s="4" t="s">
        <v>766</v>
      </c>
      <c r="H415" s="4" t="s">
        <v>199</v>
      </c>
      <c r="I415" s="4" t="s">
        <v>200</v>
      </c>
      <c r="J415" s="4" t="s">
        <v>201</v>
      </c>
      <c r="M415" s="4">
        <v>90</v>
      </c>
      <c r="N415" s="6"/>
      <c r="O415" s="5"/>
      <c r="P415" s="5" t="s">
        <v>185</v>
      </c>
      <c r="Q415" s="17" t="s">
        <v>185</v>
      </c>
      <c r="R415" s="5" t="s">
        <v>867</v>
      </c>
      <c r="S415" s="5" t="s">
        <v>867</v>
      </c>
      <c r="T415" s="4">
        <v>8</v>
      </c>
      <c r="V415" s="4">
        <v>2.4900000000000002</v>
      </c>
      <c r="X415" s="4" t="s">
        <v>99</v>
      </c>
      <c r="Y415" s="4">
        <v>22.7</v>
      </c>
      <c r="Z415" s="4">
        <v>8.4</v>
      </c>
      <c r="AA415" s="4">
        <v>3.2</v>
      </c>
      <c r="AH415" s="25">
        <v>0</v>
      </c>
      <c r="AI415" s="4">
        <v>217.45108122994273</v>
      </c>
      <c r="AJ415" s="4">
        <v>2.2722074930214098</v>
      </c>
      <c r="AN415" s="4" t="s">
        <v>96</v>
      </c>
      <c r="AO415" s="4" t="s">
        <v>98</v>
      </c>
    </row>
    <row r="416" spans="1:41" s="4" customFormat="1" ht="13.8" x14ac:dyDescent="0.25">
      <c r="A416" s="4" t="s">
        <v>1240</v>
      </c>
      <c r="B416" s="4" t="s">
        <v>197</v>
      </c>
      <c r="C416" s="4">
        <v>2023</v>
      </c>
      <c r="D416" s="23" t="s">
        <v>198</v>
      </c>
      <c r="E416" s="15" t="s">
        <v>179</v>
      </c>
      <c r="F416" s="4" t="s">
        <v>579</v>
      </c>
      <c r="G416" s="4" t="s">
        <v>766</v>
      </c>
      <c r="H416" s="4" t="s">
        <v>199</v>
      </c>
      <c r="I416" s="4" t="s">
        <v>200</v>
      </c>
      <c r="J416" s="4" t="s">
        <v>201</v>
      </c>
      <c r="M416" s="4">
        <v>90</v>
      </c>
      <c r="N416" s="6"/>
      <c r="O416" s="5"/>
      <c r="P416" s="5" t="s">
        <v>185</v>
      </c>
      <c r="Q416" s="17" t="s">
        <v>185</v>
      </c>
      <c r="R416" s="5" t="s">
        <v>867</v>
      </c>
      <c r="S416" s="5" t="s">
        <v>867</v>
      </c>
      <c r="T416" s="4">
        <v>10</v>
      </c>
      <c r="V416" s="4">
        <v>2.76</v>
      </c>
      <c r="X416" s="4" t="s">
        <v>99</v>
      </c>
      <c r="Y416" s="4">
        <v>24.8</v>
      </c>
      <c r="Z416" s="4">
        <v>9.1</v>
      </c>
      <c r="AA416" s="4">
        <v>5</v>
      </c>
      <c r="AH416" s="25">
        <v>0</v>
      </c>
      <c r="AI416" s="4">
        <v>221.08935801533093</v>
      </c>
      <c r="AJ416" s="4">
        <v>0.41370042914166616</v>
      </c>
      <c r="AN416" s="4" t="s">
        <v>96</v>
      </c>
      <c r="AO416" s="4" t="s">
        <v>98</v>
      </c>
    </row>
    <row r="417" spans="1:41" s="4" customFormat="1" ht="13.8" x14ac:dyDescent="0.25">
      <c r="A417" s="4" t="s">
        <v>1240</v>
      </c>
      <c r="B417" s="4" t="s">
        <v>197</v>
      </c>
      <c r="C417" s="4">
        <v>2023</v>
      </c>
      <c r="D417" s="23" t="s">
        <v>198</v>
      </c>
      <c r="E417" s="15" t="s">
        <v>179</v>
      </c>
      <c r="F417" s="4" t="s">
        <v>579</v>
      </c>
      <c r="G417" s="4" t="s">
        <v>766</v>
      </c>
      <c r="H417" s="4" t="s">
        <v>199</v>
      </c>
      <c r="I417" s="4" t="s">
        <v>200</v>
      </c>
      <c r="J417" s="4" t="s">
        <v>201</v>
      </c>
      <c r="M417" s="4">
        <v>90</v>
      </c>
      <c r="N417" s="6"/>
      <c r="O417" s="5"/>
      <c r="P417" s="5" t="s">
        <v>185</v>
      </c>
      <c r="Q417" s="17" t="s">
        <v>185</v>
      </c>
      <c r="R417" s="5" t="s">
        <v>867</v>
      </c>
      <c r="S417" s="5" t="s">
        <v>867</v>
      </c>
      <c r="T417" s="4">
        <v>10</v>
      </c>
      <c r="V417" s="4">
        <v>2.83</v>
      </c>
      <c r="X417" s="4" t="s">
        <v>99</v>
      </c>
      <c r="Y417" s="4">
        <v>17</v>
      </c>
      <c r="Z417" s="4">
        <v>8.3000000000000007</v>
      </c>
      <c r="AA417" s="4">
        <v>7.4</v>
      </c>
      <c r="AH417" s="25">
        <v>0</v>
      </c>
      <c r="AI417" s="4">
        <v>268.83935675325836</v>
      </c>
      <c r="AJ417" s="4">
        <v>9.1705536044811193</v>
      </c>
      <c r="AN417" s="4" t="s">
        <v>96</v>
      </c>
      <c r="AO417" s="4" t="s">
        <v>98</v>
      </c>
    </row>
    <row r="418" spans="1:41" s="4" customFormat="1" ht="13.8" x14ac:dyDescent="0.25">
      <c r="A418" s="4" t="s">
        <v>1240</v>
      </c>
      <c r="B418" s="4" t="s">
        <v>197</v>
      </c>
      <c r="C418" s="4">
        <v>2023</v>
      </c>
      <c r="D418" s="23" t="s">
        <v>198</v>
      </c>
      <c r="E418" s="15" t="s">
        <v>179</v>
      </c>
      <c r="F418" s="4" t="s">
        <v>579</v>
      </c>
      <c r="G418" s="4" t="s">
        <v>766</v>
      </c>
      <c r="H418" s="4" t="s">
        <v>199</v>
      </c>
      <c r="I418" s="4" t="s">
        <v>200</v>
      </c>
      <c r="J418" s="4" t="s">
        <v>201</v>
      </c>
      <c r="M418" s="4">
        <v>90</v>
      </c>
      <c r="N418" s="6"/>
      <c r="O418" s="5"/>
      <c r="P418" s="5" t="s">
        <v>185</v>
      </c>
      <c r="Q418" s="17" t="s">
        <v>185</v>
      </c>
      <c r="R418" s="5" t="s">
        <v>867</v>
      </c>
      <c r="S418" s="5" t="s">
        <v>867</v>
      </c>
      <c r="T418" s="4">
        <v>15</v>
      </c>
      <c r="V418" s="4">
        <v>1</v>
      </c>
      <c r="X418" s="4" t="s">
        <v>99</v>
      </c>
      <c r="Y418" s="4">
        <v>26.5</v>
      </c>
      <c r="Z418" s="4">
        <v>9.6</v>
      </c>
      <c r="AA418" s="4">
        <v>16.3</v>
      </c>
      <c r="AH418" s="25">
        <v>0</v>
      </c>
      <c r="AI418" s="4">
        <v>269.68713006409092</v>
      </c>
      <c r="AJ418" s="4">
        <v>6.3841013768455621</v>
      </c>
      <c r="AN418" s="4" t="s">
        <v>96</v>
      </c>
      <c r="AO418" s="4" t="s">
        <v>98</v>
      </c>
    </row>
    <row r="419" spans="1:41" s="4" customFormat="1" ht="13.8" x14ac:dyDescent="0.25">
      <c r="A419" s="4" t="s">
        <v>1240</v>
      </c>
      <c r="B419" s="4" t="s">
        <v>197</v>
      </c>
      <c r="C419" s="4">
        <v>2023</v>
      </c>
      <c r="D419" s="23" t="s">
        <v>198</v>
      </c>
      <c r="E419" s="15" t="s">
        <v>179</v>
      </c>
      <c r="F419" s="4" t="s">
        <v>579</v>
      </c>
      <c r="G419" s="4" t="s">
        <v>766</v>
      </c>
      <c r="H419" s="4" t="s">
        <v>199</v>
      </c>
      <c r="I419" s="4" t="s">
        <v>200</v>
      </c>
      <c r="J419" s="4" t="s">
        <v>201</v>
      </c>
      <c r="M419" s="4">
        <v>90</v>
      </c>
      <c r="N419" s="6"/>
      <c r="O419" s="5"/>
      <c r="P419" s="5" t="s">
        <v>185</v>
      </c>
      <c r="Q419" s="17" t="s">
        <v>185</v>
      </c>
      <c r="R419" s="5" t="s">
        <v>867</v>
      </c>
      <c r="S419" s="5" t="s">
        <v>867</v>
      </c>
      <c r="T419" s="4">
        <v>10</v>
      </c>
      <c r="V419" s="4">
        <v>2.75</v>
      </c>
      <c r="X419" s="4" t="s">
        <v>99</v>
      </c>
      <c r="Y419" s="4">
        <v>21.5</v>
      </c>
      <c r="Z419" s="4">
        <v>8</v>
      </c>
      <c r="AA419" s="4">
        <v>1.6</v>
      </c>
      <c r="AH419" s="25">
        <v>0</v>
      </c>
      <c r="AI419" s="4">
        <v>272.80093260273111</v>
      </c>
      <c r="AJ419" s="4">
        <v>3.9454875515853507</v>
      </c>
      <c r="AN419" s="4" t="s">
        <v>96</v>
      </c>
      <c r="AO419" s="4" t="s">
        <v>98</v>
      </c>
    </row>
    <row r="420" spans="1:41" s="4" customFormat="1" ht="13.8" x14ac:dyDescent="0.25">
      <c r="A420" s="4" t="s">
        <v>1240</v>
      </c>
      <c r="B420" s="4" t="s">
        <v>197</v>
      </c>
      <c r="C420" s="4">
        <v>2023</v>
      </c>
      <c r="D420" s="23" t="s">
        <v>198</v>
      </c>
      <c r="E420" s="15" t="s">
        <v>179</v>
      </c>
      <c r="F420" s="4" t="s">
        <v>579</v>
      </c>
      <c r="G420" s="4" t="s">
        <v>766</v>
      </c>
      <c r="H420" s="4" t="s">
        <v>199</v>
      </c>
      <c r="I420" s="4" t="s">
        <v>200</v>
      </c>
      <c r="J420" s="4" t="s">
        <v>201</v>
      </c>
      <c r="M420" s="4">
        <v>90</v>
      </c>
      <c r="N420" s="6"/>
      <c r="O420" s="5"/>
      <c r="P420" s="5" t="s">
        <v>185</v>
      </c>
      <c r="Q420" s="17" t="s">
        <v>185</v>
      </c>
      <c r="R420" s="5" t="s">
        <v>867</v>
      </c>
      <c r="S420" s="5" t="s">
        <v>867</v>
      </c>
      <c r="T420" s="4">
        <v>15</v>
      </c>
      <c r="V420" s="4">
        <v>1.02</v>
      </c>
      <c r="X420" s="4" t="s">
        <v>99</v>
      </c>
      <c r="Y420" s="4">
        <v>22.5</v>
      </c>
      <c r="Z420" s="4">
        <v>9</v>
      </c>
      <c r="AA420" s="4">
        <v>5.2</v>
      </c>
      <c r="AH420" s="25">
        <v>0</v>
      </c>
      <c r="AI420" s="4">
        <v>275.29273216286543</v>
      </c>
      <c r="AJ420" s="4">
        <v>5.7411308384420083</v>
      </c>
      <c r="AN420" s="4" t="s">
        <v>96</v>
      </c>
      <c r="AO420" s="4" t="s">
        <v>98</v>
      </c>
    </row>
    <row r="421" spans="1:41" s="4" customFormat="1" ht="13.8" x14ac:dyDescent="0.25">
      <c r="A421" s="4" t="s">
        <v>1240</v>
      </c>
      <c r="B421" s="4" t="s">
        <v>197</v>
      </c>
      <c r="C421" s="4">
        <v>2023</v>
      </c>
      <c r="D421" s="23" t="s">
        <v>198</v>
      </c>
      <c r="E421" s="15" t="s">
        <v>179</v>
      </c>
      <c r="F421" s="4" t="s">
        <v>579</v>
      </c>
      <c r="G421" s="4" t="s">
        <v>766</v>
      </c>
      <c r="H421" s="4" t="s">
        <v>199</v>
      </c>
      <c r="I421" s="4" t="s">
        <v>200</v>
      </c>
      <c r="J421" s="4" t="s">
        <v>201</v>
      </c>
      <c r="M421" s="4">
        <v>90</v>
      </c>
      <c r="N421" s="6"/>
      <c r="O421" s="5"/>
      <c r="P421" s="5" t="s">
        <v>185</v>
      </c>
      <c r="Q421" s="17" t="s">
        <v>185</v>
      </c>
      <c r="R421" s="5" t="s">
        <v>867</v>
      </c>
      <c r="S421" s="5" t="s">
        <v>867</v>
      </c>
      <c r="T421" s="4">
        <v>8</v>
      </c>
      <c r="V421" s="4">
        <v>2.64</v>
      </c>
      <c r="X421" s="4" t="s">
        <v>99</v>
      </c>
      <c r="Y421" s="4">
        <v>24.2</v>
      </c>
      <c r="Z421" s="4">
        <v>9.1</v>
      </c>
      <c r="AA421" s="4">
        <v>5.4</v>
      </c>
      <c r="AH421" s="25">
        <v>0</v>
      </c>
      <c r="AI421" s="4">
        <v>307.3513939997967</v>
      </c>
      <c r="AJ421" s="4">
        <v>2.4553778484416195</v>
      </c>
      <c r="AN421" s="4" t="s">
        <v>96</v>
      </c>
      <c r="AO421" s="4" t="s">
        <v>98</v>
      </c>
    </row>
    <row r="422" spans="1:41" s="4" customFormat="1" ht="13.8" x14ac:dyDescent="0.25">
      <c r="A422" s="4" t="s">
        <v>1240</v>
      </c>
      <c r="B422" s="4" t="s">
        <v>197</v>
      </c>
      <c r="C422" s="4">
        <v>2023</v>
      </c>
      <c r="D422" s="23" t="s">
        <v>198</v>
      </c>
      <c r="E422" s="15" t="s">
        <v>179</v>
      </c>
      <c r="F422" s="4" t="s">
        <v>579</v>
      </c>
      <c r="G422" s="4" t="s">
        <v>766</v>
      </c>
      <c r="H422" s="4" t="s">
        <v>199</v>
      </c>
      <c r="I422" s="4" t="s">
        <v>200</v>
      </c>
      <c r="J422" s="4" t="s">
        <v>201</v>
      </c>
      <c r="M422" s="4">
        <v>90</v>
      </c>
      <c r="N422" s="6"/>
      <c r="O422" s="5"/>
      <c r="P422" s="5" t="s">
        <v>185</v>
      </c>
      <c r="Q422" s="17" t="s">
        <v>185</v>
      </c>
      <c r="R422" s="5" t="s">
        <v>867</v>
      </c>
      <c r="S422" s="5" t="s">
        <v>867</v>
      </c>
      <c r="T422" s="4">
        <v>7</v>
      </c>
      <c r="V422" s="4">
        <v>3.01</v>
      </c>
      <c r="X422" s="4" t="s">
        <v>99</v>
      </c>
      <c r="Y422" s="4">
        <v>15.7</v>
      </c>
      <c r="Z422" s="4">
        <v>7.9</v>
      </c>
      <c r="AA422" s="4">
        <v>7.2</v>
      </c>
      <c r="AH422" s="25">
        <v>0</v>
      </c>
      <c r="AI422" s="4">
        <v>354.81368914010915</v>
      </c>
      <c r="AJ422" s="4">
        <v>9.9980038325903973</v>
      </c>
      <c r="AN422" s="4" t="s">
        <v>96</v>
      </c>
      <c r="AO422" s="4" t="s">
        <v>98</v>
      </c>
    </row>
    <row r="423" spans="1:41" s="4" customFormat="1" ht="13.8" x14ac:dyDescent="0.25">
      <c r="A423" s="4" t="s">
        <v>1240</v>
      </c>
      <c r="B423" s="4" t="s">
        <v>197</v>
      </c>
      <c r="C423" s="4">
        <v>2023</v>
      </c>
      <c r="D423" s="23" t="s">
        <v>198</v>
      </c>
      <c r="E423" s="15" t="s">
        <v>179</v>
      </c>
      <c r="F423" s="4" t="s">
        <v>579</v>
      </c>
      <c r="G423" s="4" t="s">
        <v>766</v>
      </c>
      <c r="H423" s="4" t="s">
        <v>199</v>
      </c>
      <c r="I423" s="4" t="s">
        <v>200</v>
      </c>
      <c r="J423" s="4" t="s">
        <v>201</v>
      </c>
      <c r="M423" s="4">
        <v>90</v>
      </c>
      <c r="N423" s="6"/>
      <c r="O423" s="5"/>
      <c r="P423" s="5" t="s">
        <v>185</v>
      </c>
      <c r="Q423" s="17" t="s">
        <v>185</v>
      </c>
      <c r="R423" s="5" t="s">
        <v>867</v>
      </c>
      <c r="S423" s="5" t="s">
        <v>867</v>
      </c>
      <c r="T423" s="4">
        <v>14</v>
      </c>
      <c r="V423" s="4">
        <v>0.99</v>
      </c>
      <c r="X423" s="4" t="s">
        <v>99</v>
      </c>
      <c r="Y423" s="4">
        <v>22.7</v>
      </c>
      <c r="Z423" s="4">
        <v>8.9</v>
      </c>
      <c r="AA423" s="4">
        <v>8.6999999999999993</v>
      </c>
      <c r="AH423" s="25">
        <v>0</v>
      </c>
      <c r="AI423" s="4">
        <v>388.64479386785382</v>
      </c>
      <c r="AJ423" s="4">
        <v>9.2575061107013035</v>
      </c>
      <c r="AN423" s="4" t="s">
        <v>96</v>
      </c>
      <c r="AO423" s="4" t="s">
        <v>98</v>
      </c>
    </row>
    <row r="424" spans="1:41" s="4" customFormat="1" ht="13.8" x14ac:dyDescent="0.25">
      <c r="A424" s="4" t="s">
        <v>1240</v>
      </c>
      <c r="B424" s="4" t="s">
        <v>197</v>
      </c>
      <c r="C424" s="4">
        <v>2023</v>
      </c>
      <c r="D424" s="23" t="s">
        <v>198</v>
      </c>
      <c r="E424" s="15" t="s">
        <v>179</v>
      </c>
      <c r="F424" s="4" t="s">
        <v>579</v>
      </c>
      <c r="G424" s="4" t="s">
        <v>766</v>
      </c>
      <c r="H424" s="4" t="s">
        <v>199</v>
      </c>
      <c r="I424" s="4" t="s">
        <v>200</v>
      </c>
      <c r="J424" s="4" t="s">
        <v>201</v>
      </c>
      <c r="M424" s="4">
        <v>90</v>
      </c>
      <c r="N424" s="6"/>
      <c r="O424" s="5"/>
      <c r="P424" s="5" t="s">
        <v>185</v>
      </c>
      <c r="Q424" s="17" t="s">
        <v>185</v>
      </c>
      <c r="R424" s="5" t="s">
        <v>867</v>
      </c>
      <c r="S424" s="5" t="s">
        <v>867</v>
      </c>
      <c r="T424" s="4">
        <v>6</v>
      </c>
      <c r="V424" s="4">
        <v>1.68</v>
      </c>
      <c r="X424" s="4" t="s">
        <v>99</v>
      </c>
      <c r="Y424" s="4">
        <v>21.1</v>
      </c>
      <c r="Z424" s="4">
        <v>7.8</v>
      </c>
      <c r="AA424" s="4">
        <v>0.68</v>
      </c>
      <c r="AH424" s="25">
        <v>0</v>
      </c>
      <c r="AI424" s="4">
        <v>389.11371683696302</v>
      </c>
      <c r="AJ424" s="4">
        <v>2.8497160236095067</v>
      </c>
      <c r="AN424" s="4" t="s">
        <v>96</v>
      </c>
      <c r="AO424" s="4" t="s">
        <v>98</v>
      </c>
    </row>
    <row r="425" spans="1:41" s="4" customFormat="1" ht="13.8" x14ac:dyDescent="0.25">
      <c r="A425" s="4" t="s">
        <v>1240</v>
      </c>
      <c r="B425" s="4" t="s">
        <v>197</v>
      </c>
      <c r="C425" s="4">
        <v>2023</v>
      </c>
      <c r="D425" s="23" t="s">
        <v>198</v>
      </c>
      <c r="E425" s="15" t="s">
        <v>179</v>
      </c>
      <c r="F425" s="4" t="s">
        <v>579</v>
      </c>
      <c r="G425" s="4" t="s">
        <v>766</v>
      </c>
      <c r="H425" s="4" t="s">
        <v>199</v>
      </c>
      <c r="I425" s="4" t="s">
        <v>200</v>
      </c>
      <c r="J425" s="4" t="s">
        <v>201</v>
      </c>
      <c r="M425" s="4">
        <v>90</v>
      </c>
      <c r="N425" s="6"/>
      <c r="O425" s="5"/>
      <c r="P425" s="5" t="s">
        <v>185</v>
      </c>
      <c r="Q425" s="17" t="s">
        <v>185</v>
      </c>
      <c r="R425" s="5" t="s">
        <v>867</v>
      </c>
      <c r="S425" s="5" t="s">
        <v>867</v>
      </c>
      <c r="T425" s="4">
        <v>8</v>
      </c>
      <c r="V425" s="4">
        <v>2.5499999999999998</v>
      </c>
      <c r="X425" s="4" t="s">
        <v>99</v>
      </c>
      <c r="Y425" s="4">
        <v>16.2</v>
      </c>
      <c r="Z425" s="4">
        <v>7.9</v>
      </c>
      <c r="AA425" s="4">
        <v>6.6</v>
      </c>
      <c r="AH425" s="25">
        <v>0</v>
      </c>
      <c r="AI425" s="4">
        <v>404.73976722233459</v>
      </c>
      <c r="AJ425" s="4">
        <v>11.156860906887133</v>
      </c>
      <c r="AN425" s="4" t="s">
        <v>96</v>
      </c>
      <c r="AO425" s="4" t="s">
        <v>98</v>
      </c>
    </row>
    <row r="426" spans="1:41" s="4" customFormat="1" ht="13.8" x14ac:dyDescent="0.25">
      <c r="A426" s="4" t="s">
        <v>1240</v>
      </c>
      <c r="B426" s="4" t="s">
        <v>197</v>
      </c>
      <c r="C426" s="4">
        <v>2023</v>
      </c>
      <c r="D426" s="23" t="s">
        <v>198</v>
      </c>
      <c r="E426" s="15" t="s">
        <v>179</v>
      </c>
      <c r="F426" s="4" t="s">
        <v>579</v>
      </c>
      <c r="G426" s="4" t="s">
        <v>766</v>
      </c>
      <c r="H426" s="4" t="s">
        <v>199</v>
      </c>
      <c r="I426" s="4" t="s">
        <v>200</v>
      </c>
      <c r="J426" s="4" t="s">
        <v>201</v>
      </c>
      <c r="M426" s="4">
        <v>90</v>
      </c>
      <c r="N426" s="6"/>
      <c r="O426" s="5"/>
      <c r="P426" s="5" t="s">
        <v>185</v>
      </c>
      <c r="Q426" s="17" t="s">
        <v>185</v>
      </c>
      <c r="R426" s="5" t="s">
        <v>867</v>
      </c>
      <c r="S426" s="5" t="s">
        <v>867</v>
      </c>
      <c r="T426" s="4">
        <v>1</v>
      </c>
      <c r="V426" s="4">
        <v>1.92</v>
      </c>
      <c r="X426" s="4" t="s">
        <v>99</v>
      </c>
      <c r="Y426" s="4">
        <v>21.2</v>
      </c>
      <c r="Z426" s="4">
        <v>8.1</v>
      </c>
      <c r="AA426" s="4">
        <v>2</v>
      </c>
      <c r="AH426" s="25">
        <v>0</v>
      </c>
      <c r="AI426" s="4">
        <v>419.58625315581008</v>
      </c>
      <c r="AJ426" s="4">
        <v>0.8052723386292957</v>
      </c>
      <c r="AN426" s="4" t="s">
        <v>96</v>
      </c>
      <c r="AO426" s="4" t="s">
        <v>98</v>
      </c>
    </row>
    <row r="427" spans="1:41" s="4" customFormat="1" ht="13.8" x14ac:dyDescent="0.25">
      <c r="A427" s="4" t="s">
        <v>1240</v>
      </c>
      <c r="B427" s="4" t="s">
        <v>197</v>
      </c>
      <c r="C427" s="4">
        <v>2023</v>
      </c>
      <c r="D427" s="23" t="s">
        <v>198</v>
      </c>
      <c r="E427" s="15" t="s">
        <v>179</v>
      </c>
      <c r="F427" s="4" t="s">
        <v>579</v>
      </c>
      <c r="G427" s="4" t="s">
        <v>766</v>
      </c>
      <c r="H427" s="4" t="s">
        <v>199</v>
      </c>
      <c r="I427" s="4" t="s">
        <v>200</v>
      </c>
      <c r="J427" s="4" t="s">
        <v>201</v>
      </c>
      <c r="M427" s="4">
        <v>90</v>
      </c>
      <c r="N427" s="6"/>
      <c r="O427" s="5"/>
      <c r="P427" s="5" t="s">
        <v>185</v>
      </c>
      <c r="Q427" s="17" t="s">
        <v>185</v>
      </c>
      <c r="R427" s="5" t="s">
        <v>867</v>
      </c>
      <c r="S427" s="5" t="s">
        <v>867</v>
      </c>
      <c r="T427" s="4">
        <v>2</v>
      </c>
      <c r="V427" s="4">
        <v>3.29</v>
      </c>
      <c r="X427" s="4" t="s">
        <v>99</v>
      </c>
      <c r="Y427" s="4">
        <v>26</v>
      </c>
      <c r="Z427" s="4">
        <v>9.5</v>
      </c>
      <c r="AA427" s="4">
        <v>12</v>
      </c>
      <c r="AH427" s="25">
        <v>0</v>
      </c>
      <c r="AI427" s="4">
        <v>482.62018051602348</v>
      </c>
      <c r="AJ427" s="4">
        <v>2.4020638349536543</v>
      </c>
      <c r="AN427" s="4" t="s">
        <v>96</v>
      </c>
      <c r="AO427" s="4" t="s">
        <v>98</v>
      </c>
    </row>
    <row r="428" spans="1:41" s="4" customFormat="1" ht="13.8" x14ac:dyDescent="0.25">
      <c r="A428" s="4" t="s">
        <v>1240</v>
      </c>
      <c r="B428" s="4" t="s">
        <v>197</v>
      </c>
      <c r="C428" s="4">
        <v>2023</v>
      </c>
      <c r="D428" s="23" t="s">
        <v>198</v>
      </c>
      <c r="E428" s="15" t="s">
        <v>179</v>
      </c>
      <c r="F428" s="4" t="s">
        <v>579</v>
      </c>
      <c r="G428" s="4" t="s">
        <v>766</v>
      </c>
      <c r="H428" s="4" t="s">
        <v>199</v>
      </c>
      <c r="I428" s="4" t="s">
        <v>200</v>
      </c>
      <c r="J428" s="4" t="s">
        <v>201</v>
      </c>
      <c r="M428" s="4">
        <v>90</v>
      </c>
      <c r="N428" s="6"/>
      <c r="O428" s="5"/>
      <c r="P428" s="5" t="s">
        <v>185</v>
      </c>
      <c r="Q428" s="17" t="s">
        <v>185</v>
      </c>
      <c r="R428" s="5" t="s">
        <v>867</v>
      </c>
      <c r="S428" s="5" t="s">
        <v>867</v>
      </c>
      <c r="T428" s="4">
        <v>3</v>
      </c>
      <c r="V428" s="4">
        <v>4.87</v>
      </c>
      <c r="X428" s="4" t="s">
        <v>99</v>
      </c>
      <c r="Y428" s="4">
        <v>17.2</v>
      </c>
      <c r="Z428" s="4">
        <v>8.5</v>
      </c>
      <c r="AA428" s="4">
        <v>9.5</v>
      </c>
      <c r="AH428" s="25">
        <v>0</v>
      </c>
      <c r="AI428" s="4">
        <v>491.55412880831102</v>
      </c>
      <c r="AJ428" s="4">
        <v>18.235284831087085</v>
      </c>
      <c r="AN428" s="4" t="s">
        <v>96</v>
      </c>
      <c r="AO428" s="4" t="s">
        <v>98</v>
      </c>
    </row>
    <row r="429" spans="1:41" s="4" customFormat="1" ht="13.8" x14ac:dyDescent="0.25">
      <c r="A429" s="4" t="s">
        <v>1240</v>
      </c>
      <c r="B429" s="4" t="s">
        <v>197</v>
      </c>
      <c r="C429" s="4">
        <v>2023</v>
      </c>
      <c r="D429" s="23" t="s">
        <v>198</v>
      </c>
      <c r="E429" s="15" t="s">
        <v>179</v>
      </c>
      <c r="F429" s="4" t="s">
        <v>579</v>
      </c>
      <c r="G429" s="4" t="s">
        <v>766</v>
      </c>
      <c r="H429" s="4" t="s">
        <v>199</v>
      </c>
      <c r="I429" s="4" t="s">
        <v>200</v>
      </c>
      <c r="J429" s="4" t="s">
        <v>201</v>
      </c>
      <c r="M429" s="4">
        <v>90</v>
      </c>
      <c r="N429" s="6"/>
      <c r="O429" s="5"/>
      <c r="P429" s="5" t="s">
        <v>185</v>
      </c>
      <c r="Q429" s="17" t="s">
        <v>185</v>
      </c>
      <c r="R429" s="5" t="s">
        <v>867</v>
      </c>
      <c r="S429" s="5" t="s">
        <v>867</v>
      </c>
      <c r="T429" s="4">
        <v>12</v>
      </c>
      <c r="V429" s="4">
        <v>1.72</v>
      </c>
      <c r="X429" s="4" t="s">
        <v>99</v>
      </c>
      <c r="Y429" s="4">
        <v>23.9</v>
      </c>
      <c r="Z429" s="4">
        <v>9</v>
      </c>
      <c r="AA429" s="4">
        <v>4.2</v>
      </c>
      <c r="AH429" s="25">
        <v>0</v>
      </c>
      <c r="AI429" s="4">
        <v>498.74672254855756</v>
      </c>
      <c r="AJ429" s="4">
        <v>3.2435743110203688</v>
      </c>
      <c r="AN429" s="4" t="s">
        <v>96</v>
      </c>
      <c r="AO429" s="4" t="s">
        <v>98</v>
      </c>
    </row>
    <row r="430" spans="1:41" s="4" customFormat="1" ht="13.8" x14ac:dyDescent="0.25">
      <c r="A430" s="4" t="s">
        <v>1240</v>
      </c>
      <c r="B430" s="4" t="s">
        <v>197</v>
      </c>
      <c r="C430" s="4">
        <v>2023</v>
      </c>
      <c r="D430" s="23" t="s">
        <v>198</v>
      </c>
      <c r="E430" s="15" t="s">
        <v>179</v>
      </c>
      <c r="F430" s="4" t="s">
        <v>579</v>
      </c>
      <c r="G430" s="4" t="s">
        <v>766</v>
      </c>
      <c r="H430" s="4" t="s">
        <v>199</v>
      </c>
      <c r="I430" s="4" t="s">
        <v>200</v>
      </c>
      <c r="J430" s="4" t="s">
        <v>201</v>
      </c>
      <c r="M430" s="4">
        <v>90</v>
      </c>
      <c r="N430" s="6"/>
      <c r="O430" s="5"/>
      <c r="P430" s="5" t="s">
        <v>185</v>
      </c>
      <c r="Q430" s="17" t="s">
        <v>185</v>
      </c>
      <c r="R430" s="5" t="s">
        <v>867</v>
      </c>
      <c r="S430" s="5" t="s">
        <v>867</v>
      </c>
      <c r="T430" s="4">
        <v>5</v>
      </c>
      <c r="V430" s="4">
        <v>1.86</v>
      </c>
      <c r="X430" s="4" t="s">
        <v>99</v>
      </c>
      <c r="Y430" s="4">
        <v>27.5</v>
      </c>
      <c r="Z430" s="4">
        <v>9.9</v>
      </c>
      <c r="AA430" s="4">
        <v>22.5</v>
      </c>
      <c r="AH430" s="25">
        <v>0</v>
      </c>
      <c r="AI430" s="4">
        <v>552.62998036889303</v>
      </c>
      <c r="AJ430" s="4">
        <v>1.6642407923907883</v>
      </c>
      <c r="AN430" s="4" t="s">
        <v>96</v>
      </c>
      <c r="AO430" s="4" t="s">
        <v>98</v>
      </c>
    </row>
    <row r="431" spans="1:41" s="4" customFormat="1" ht="13.8" x14ac:dyDescent="0.25">
      <c r="A431" s="4" t="s">
        <v>1240</v>
      </c>
      <c r="B431" s="4" t="s">
        <v>197</v>
      </c>
      <c r="C431" s="4">
        <v>2023</v>
      </c>
      <c r="D431" s="23" t="s">
        <v>198</v>
      </c>
      <c r="E431" s="15" t="s">
        <v>179</v>
      </c>
      <c r="F431" s="4" t="s">
        <v>579</v>
      </c>
      <c r="G431" s="4" t="s">
        <v>766</v>
      </c>
      <c r="H431" s="4" t="s">
        <v>199</v>
      </c>
      <c r="I431" s="4" t="s">
        <v>200</v>
      </c>
      <c r="J431" s="4" t="s">
        <v>201</v>
      </c>
      <c r="M431" s="4">
        <v>90</v>
      </c>
      <c r="N431" s="6"/>
      <c r="O431" s="5"/>
      <c r="P431" s="5" t="s">
        <v>185</v>
      </c>
      <c r="Q431" s="17" t="s">
        <v>185</v>
      </c>
      <c r="R431" s="5" t="s">
        <v>867</v>
      </c>
      <c r="S431" s="5" t="s">
        <v>867</v>
      </c>
      <c r="T431" s="4">
        <v>7</v>
      </c>
      <c r="V431" s="4">
        <v>3.16</v>
      </c>
      <c r="X431" s="4" t="s">
        <v>99</v>
      </c>
      <c r="Y431" s="4">
        <v>24.2</v>
      </c>
      <c r="Z431" s="4">
        <v>9.1999999999999993</v>
      </c>
      <c r="AA431" s="4">
        <v>6.1</v>
      </c>
      <c r="AH431" s="25">
        <v>0</v>
      </c>
      <c r="AI431" s="4">
        <v>564.02460697636832</v>
      </c>
      <c r="AJ431" s="4">
        <v>1.7068123122880892</v>
      </c>
      <c r="AN431" s="4" t="s">
        <v>96</v>
      </c>
      <c r="AO431" s="4" t="s">
        <v>98</v>
      </c>
    </row>
    <row r="432" spans="1:41" s="4" customFormat="1" ht="13.8" x14ac:dyDescent="0.25">
      <c r="A432" s="4" t="s">
        <v>1240</v>
      </c>
      <c r="B432" s="4" t="s">
        <v>197</v>
      </c>
      <c r="C432" s="4">
        <v>2023</v>
      </c>
      <c r="D432" s="23" t="s">
        <v>198</v>
      </c>
      <c r="E432" s="15" t="s">
        <v>179</v>
      </c>
      <c r="F432" s="4" t="s">
        <v>579</v>
      </c>
      <c r="G432" s="4" t="s">
        <v>766</v>
      </c>
      <c r="H432" s="4" t="s">
        <v>199</v>
      </c>
      <c r="I432" s="4" t="s">
        <v>200</v>
      </c>
      <c r="J432" s="4" t="s">
        <v>201</v>
      </c>
      <c r="M432" s="4">
        <v>90</v>
      </c>
      <c r="N432" s="6"/>
      <c r="O432" s="5"/>
      <c r="P432" s="5" t="s">
        <v>185</v>
      </c>
      <c r="Q432" s="17" t="s">
        <v>185</v>
      </c>
      <c r="R432" s="5" t="s">
        <v>867</v>
      </c>
      <c r="S432" s="5" t="s">
        <v>867</v>
      </c>
      <c r="T432" s="4">
        <v>4</v>
      </c>
      <c r="V432" s="4">
        <v>2.89</v>
      </c>
      <c r="X432" s="4" t="s">
        <v>99</v>
      </c>
      <c r="Y432" s="4">
        <v>21.4</v>
      </c>
      <c r="Z432" s="4">
        <v>7.8</v>
      </c>
      <c r="AA432" s="4">
        <v>0.47</v>
      </c>
      <c r="AH432" s="25">
        <v>0</v>
      </c>
      <c r="AI432" s="4">
        <v>594.2146030530954</v>
      </c>
      <c r="AJ432" s="4">
        <v>3.0656118301770623</v>
      </c>
      <c r="AN432" s="4" t="s">
        <v>96</v>
      </c>
      <c r="AO432" s="4" t="s">
        <v>98</v>
      </c>
    </row>
    <row r="433" spans="1:41" s="4" customFormat="1" ht="13.8" x14ac:dyDescent="0.25">
      <c r="A433" s="4" t="s">
        <v>1240</v>
      </c>
      <c r="B433" s="4" t="s">
        <v>197</v>
      </c>
      <c r="C433" s="4">
        <v>2023</v>
      </c>
      <c r="D433" s="23" t="s">
        <v>198</v>
      </c>
      <c r="E433" s="15" t="s">
        <v>179</v>
      </c>
      <c r="F433" s="4" t="s">
        <v>579</v>
      </c>
      <c r="G433" s="4" t="s">
        <v>766</v>
      </c>
      <c r="H433" s="4" t="s">
        <v>199</v>
      </c>
      <c r="I433" s="4" t="s">
        <v>200</v>
      </c>
      <c r="J433" s="4" t="s">
        <v>201</v>
      </c>
      <c r="M433" s="4">
        <v>90</v>
      </c>
      <c r="N433" s="6"/>
      <c r="O433" s="5"/>
      <c r="P433" s="5" t="s">
        <v>185</v>
      </c>
      <c r="Q433" s="17" t="s">
        <v>185</v>
      </c>
      <c r="R433" s="5" t="s">
        <v>867</v>
      </c>
      <c r="S433" s="5" t="s">
        <v>867</v>
      </c>
      <c r="T433" s="4">
        <v>10</v>
      </c>
      <c r="V433" s="4">
        <v>2.74</v>
      </c>
      <c r="X433" s="4" t="s">
        <v>99</v>
      </c>
      <c r="Y433" s="4">
        <v>22.7</v>
      </c>
      <c r="Z433" s="4">
        <v>8.6</v>
      </c>
      <c r="AA433" s="4">
        <v>4.8</v>
      </c>
      <c r="AH433" s="25">
        <v>0</v>
      </c>
      <c r="AI433" s="4">
        <v>638.107372131734</v>
      </c>
      <c r="AJ433" s="4">
        <v>1.4465859578067237</v>
      </c>
      <c r="AN433" s="4" t="s">
        <v>96</v>
      </c>
      <c r="AO433" s="4" t="s">
        <v>98</v>
      </c>
    </row>
    <row r="434" spans="1:41" s="4" customFormat="1" ht="13.8" x14ac:dyDescent="0.25">
      <c r="A434" s="4" t="s">
        <v>1240</v>
      </c>
      <c r="B434" s="4" t="s">
        <v>197</v>
      </c>
      <c r="C434" s="4">
        <v>2023</v>
      </c>
      <c r="D434" s="23" t="s">
        <v>198</v>
      </c>
      <c r="E434" s="15" t="s">
        <v>179</v>
      </c>
      <c r="F434" s="4" t="s">
        <v>579</v>
      </c>
      <c r="G434" s="4" t="s">
        <v>766</v>
      </c>
      <c r="H434" s="4" t="s">
        <v>199</v>
      </c>
      <c r="I434" s="4" t="s">
        <v>200</v>
      </c>
      <c r="J434" s="4" t="s">
        <v>201</v>
      </c>
      <c r="M434" s="4">
        <v>90</v>
      </c>
      <c r="N434" s="6"/>
      <c r="O434" s="5"/>
      <c r="P434" s="5" t="s">
        <v>185</v>
      </c>
      <c r="Q434" s="17" t="s">
        <v>185</v>
      </c>
      <c r="R434" s="5" t="s">
        <v>867</v>
      </c>
      <c r="S434" s="5" t="s">
        <v>867</v>
      </c>
      <c r="T434" s="4">
        <v>3</v>
      </c>
      <c r="V434" s="4">
        <v>4.8499999999999996</v>
      </c>
      <c r="X434" s="4" t="s">
        <v>99</v>
      </c>
      <c r="Y434" s="4">
        <v>26.5</v>
      </c>
      <c r="Z434" s="4">
        <v>9.5</v>
      </c>
      <c r="AA434" s="4">
        <v>13.6</v>
      </c>
      <c r="AH434" s="25">
        <v>0</v>
      </c>
      <c r="AI434" s="4">
        <v>638.59343927375244</v>
      </c>
      <c r="AJ434" s="4">
        <v>3.1802365140719768</v>
      </c>
      <c r="AN434" s="4" t="s">
        <v>96</v>
      </c>
      <c r="AO434" s="4" t="s">
        <v>98</v>
      </c>
    </row>
    <row r="435" spans="1:41" s="4" customFormat="1" ht="13.8" x14ac:dyDescent="0.25">
      <c r="A435" s="4" t="s">
        <v>1240</v>
      </c>
      <c r="B435" s="4" t="s">
        <v>197</v>
      </c>
      <c r="C435" s="4">
        <v>2023</v>
      </c>
      <c r="D435" s="23" t="s">
        <v>198</v>
      </c>
      <c r="E435" s="15" t="s">
        <v>179</v>
      </c>
      <c r="F435" s="4" t="s">
        <v>579</v>
      </c>
      <c r="G435" s="4" t="s">
        <v>766</v>
      </c>
      <c r="H435" s="4" t="s">
        <v>199</v>
      </c>
      <c r="I435" s="4" t="s">
        <v>200</v>
      </c>
      <c r="J435" s="4" t="s">
        <v>201</v>
      </c>
      <c r="M435" s="4">
        <v>90</v>
      </c>
      <c r="N435" s="6"/>
      <c r="O435" s="5"/>
      <c r="P435" s="5" t="s">
        <v>185</v>
      </c>
      <c r="Q435" s="17" t="s">
        <v>185</v>
      </c>
      <c r="R435" s="5" t="s">
        <v>867</v>
      </c>
      <c r="S435" s="5" t="s">
        <v>867</v>
      </c>
      <c r="T435" s="4">
        <v>6</v>
      </c>
      <c r="V435" s="4">
        <v>1.64</v>
      </c>
      <c r="X435" s="4" t="s">
        <v>99</v>
      </c>
      <c r="Y435" s="4">
        <v>22.6</v>
      </c>
      <c r="Z435" s="4">
        <v>8.3000000000000007</v>
      </c>
      <c r="AA435" s="4">
        <v>3.6</v>
      </c>
      <c r="AH435" s="25">
        <v>0</v>
      </c>
      <c r="AI435" s="4">
        <v>639.33663500937405</v>
      </c>
      <c r="AJ435" s="4">
        <v>1.1417649292486389</v>
      </c>
      <c r="AN435" s="4" t="s">
        <v>96</v>
      </c>
      <c r="AO435" s="4" t="s">
        <v>98</v>
      </c>
    </row>
    <row r="436" spans="1:41" s="4" customFormat="1" ht="13.8" x14ac:dyDescent="0.25">
      <c r="A436" s="4" t="s">
        <v>1240</v>
      </c>
      <c r="B436" s="4" t="s">
        <v>197</v>
      </c>
      <c r="C436" s="4">
        <v>2023</v>
      </c>
      <c r="D436" s="23" t="s">
        <v>198</v>
      </c>
      <c r="E436" s="15" t="s">
        <v>179</v>
      </c>
      <c r="F436" s="4" t="s">
        <v>579</v>
      </c>
      <c r="G436" s="4" t="s">
        <v>766</v>
      </c>
      <c r="H436" s="4" t="s">
        <v>199</v>
      </c>
      <c r="I436" s="4" t="s">
        <v>200</v>
      </c>
      <c r="J436" s="4" t="s">
        <v>201</v>
      </c>
      <c r="M436" s="4">
        <v>90</v>
      </c>
      <c r="N436" s="6"/>
      <c r="O436" s="5"/>
      <c r="P436" s="5" t="s">
        <v>185</v>
      </c>
      <c r="Q436" s="17" t="s">
        <v>185</v>
      </c>
      <c r="R436" s="5" t="s">
        <v>867</v>
      </c>
      <c r="S436" s="5" t="s">
        <v>867</v>
      </c>
      <c r="T436" s="4">
        <v>3</v>
      </c>
      <c r="V436" s="4">
        <v>4.9000000000000004</v>
      </c>
      <c r="X436" s="4" t="s">
        <v>99</v>
      </c>
      <c r="Y436" s="4">
        <v>16.3</v>
      </c>
      <c r="Z436" s="4">
        <v>8</v>
      </c>
      <c r="AA436" s="4">
        <v>6.8</v>
      </c>
      <c r="AH436" s="25">
        <v>0</v>
      </c>
      <c r="AI436" s="4">
        <v>674.76770884995381</v>
      </c>
      <c r="AJ436" s="4">
        <v>15.963831251069619</v>
      </c>
      <c r="AN436" s="4" t="s">
        <v>96</v>
      </c>
      <c r="AO436" s="4" t="s">
        <v>98</v>
      </c>
    </row>
    <row r="437" spans="1:41" s="4" customFormat="1" ht="13.8" x14ac:dyDescent="0.25">
      <c r="A437" s="4" t="s">
        <v>1240</v>
      </c>
      <c r="B437" s="4" t="s">
        <v>197</v>
      </c>
      <c r="C437" s="4">
        <v>2023</v>
      </c>
      <c r="D437" s="23" t="s">
        <v>198</v>
      </c>
      <c r="E437" s="15" t="s">
        <v>179</v>
      </c>
      <c r="F437" s="4" t="s">
        <v>579</v>
      </c>
      <c r="G437" s="4" t="s">
        <v>766</v>
      </c>
      <c r="H437" s="4" t="s">
        <v>199</v>
      </c>
      <c r="I437" s="4" t="s">
        <v>200</v>
      </c>
      <c r="J437" s="4" t="s">
        <v>201</v>
      </c>
      <c r="M437" s="4">
        <v>90</v>
      </c>
      <c r="N437" s="6"/>
      <c r="O437" s="5"/>
      <c r="P437" s="5" t="s">
        <v>185</v>
      </c>
      <c r="Q437" s="17" t="s">
        <v>185</v>
      </c>
      <c r="R437" s="5" t="s">
        <v>867</v>
      </c>
      <c r="S437" s="5" t="s">
        <v>867</v>
      </c>
      <c r="T437" s="4">
        <v>7</v>
      </c>
      <c r="V437" s="4">
        <v>2.92</v>
      </c>
      <c r="X437" s="4" t="s">
        <v>99</v>
      </c>
      <c r="Y437" s="4">
        <v>17.100000000000001</v>
      </c>
      <c r="Z437" s="4">
        <v>8.1999999999999993</v>
      </c>
      <c r="AA437" s="4">
        <v>8.3000000000000007</v>
      </c>
      <c r="AH437" s="25">
        <v>0</v>
      </c>
      <c r="AI437" s="4">
        <v>677.26974354769231</v>
      </c>
      <c r="AJ437" s="4">
        <v>17.918606881384363</v>
      </c>
      <c r="AN437" s="4" t="s">
        <v>96</v>
      </c>
      <c r="AO437" s="4" t="s">
        <v>98</v>
      </c>
    </row>
    <row r="438" spans="1:41" s="4" customFormat="1" ht="13.8" x14ac:dyDescent="0.25">
      <c r="A438" s="4" t="s">
        <v>1240</v>
      </c>
      <c r="B438" s="4" t="s">
        <v>197</v>
      </c>
      <c r="C438" s="4">
        <v>2023</v>
      </c>
      <c r="D438" s="23" t="s">
        <v>198</v>
      </c>
      <c r="E438" s="15" t="s">
        <v>179</v>
      </c>
      <c r="F438" s="4" t="s">
        <v>579</v>
      </c>
      <c r="G438" s="4" t="s">
        <v>766</v>
      </c>
      <c r="H438" s="4" t="s">
        <v>199</v>
      </c>
      <c r="I438" s="4" t="s">
        <v>200</v>
      </c>
      <c r="J438" s="4" t="s">
        <v>201</v>
      </c>
      <c r="M438" s="4">
        <v>90</v>
      </c>
      <c r="N438" s="6"/>
      <c r="O438" s="5"/>
      <c r="P438" s="5" t="s">
        <v>185</v>
      </c>
      <c r="Q438" s="17" t="s">
        <v>185</v>
      </c>
      <c r="R438" s="5" t="s">
        <v>867</v>
      </c>
      <c r="S438" s="5" t="s">
        <v>867</v>
      </c>
      <c r="T438" s="4">
        <v>7</v>
      </c>
      <c r="V438" s="4">
        <v>3.09</v>
      </c>
      <c r="X438" s="4" t="s">
        <v>99</v>
      </c>
      <c r="Y438" s="4">
        <v>26</v>
      </c>
      <c r="Z438" s="4">
        <v>9.4</v>
      </c>
      <c r="AA438" s="4">
        <v>11.6</v>
      </c>
      <c r="AH438" s="25">
        <v>0</v>
      </c>
      <c r="AI438" s="4">
        <v>683.94063733294672</v>
      </c>
      <c r="AJ438" s="4">
        <v>1.3395728366142143</v>
      </c>
      <c r="AN438" s="4" t="s">
        <v>96</v>
      </c>
      <c r="AO438" s="4" t="s">
        <v>98</v>
      </c>
    </row>
    <row r="439" spans="1:41" s="4" customFormat="1" ht="13.8" x14ac:dyDescent="0.25">
      <c r="A439" s="4" t="s">
        <v>1240</v>
      </c>
      <c r="B439" s="4" t="s">
        <v>197</v>
      </c>
      <c r="C439" s="4">
        <v>2023</v>
      </c>
      <c r="D439" s="23" t="s">
        <v>198</v>
      </c>
      <c r="E439" s="15" t="s">
        <v>179</v>
      </c>
      <c r="F439" s="4" t="s">
        <v>579</v>
      </c>
      <c r="G439" s="4" t="s">
        <v>766</v>
      </c>
      <c r="H439" s="4" t="s">
        <v>199</v>
      </c>
      <c r="I439" s="4" t="s">
        <v>200</v>
      </c>
      <c r="J439" s="4" t="s">
        <v>201</v>
      </c>
      <c r="M439" s="4">
        <v>90</v>
      </c>
      <c r="N439" s="6"/>
      <c r="O439" s="5"/>
      <c r="P439" s="5" t="s">
        <v>185</v>
      </c>
      <c r="Q439" s="17" t="s">
        <v>185</v>
      </c>
      <c r="R439" s="5" t="s">
        <v>867</v>
      </c>
      <c r="S439" s="5" t="s">
        <v>867</v>
      </c>
      <c r="T439" s="4">
        <v>8</v>
      </c>
      <c r="V439" s="4">
        <v>2.25</v>
      </c>
      <c r="X439" s="4" t="s">
        <v>99</v>
      </c>
      <c r="Y439" s="4">
        <v>17</v>
      </c>
      <c r="Z439" s="4">
        <v>8.4</v>
      </c>
      <c r="AA439" s="4">
        <v>8.8000000000000007</v>
      </c>
      <c r="AH439" s="25">
        <v>0</v>
      </c>
      <c r="AI439" s="4">
        <v>697.18025466444067</v>
      </c>
      <c r="AJ439" s="4">
        <v>8.4151514845702931</v>
      </c>
      <c r="AN439" s="4" t="s">
        <v>96</v>
      </c>
      <c r="AO439" s="4" t="s">
        <v>98</v>
      </c>
    </row>
    <row r="440" spans="1:41" s="4" customFormat="1" ht="13.8" x14ac:dyDescent="0.25">
      <c r="A440" s="4" t="s">
        <v>1240</v>
      </c>
      <c r="B440" s="4" t="s">
        <v>197</v>
      </c>
      <c r="C440" s="4">
        <v>2023</v>
      </c>
      <c r="D440" s="23" t="s">
        <v>198</v>
      </c>
      <c r="E440" s="15" t="s">
        <v>179</v>
      </c>
      <c r="F440" s="4" t="s">
        <v>579</v>
      </c>
      <c r="G440" s="4" t="s">
        <v>766</v>
      </c>
      <c r="H440" s="4" t="s">
        <v>199</v>
      </c>
      <c r="I440" s="4" t="s">
        <v>200</v>
      </c>
      <c r="J440" s="4" t="s">
        <v>201</v>
      </c>
      <c r="M440" s="4">
        <v>90</v>
      </c>
      <c r="N440" s="6"/>
      <c r="O440" s="5"/>
      <c r="P440" s="5" t="s">
        <v>185</v>
      </c>
      <c r="Q440" s="17" t="s">
        <v>185</v>
      </c>
      <c r="R440" s="5" t="s">
        <v>867</v>
      </c>
      <c r="S440" s="5" t="s">
        <v>867</v>
      </c>
      <c r="T440" s="4">
        <v>2</v>
      </c>
      <c r="V440" s="4">
        <v>3.03</v>
      </c>
      <c r="X440" s="4" t="s">
        <v>99</v>
      </c>
      <c r="Y440" s="4">
        <v>22.4</v>
      </c>
      <c r="Z440" s="4">
        <v>8.3000000000000007</v>
      </c>
      <c r="AA440" s="4">
        <v>2.7</v>
      </c>
      <c r="AH440" s="25">
        <v>0</v>
      </c>
      <c r="AI440" s="4">
        <v>733.1681284885359</v>
      </c>
      <c r="AJ440" s="4">
        <v>2.1074549557056352</v>
      </c>
      <c r="AN440" s="4" t="s">
        <v>96</v>
      </c>
      <c r="AO440" s="4" t="s">
        <v>98</v>
      </c>
    </row>
    <row r="441" spans="1:41" s="4" customFormat="1" ht="13.8" x14ac:dyDescent="0.25">
      <c r="A441" s="4" t="s">
        <v>1240</v>
      </c>
      <c r="B441" s="4" t="s">
        <v>197</v>
      </c>
      <c r="C441" s="4">
        <v>2023</v>
      </c>
      <c r="D441" s="23" t="s">
        <v>198</v>
      </c>
      <c r="E441" s="15" t="s">
        <v>179</v>
      </c>
      <c r="F441" s="4" t="s">
        <v>579</v>
      </c>
      <c r="G441" s="4" t="s">
        <v>766</v>
      </c>
      <c r="H441" s="4" t="s">
        <v>199</v>
      </c>
      <c r="I441" s="4" t="s">
        <v>200</v>
      </c>
      <c r="J441" s="4" t="s">
        <v>201</v>
      </c>
      <c r="M441" s="4">
        <v>90</v>
      </c>
      <c r="N441" s="6"/>
      <c r="O441" s="5"/>
      <c r="P441" s="5" t="s">
        <v>185</v>
      </c>
      <c r="Q441" s="17" t="s">
        <v>185</v>
      </c>
      <c r="R441" s="5" t="s">
        <v>867</v>
      </c>
      <c r="S441" s="5" t="s">
        <v>867</v>
      </c>
      <c r="T441" s="4">
        <v>5</v>
      </c>
      <c r="V441" s="4">
        <v>1.75</v>
      </c>
      <c r="X441" s="4" t="s">
        <v>99</v>
      </c>
      <c r="Y441" s="4">
        <v>22.4</v>
      </c>
      <c r="Z441" s="4">
        <v>7.9</v>
      </c>
      <c r="AA441" s="4">
        <v>1.7</v>
      </c>
      <c r="AH441" s="25">
        <v>0</v>
      </c>
      <c r="AI441" s="4">
        <v>780.98765250024803</v>
      </c>
      <c r="AJ441" s="4">
        <v>21.891152419341822</v>
      </c>
      <c r="AN441" s="4" t="s">
        <v>96</v>
      </c>
      <c r="AO441" s="4" t="s">
        <v>98</v>
      </c>
    </row>
    <row r="442" spans="1:41" s="4" customFormat="1" ht="13.8" x14ac:dyDescent="0.25">
      <c r="A442" s="4" t="s">
        <v>1240</v>
      </c>
      <c r="B442" s="4" t="s">
        <v>197</v>
      </c>
      <c r="C442" s="4">
        <v>2023</v>
      </c>
      <c r="D442" s="23" t="s">
        <v>198</v>
      </c>
      <c r="E442" s="15" t="s">
        <v>179</v>
      </c>
      <c r="F442" s="4" t="s">
        <v>579</v>
      </c>
      <c r="G442" s="4" t="s">
        <v>766</v>
      </c>
      <c r="H442" s="4" t="s">
        <v>199</v>
      </c>
      <c r="I442" s="4" t="s">
        <v>200</v>
      </c>
      <c r="J442" s="4" t="s">
        <v>201</v>
      </c>
      <c r="M442" s="4">
        <v>90</v>
      </c>
      <c r="N442" s="6"/>
      <c r="O442" s="5"/>
      <c r="P442" s="5" t="s">
        <v>185</v>
      </c>
      <c r="Q442" s="17" t="s">
        <v>185</v>
      </c>
      <c r="R442" s="5" t="s">
        <v>867</v>
      </c>
      <c r="S442" s="5" t="s">
        <v>867</v>
      </c>
      <c r="T442" s="4">
        <v>1</v>
      </c>
      <c r="V442" s="4">
        <v>1.92</v>
      </c>
      <c r="X442" s="4" t="s">
        <v>99</v>
      </c>
      <c r="Y442" s="4">
        <v>22.4</v>
      </c>
      <c r="Z442" s="4">
        <v>8.5</v>
      </c>
      <c r="AA442" s="4">
        <v>4.0999999999999996</v>
      </c>
      <c r="AH442" s="25">
        <v>0</v>
      </c>
      <c r="AI442" s="4">
        <v>901.54466366536155</v>
      </c>
      <c r="AJ442" s="4">
        <v>6.1050161852081484</v>
      </c>
      <c r="AN442" s="4" t="s">
        <v>96</v>
      </c>
      <c r="AO442" s="4" t="s">
        <v>98</v>
      </c>
    </row>
    <row r="443" spans="1:41" s="4" customFormat="1" ht="13.8" x14ac:dyDescent="0.25">
      <c r="A443" s="4" t="s">
        <v>1240</v>
      </c>
      <c r="B443" s="4" t="s">
        <v>197</v>
      </c>
      <c r="C443" s="4">
        <v>2023</v>
      </c>
      <c r="D443" s="23" t="s">
        <v>198</v>
      </c>
      <c r="E443" s="15" t="s">
        <v>179</v>
      </c>
      <c r="F443" s="4" t="s">
        <v>579</v>
      </c>
      <c r="G443" s="4" t="s">
        <v>766</v>
      </c>
      <c r="H443" s="4" t="s">
        <v>199</v>
      </c>
      <c r="I443" s="4" t="s">
        <v>200</v>
      </c>
      <c r="J443" s="4" t="s">
        <v>201</v>
      </c>
      <c r="M443" s="4">
        <v>90</v>
      </c>
      <c r="N443" s="6"/>
      <c r="O443" s="5"/>
      <c r="P443" s="5" t="s">
        <v>185</v>
      </c>
      <c r="Q443" s="17" t="s">
        <v>185</v>
      </c>
      <c r="R443" s="5" t="s">
        <v>867</v>
      </c>
      <c r="S443" s="5" t="s">
        <v>867</v>
      </c>
      <c r="T443" s="4">
        <v>2</v>
      </c>
      <c r="V443" s="4">
        <v>3.04</v>
      </c>
      <c r="X443" s="4" t="s">
        <v>99</v>
      </c>
      <c r="Y443" s="4">
        <v>21.6</v>
      </c>
      <c r="Z443" s="4">
        <v>7.9</v>
      </c>
      <c r="AA443" s="4">
        <v>1.3</v>
      </c>
      <c r="AH443" s="25">
        <v>0</v>
      </c>
      <c r="AI443" s="4">
        <v>905.17176613888466</v>
      </c>
      <c r="AJ443" s="4">
        <v>2.0476759526613661</v>
      </c>
      <c r="AN443" s="4" t="s">
        <v>96</v>
      </c>
      <c r="AO443" s="4" t="s">
        <v>98</v>
      </c>
    </row>
    <row r="444" spans="1:41" s="4" customFormat="1" ht="13.8" x14ac:dyDescent="0.25">
      <c r="A444" s="4" t="s">
        <v>1240</v>
      </c>
      <c r="B444" s="4" t="s">
        <v>197</v>
      </c>
      <c r="C444" s="4">
        <v>2023</v>
      </c>
      <c r="D444" s="23" t="s">
        <v>198</v>
      </c>
      <c r="E444" s="15" t="s">
        <v>179</v>
      </c>
      <c r="F444" s="4" t="s">
        <v>579</v>
      </c>
      <c r="G444" s="4" t="s">
        <v>766</v>
      </c>
      <c r="H444" s="4" t="s">
        <v>199</v>
      </c>
      <c r="I444" s="4" t="s">
        <v>200</v>
      </c>
      <c r="J444" s="4" t="s">
        <v>201</v>
      </c>
      <c r="M444" s="4">
        <v>90</v>
      </c>
      <c r="N444" s="6"/>
      <c r="O444" s="5"/>
      <c r="P444" s="5" t="s">
        <v>185</v>
      </c>
      <c r="Q444" s="17" t="s">
        <v>185</v>
      </c>
      <c r="R444" s="5" t="s">
        <v>867</v>
      </c>
      <c r="S444" s="5" t="s">
        <v>867</v>
      </c>
      <c r="T444" s="4">
        <v>6</v>
      </c>
      <c r="V444" s="4">
        <v>1.82</v>
      </c>
      <c r="X444" s="4" t="s">
        <v>99</v>
      </c>
      <c r="Y444" s="4">
        <v>28.5</v>
      </c>
      <c r="Z444" s="4">
        <v>10</v>
      </c>
      <c r="AA444" s="4">
        <v>24.5</v>
      </c>
      <c r="AH444" s="25">
        <v>0</v>
      </c>
      <c r="AI444" s="4">
        <v>921.74098258657091</v>
      </c>
      <c r="AJ444" s="4">
        <v>1.6153945151871694</v>
      </c>
      <c r="AN444" s="4" t="s">
        <v>96</v>
      </c>
      <c r="AO444" s="4" t="s">
        <v>98</v>
      </c>
    </row>
    <row r="445" spans="1:41" s="4" customFormat="1" ht="13.8" x14ac:dyDescent="0.25">
      <c r="A445" s="4" t="s">
        <v>1240</v>
      </c>
      <c r="B445" s="4" t="s">
        <v>197</v>
      </c>
      <c r="C445" s="4">
        <v>2023</v>
      </c>
      <c r="D445" s="23" t="s">
        <v>198</v>
      </c>
      <c r="E445" s="15" t="s">
        <v>179</v>
      </c>
      <c r="F445" s="4" t="s">
        <v>579</v>
      </c>
      <c r="G445" s="4" t="s">
        <v>766</v>
      </c>
      <c r="H445" s="4" t="s">
        <v>199</v>
      </c>
      <c r="I445" s="4" t="s">
        <v>200</v>
      </c>
      <c r="J445" s="4" t="s">
        <v>201</v>
      </c>
      <c r="M445" s="4">
        <v>90</v>
      </c>
      <c r="N445" s="6"/>
      <c r="O445" s="5"/>
      <c r="P445" s="5" t="s">
        <v>185</v>
      </c>
      <c r="Q445" s="17" t="s">
        <v>185</v>
      </c>
      <c r="R445" s="5" t="s">
        <v>867</v>
      </c>
      <c r="S445" s="5" t="s">
        <v>867</v>
      </c>
      <c r="T445" s="4">
        <v>5</v>
      </c>
      <c r="V445" s="4">
        <v>1.96</v>
      </c>
      <c r="X445" s="4" t="s">
        <v>99</v>
      </c>
      <c r="Y445" s="4">
        <v>25.1</v>
      </c>
      <c r="Z445" s="4">
        <v>9.3000000000000007</v>
      </c>
      <c r="AA445" s="4">
        <v>8.6</v>
      </c>
      <c r="AH445" s="25">
        <v>0</v>
      </c>
      <c r="AI445" s="4">
        <v>935.77911170204129</v>
      </c>
      <c r="AJ445" s="4">
        <v>5.3585328758012478</v>
      </c>
      <c r="AN445" s="4" t="s">
        <v>96</v>
      </c>
      <c r="AO445" s="4" t="s">
        <v>98</v>
      </c>
    </row>
    <row r="446" spans="1:41" s="4" customFormat="1" ht="13.8" x14ac:dyDescent="0.25">
      <c r="A446" s="4" t="s">
        <v>1240</v>
      </c>
      <c r="B446" s="4" t="s">
        <v>197</v>
      </c>
      <c r="C446" s="4">
        <v>2023</v>
      </c>
      <c r="D446" s="23" t="s">
        <v>198</v>
      </c>
      <c r="E446" s="15" t="s">
        <v>179</v>
      </c>
      <c r="F446" s="4" t="s">
        <v>579</v>
      </c>
      <c r="G446" s="4" t="s">
        <v>766</v>
      </c>
      <c r="H446" s="4" t="s">
        <v>199</v>
      </c>
      <c r="I446" s="4" t="s">
        <v>200</v>
      </c>
      <c r="J446" s="4" t="s">
        <v>201</v>
      </c>
      <c r="M446" s="4">
        <v>90</v>
      </c>
      <c r="N446" s="6"/>
      <c r="O446" s="5"/>
      <c r="P446" s="5" t="s">
        <v>185</v>
      </c>
      <c r="Q446" s="17" t="s">
        <v>185</v>
      </c>
      <c r="R446" s="5" t="s">
        <v>867</v>
      </c>
      <c r="S446" s="5" t="s">
        <v>867</v>
      </c>
      <c r="T446" s="4">
        <v>4</v>
      </c>
      <c r="V446" s="4">
        <v>3.09</v>
      </c>
      <c r="X446" s="4" t="s">
        <v>99</v>
      </c>
      <c r="Y446" s="4">
        <v>24.5</v>
      </c>
      <c r="Z446" s="4">
        <v>9.3000000000000007</v>
      </c>
      <c r="AA446" s="4">
        <v>9.8000000000000007</v>
      </c>
      <c r="AH446" s="25">
        <v>0</v>
      </c>
      <c r="AI446" s="4">
        <v>997.23983515480268</v>
      </c>
      <c r="AJ446" s="4">
        <v>1.2874209160567753</v>
      </c>
      <c r="AN446" s="4" t="s">
        <v>96</v>
      </c>
      <c r="AO446" s="4" t="s">
        <v>98</v>
      </c>
    </row>
    <row r="447" spans="1:41" s="4" customFormat="1" ht="14.4" customHeight="1" x14ac:dyDescent="0.25">
      <c r="A447" s="4" t="s">
        <v>1240</v>
      </c>
      <c r="B447" s="4" t="s">
        <v>197</v>
      </c>
      <c r="C447" s="4">
        <v>2023</v>
      </c>
      <c r="D447" s="23" t="s">
        <v>198</v>
      </c>
      <c r="E447" s="15" t="s">
        <v>179</v>
      </c>
      <c r="F447" s="4" t="s">
        <v>579</v>
      </c>
      <c r="G447" s="4" t="s">
        <v>766</v>
      </c>
      <c r="H447" s="4" t="s">
        <v>199</v>
      </c>
      <c r="I447" s="4" t="s">
        <v>200</v>
      </c>
      <c r="J447" s="4" t="s">
        <v>201</v>
      </c>
      <c r="M447" s="4">
        <v>90</v>
      </c>
      <c r="N447" s="6"/>
      <c r="O447" s="5"/>
      <c r="P447" s="5" t="s">
        <v>185</v>
      </c>
      <c r="Q447" s="17" t="s">
        <v>185</v>
      </c>
      <c r="R447" s="5" t="s">
        <v>867</v>
      </c>
      <c r="S447" s="5" t="s">
        <v>867</v>
      </c>
      <c r="T447" s="4">
        <v>6</v>
      </c>
      <c r="V447" s="4">
        <v>1.8</v>
      </c>
      <c r="X447" s="4" t="s">
        <v>99</v>
      </c>
      <c r="Y447" s="4">
        <v>25.3</v>
      </c>
      <c r="Z447" s="4">
        <v>9.1999999999999993</v>
      </c>
      <c r="AA447" s="4">
        <v>6.4</v>
      </c>
      <c r="AH447" s="25">
        <v>0</v>
      </c>
      <c r="AI447" s="4">
        <v>1052.0502587216724</v>
      </c>
      <c r="AJ447" s="4">
        <v>0.9744799604803025</v>
      </c>
      <c r="AN447" s="4" t="s">
        <v>96</v>
      </c>
      <c r="AO447" s="4" t="s">
        <v>98</v>
      </c>
    </row>
    <row r="448" spans="1:41" s="4" customFormat="1" ht="14.4" customHeight="1" x14ac:dyDescent="0.25">
      <c r="A448" s="4" t="s">
        <v>1240</v>
      </c>
      <c r="B448" s="4" t="s">
        <v>197</v>
      </c>
      <c r="C448" s="4">
        <v>2023</v>
      </c>
      <c r="D448" s="23" t="s">
        <v>198</v>
      </c>
      <c r="E448" s="15" t="s">
        <v>179</v>
      </c>
      <c r="F448" s="4" t="s">
        <v>579</v>
      </c>
      <c r="G448" s="4" t="s">
        <v>766</v>
      </c>
      <c r="H448" s="4" t="s">
        <v>199</v>
      </c>
      <c r="I448" s="4" t="s">
        <v>200</v>
      </c>
      <c r="J448" s="4" t="s">
        <v>201</v>
      </c>
      <c r="M448" s="4">
        <v>90</v>
      </c>
      <c r="N448" s="6"/>
      <c r="O448" s="5"/>
      <c r="P448" s="5" t="s">
        <v>185</v>
      </c>
      <c r="Q448" s="17" t="s">
        <v>185</v>
      </c>
      <c r="R448" s="5" t="s">
        <v>867</v>
      </c>
      <c r="S448" s="5" t="s">
        <v>867</v>
      </c>
      <c r="T448" s="4">
        <v>2</v>
      </c>
      <c r="V448" s="4">
        <v>3.33</v>
      </c>
      <c r="X448" s="4" t="s">
        <v>99</v>
      </c>
      <c r="Y448" s="4">
        <v>24.3</v>
      </c>
      <c r="Z448" s="4">
        <v>9.1999999999999993</v>
      </c>
      <c r="AA448" s="4">
        <v>7.1</v>
      </c>
      <c r="AH448" s="25">
        <v>0</v>
      </c>
      <c r="AI448" s="4">
        <v>1261.3958189667489</v>
      </c>
      <c r="AJ448" s="4">
        <v>1.0630061803247823</v>
      </c>
      <c r="AN448" s="4" t="s">
        <v>96</v>
      </c>
      <c r="AO448" s="4" t="s">
        <v>98</v>
      </c>
    </row>
    <row r="449" spans="1:41" s="4" customFormat="1" ht="14.4" customHeight="1" x14ac:dyDescent="0.25">
      <c r="A449" s="4" t="s">
        <v>1240</v>
      </c>
      <c r="B449" s="4" t="s">
        <v>197</v>
      </c>
      <c r="C449" s="4">
        <v>2023</v>
      </c>
      <c r="D449" s="23" t="s">
        <v>198</v>
      </c>
      <c r="E449" s="15" t="s">
        <v>179</v>
      </c>
      <c r="F449" s="4" t="s">
        <v>579</v>
      </c>
      <c r="G449" s="4" t="s">
        <v>766</v>
      </c>
      <c r="H449" s="4" t="s">
        <v>199</v>
      </c>
      <c r="I449" s="4" t="s">
        <v>200</v>
      </c>
      <c r="J449" s="4" t="s">
        <v>201</v>
      </c>
      <c r="M449" s="4">
        <v>90</v>
      </c>
      <c r="N449" s="6"/>
      <c r="O449" s="5"/>
      <c r="P449" s="5" t="s">
        <v>185</v>
      </c>
      <c r="Q449" s="17" t="s">
        <v>185</v>
      </c>
      <c r="R449" s="5" t="s">
        <v>867</v>
      </c>
      <c r="S449" s="5" t="s">
        <v>867</v>
      </c>
      <c r="T449" s="4">
        <v>7</v>
      </c>
      <c r="V449" s="4">
        <v>2.95</v>
      </c>
      <c r="X449" s="4" t="s">
        <v>99</v>
      </c>
      <c r="Y449" s="4">
        <v>21.5</v>
      </c>
      <c r="Z449" s="4">
        <v>7.9</v>
      </c>
      <c r="AA449" s="4">
        <v>0.67</v>
      </c>
      <c r="AH449" s="25">
        <v>0</v>
      </c>
      <c r="AI449" s="4">
        <v>1382.5932647890602</v>
      </c>
      <c r="AJ449" s="4">
        <v>2.0518515892534861</v>
      </c>
      <c r="AN449" s="4" t="s">
        <v>96</v>
      </c>
      <c r="AO449" s="4" t="s">
        <v>98</v>
      </c>
    </row>
    <row r="450" spans="1:41" s="4" customFormat="1" ht="13.8" x14ac:dyDescent="0.25">
      <c r="A450" s="4" t="s">
        <v>1240</v>
      </c>
      <c r="B450" s="4" t="s">
        <v>197</v>
      </c>
      <c r="C450" s="4">
        <v>2023</v>
      </c>
      <c r="D450" s="23" t="s">
        <v>198</v>
      </c>
      <c r="E450" s="15" t="s">
        <v>179</v>
      </c>
      <c r="F450" s="4" t="s">
        <v>579</v>
      </c>
      <c r="G450" s="4" t="s">
        <v>766</v>
      </c>
      <c r="H450" s="4" t="s">
        <v>199</v>
      </c>
      <c r="I450" s="4" t="s">
        <v>200</v>
      </c>
      <c r="J450" s="4" t="s">
        <v>201</v>
      </c>
      <c r="M450" s="4">
        <v>90</v>
      </c>
      <c r="N450" s="6"/>
      <c r="O450" s="5"/>
      <c r="P450" s="5" t="s">
        <v>185</v>
      </c>
      <c r="Q450" s="17" t="s">
        <v>185</v>
      </c>
      <c r="R450" s="5" t="s">
        <v>867</v>
      </c>
      <c r="S450" s="5" t="s">
        <v>867</v>
      </c>
      <c r="T450" s="4">
        <v>4</v>
      </c>
      <c r="V450" s="4">
        <v>2.83</v>
      </c>
      <c r="X450" s="4" t="s">
        <v>99</v>
      </c>
      <c r="Y450" s="4">
        <v>22.2</v>
      </c>
      <c r="Z450" s="4">
        <v>8</v>
      </c>
      <c r="AA450" s="4">
        <v>1.4</v>
      </c>
      <c r="AH450" s="25">
        <v>0</v>
      </c>
      <c r="AI450" s="4">
        <v>1538.0878297290396</v>
      </c>
      <c r="AJ450" s="4">
        <v>1.006857656698982</v>
      </c>
      <c r="AN450" s="4" t="s">
        <v>96</v>
      </c>
      <c r="AO450" s="4" t="s">
        <v>98</v>
      </c>
    </row>
    <row r="451" spans="1:41" s="4" customFormat="1" ht="13.8" x14ac:dyDescent="0.25">
      <c r="A451" s="4" t="s">
        <v>1240</v>
      </c>
      <c r="B451" s="4" t="s">
        <v>197</v>
      </c>
      <c r="C451" s="4">
        <v>2023</v>
      </c>
      <c r="D451" s="23" t="s">
        <v>198</v>
      </c>
      <c r="E451" s="15" t="s">
        <v>179</v>
      </c>
      <c r="F451" s="4" t="s">
        <v>579</v>
      </c>
      <c r="G451" s="4" t="s">
        <v>766</v>
      </c>
      <c r="H451" s="4" t="s">
        <v>199</v>
      </c>
      <c r="I451" s="4" t="s">
        <v>200</v>
      </c>
      <c r="J451" s="4" t="s">
        <v>201</v>
      </c>
      <c r="M451" s="4">
        <v>90</v>
      </c>
      <c r="N451" s="6"/>
      <c r="O451" s="5"/>
      <c r="P451" s="5" t="s">
        <v>185</v>
      </c>
      <c r="Q451" s="17" t="s">
        <v>185</v>
      </c>
      <c r="R451" s="5" t="s">
        <v>867</v>
      </c>
      <c r="S451" s="5" t="s">
        <v>867</v>
      </c>
      <c r="T451" s="4">
        <v>3</v>
      </c>
      <c r="V451" s="4">
        <v>4.7300000000000004</v>
      </c>
      <c r="X451" s="4" t="s">
        <v>99</v>
      </c>
      <c r="Y451" s="4">
        <v>21.7</v>
      </c>
      <c r="Z451" s="4">
        <v>7.8</v>
      </c>
      <c r="AA451" s="4">
        <v>0.4</v>
      </c>
      <c r="AH451" s="25">
        <v>0</v>
      </c>
      <c r="AI451" s="4">
        <v>1636.2791706498429</v>
      </c>
      <c r="AJ451" s="4">
        <v>11.62107743070808</v>
      </c>
      <c r="AN451" s="4" t="s">
        <v>96</v>
      </c>
      <c r="AO451" s="4" t="s">
        <v>98</v>
      </c>
    </row>
    <row r="452" spans="1:41" s="4" customFormat="1" ht="13.8" x14ac:dyDescent="0.25">
      <c r="A452" s="4" t="s">
        <v>1240</v>
      </c>
      <c r="B452" s="4" t="s">
        <v>197</v>
      </c>
      <c r="C452" s="4">
        <v>2023</v>
      </c>
      <c r="D452" s="23" t="s">
        <v>198</v>
      </c>
      <c r="E452" s="15" t="s">
        <v>179</v>
      </c>
      <c r="F452" s="4" t="s">
        <v>579</v>
      </c>
      <c r="G452" s="4" t="s">
        <v>766</v>
      </c>
      <c r="H452" s="4" t="s">
        <v>199</v>
      </c>
      <c r="I452" s="4" t="s">
        <v>200</v>
      </c>
      <c r="J452" s="4" t="s">
        <v>201</v>
      </c>
      <c r="M452" s="4">
        <v>90</v>
      </c>
      <c r="N452" s="6"/>
      <c r="O452" s="5"/>
      <c r="P452" s="5" t="s">
        <v>185</v>
      </c>
      <c r="Q452" s="17" t="s">
        <v>185</v>
      </c>
      <c r="R452" s="5" t="s">
        <v>867</v>
      </c>
      <c r="S452" s="5" t="s">
        <v>867</v>
      </c>
      <c r="T452" s="4">
        <v>3</v>
      </c>
      <c r="V452" s="4">
        <v>4.74</v>
      </c>
      <c r="X452" s="4" t="s">
        <v>99</v>
      </c>
      <c r="Y452" s="4">
        <v>22.4</v>
      </c>
      <c r="Z452" s="4">
        <v>8.1</v>
      </c>
      <c r="AA452" s="4">
        <v>2.1</v>
      </c>
      <c r="AH452" s="25">
        <v>0</v>
      </c>
      <c r="AI452" s="4">
        <v>1700.9876156517346</v>
      </c>
      <c r="AJ452" s="4">
        <v>1.1898953526590526</v>
      </c>
      <c r="AN452" s="4" t="s">
        <v>96</v>
      </c>
      <c r="AO452" s="4" t="s">
        <v>98</v>
      </c>
    </row>
    <row r="453" spans="1:41" s="4" customFormat="1" ht="13.8" x14ac:dyDescent="0.25">
      <c r="A453" s="4" t="s">
        <v>1240</v>
      </c>
      <c r="B453" s="4" t="s">
        <v>197</v>
      </c>
      <c r="C453" s="4">
        <v>2023</v>
      </c>
      <c r="D453" s="23" t="s">
        <v>198</v>
      </c>
      <c r="E453" s="15" t="s">
        <v>179</v>
      </c>
      <c r="F453" s="4" t="s">
        <v>579</v>
      </c>
      <c r="G453" s="4" t="s">
        <v>766</v>
      </c>
      <c r="H453" s="4" t="s">
        <v>199</v>
      </c>
      <c r="I453" s="4" t="s">
        <v>200</v>
      </c>
      <c r="J453" s="4" t="s">
        <v>201</v>
      </c>
      <c r="M453" s="4">
        <v>90</v>
      </c>
      <c r="N453" s="6"/>
      <c r="O453" s="5"/>
      <c r="P453" s="5" t="s">
        <v>185</v>
      </c>
      <c r="Q453" s="17" t="s">
        <v>185</v>
      </c>
      <c r="R453" s="5" t="s">
        <v>867</v>
      </c>
      <c r="S453" s="5" t="s">
        <v>867</v>
      </c>
      <c r="T453" s="4">
        <v>4</v>
      </c>
      <c r="V453" s="4">
        <v>3.04</v>
      </c>
      <c r="X453" s="4" t="s">
        <v>99</v>
      </c>
      <c r="Y453" s="4">
        <v>26.6</v>
      </c>
      <c r="Z453" s="4">
        <v>9.6</v>
      </c>
      <c r="AA453" s="4">
        <v>15.4</v>
      </c>
      <c r="AH453" s="25">
        <v>0</v>
      </c>
      <c r="AI453" s="4">
        <v>1790.0540024096133</v>
      </c>
      <c r="AJ453" s="4">
        <v>3.0268592100227787</v>
      </c>
      <c r="AN453" s="4" t="s">
        <v>96</v>
      </c>
      <c r="AO453" s="4" t="s">
        <v>98</v>
      </c>
    </row>
    <row r="454" spans="1:41" s="4" customFormat="1" ht="13.8" x14ac:dyDescent="0.25">
      <c r="A454" s="4" t="s">
        <v>1240</v>
      </c>
      <c r="B454" s="4" t="s">
        <v>197</v>
      </c>
      <c r="C454" s="4">
        <v>2023</v>
      </c>
      <c r="D454" s="23" t="s">
        <v>198</v>
      </c>
      <c r="E454" s="15" t="s">
        <v>179</v>
      </c>
      <c r="F454" s="4" t="s">
        <v>579</v>
      </c>
      <c r="G454" s="4" t="s">
        <v>766</v>
      </c>
      <c r="H454" s="4" t="s">
        <v>199</v>
      </c>
      <c r="I454" s="4" t="s">
        <v>200</v>
      </c>
      <c r="J454" s="4" t="s">
        <v>201</v>
      </c>
      <c r="M454" s="4">
        <v>90</v>
      </c>
      <c r="N454" s="6"/>
      <c r="O454" s="5"/>
      <c r="P454" s="5" t="s">
        <v>185</v>
      </c>
      <c r="Q454" s="17" t="s">
        <v>185</v>
      </c>
      <c r="R454" s="5" t="s">
        <v>867</v>
      </c>
      <c r="S454" s="5" t="s">
        <v>867</v>
      </c>
      <c r="T454" s="4">
        <v>3</v>
      </c>
      <c r="V454" s="4">
        <v>4.87</v>
      </c>
      <c r="X454" s="4" t="s">
        <v>99</v>
      </c>
      <c r="Y454" s="4">
        <v>24.5</v>
      </c>
      <c r="Z454" s="4">
        <v>9.1</v>
      </c>
      <c r="AA454" s="4">
        <v>5.8</v>
      </c>
      <c r="AH454" s="25">
        <v>0</v>
      </c>
      <c r="AI454" s="4">
        <v>1800.4623911785832</v>
      </c>
      <c r="AJ454" s="4">
        <v>1.509636545030888</v>
      </c>
      <c r="AN454" s="4" t="s">
        <v>96</v>
      </c>
      <c r="AO454" s="4" t="s">
        <v>98</v>
      </c>
    </row>
    <row r="455" spans="1:41" s="4" customFormat="1" ht="13.8" x14ac:dyDescent="0.25">
      <c r="A455" s="4" t="s">
        <v>1240</v>
      </c>
      <c r="B455" s="4" t="s">
        <v>197</v>
      </c>
      <c r="C455" s="4">
        <v>2023</v>
      </c>
      <c r="D455" s="23" t="s">
        <v>198</v>
      </c>
      <c r="E455" s="15" t="s">
        <v>179</v>
      </c>
      <c r="F455" s="4" t="s">
        <v>579</v>
      </c>
      <c r="G455" s="4" t="s">
        <v>766</v>
      </c>
      <c r="H455" s="4" t="s">
        <v>199</v>
      </c>
      <c r="I455" s="4" t="s">
        <v>200</v>
      </c>
      <c r="J455" s="4" t="s">
        <v>201</v>
      </c>
      <c r="M455" s="4">
        <v>90</v>
      </c>
      <c r="N455" s="6"/>
      <c r="O455" s="5"/>
      <c r="P455" s="5" t="s">
        <v>185</v>
      </c>
      <c r="Q455" s="17" t="s">
        <v>185</v>
      </c>
      <c r="R455" s="5" t="s">
        <v>867</v>
      </c>
      <c r="S455" s="5" t="s">
        <v>867</v>
      </c>
      <c r="T455" s="4">
        <v>7</v>
      </c>
      <c r="V455" s="4">
        <v>3.04</v>
      </c>
      <c r="X455" s="4" t="s">
        <v>99</v>
      </c>
      <c r="Y455" s="4">
        <v>22.2</v>
      </c>
      <c r="Z455" s="4">
        <v>8.1</v>
      </c>
      <c r="AA455" s="4">
        <v>1.4</v>
      </c>
      <c r="AH455" s="25">
        <v>0</v>
      </c>
      <c r="AI455" s="4">
        <v>2439.1050828576381</v>
      </c>
      <c r="AJ455" s="4">
        <v>0.65258097939643867</v>
      </c>
      <c r="AN455" s="4" t="s">
        <v>96</v>
      </c>
      <c r="AO455" s="4" t="s">
        <v>98</v>
      </c>
    </row>
    <row r="456" spans="1:41" s="4" customFormat="1" ht="13.8" x14ac:dyDescent="0.25">
      <c r="A456" s="4" t="s">
        <v>1240</v>
      </c>
      <c r="B456" s="4" t="s">
        <v>197</v>
      </c>
      <c r="C456" s="4">
        <v>2023</v>
      </c>
      <c r="D456" s="23" t="s">
        <v>198</v>
      </c>
      <c r="E456" s="15" t="s">
        <v>179</v>
      </c>
      <c r="F456" s="4" t="s">
        <v>579</v>
      </c>
      <c r="G456" s="4" t="s">
        <v>766</v>
      </c>
      <c r="H456" s="4" t="s">
        <v>199</v>
      </c>
      <c r="I456" s="4" t="s">
        <v>200</v>
      </c>
      <c r="J456" s="4" t="s">
        <v>201</v>
      </c>
      <c r="M456" s="4">
        <v>90</v>
      </c>
      <c r="N456" s="6"/>
      <c r="O456" s="5"/>
      <c r="P456" s="5" t="s">
        <v>185</v>
      </c>
      <c r="Q456" s="17" t="s">
        <v>185</v>
      </c>
      <c r="R456" s="5" t="s">
        <v>867</v>
      </c>
      <c r="S456" s="5" t="s">
        <v>867</v>
      </c>
      <c r="T456" s="4">
        <v>1</v>
      </c>
      <c r="V456" s="4">
        <v>1.92</v>
      </c>
      <c r="X456" s="4" t="s">
        <v>99</v>
      </c>
      <c r="Y456" s="4">
        <v>24.6</v>
      </c>
      <c r="Z456" s="4">
        <v>8.8000000000000007</v>
      </c>
      <c r="AA456" s="4">
        <v>5.3</v>
      </c>
      <c r="AH456" s="25">
        <v>0</v>
      </c>
      <c r="AJ456" s="4">
        <v>1.711088757604132</v>
      </c>
      <c r="AN456" s="4" t="s">
        <v>96</v>
      </c>
      <c r="AO456" s="4" t="s">
        <v>98</v>
      </c>
    </row>
    <row r="457" spans="1:41" s="4" customFormat="1" ht="13.8" customHeight="1" x14ac:dyDescent="0.25">
      <c r="A457" s="4" t="s">
        <v>1240</v>
      </c>
      <c r="B457" s="4" t="s">
        <v>197</v>
      </c>
      <c r="C457" s="4">
        <v>2023</v>
      </c>
      <c r="D457" s="23" t="s">
        <v>198</v>
      </c>
      <c r="E457" s="15" t="s">
        <v>179</v>
      </c>
      <c r="F457" s="4" t="s">
        <v>579</v>
      </c>
      <c r="G457" s="4" t="s">
        <v>766</v>
      </c>
      <c r="H457" s="4" t="s">
        <v>199</v>
      </c>
      <c r="I457" s="4" t="s">
        <v>200</v>
      </c>
      <c r="J457" s="4" t="s">
        <v>201</v>
      </c>
      <c r="M457" s="4">
        <v>90</v>
      </c>
      <c r="N457" s="6"/>
      <c r="O457" s="5"/>
      <c r="P457" s="5" t="s">
        <v>185</v>
      </c>
      <c r="Q457" s="17" t="s">
        <v>185</v>
      </c>
      <c r="R457" s="5" t="s">
        <v>867</v>
      </c>
      <c r="S457" s="5" t="s">
        <v>867</v>
      </c>
      <c r="T457" s="4">
        <v>2</v>
      </c>
      <c r="V457" s="4">
        <v>3.27</v>
      </c>
      <c r="X457" s="4" t="s">
        <v>99</v>
      </c>
      <c r="Y457" s="4">
        <v>24.3</v>
      </c>
      <c r="Z457" s="4">
        <v>8.8000000000000007</v>
      </c>
      <c r="AA457" s="4">
        <v>4.5999999999999996</v>
      </c>
      <c r="AH457" s="25">
        <v>0</v>
      </c>
      <c r="AJ457" s="4">
        <v>0.68327042811732552</v>
      </c>
      <c r="AN457" s="4" t="s">
        <v>96</v>
      </c>
      <c r="AO457" s="4" t="s">
        <v>98</v>
      </c>
    </row>
    <row r="458" spans="1:41" s="4" customFormat="1" ht="13.8" customHeight="1" x14ac:dyDescent="0.25">
      <c r="A458" s="4" t="s">
        <v>1240</v>
      </c>
      <c r="B458" s="4" t="s">
        <v>197</v>
      </c>
      <c r="C458" s="4">
        <v>2023</v>
      </c>
      <c r="D458" s="23" t="s">
        <v>198</v>
      </c>
      <c r="E458" s="15" t="s">
        <v>179</v>
      </c>
      <c r="F458" s="4" t="s">
        <v>579</v>
      </c>
      <c r="G458" s="4" t="s">
        <v>766</v>
      </c>
      <c r="H458" s="4" t="s">
        <v>199</v>
      </c>
      <c r="I458" s="4" t="s">
        <v>200</v>
      </c>
      <c r="J458" s="4" t="s">
        <v>201</v>
      </c>
      <c r="M458" s="4">
        <v>90</v>
      </c>
      <c r="N458" s="6"/>
      <c r="O458" s="5"/>
      <c r="P458" s="5" t="s">
        <v>185</v>
      </c>
      <c r="Q458" s="17" t="s">
        <v>185</v>
      </c>
      <c r="R458" s="5" t="s">
        <v>867</v>
      </c>
      <c r="S458" s="5" t="s">
        <v>867</v>
      </c>
      <c r="T458" s="4">
        <v>3</v>
      </c>
      <c r="V458" s="4">
        <v>4.8499999999999996</v>
      </c>
      <c r="X458" s="4" t="s">
        <v>99</v>
      </c>
      <c r="Y458" s="4">
        <v>24.9</v>
      </c>
      <c r="Z458" s="4">
        <v>8.8000000000000007</v>
      </c>
      <c r="AA458" s="4">
        <v>4.4000000000000004</v>
      </c>
      <c r="AH458" s="25">
        <v>0</v>
      </c>
      <c r="AJ458" s="4">
        <v>0.84060447264381033</v>
      </c>
      <c r="AN458" s="4" t="s">
        <v>96</v>
      </c>
      <c r="AO458" s="4" t="s">
        <v>98</v>
      </c>
    </row>
    <row r="459" spans="1:41" s="4" customFormat="1" ht="13.8" customHeight="1" x14ac:dyDescent="0.25">
      <c r="A459" s="4" t="s">
        <v>1240</v>
      </c>
      <c r="B459" s="4" t="s">
        <v>197</v>
      </c>
      <c r="C459" s="4">
        <v>2023</v>
      </c>
      <c r="D459" s="23" t="s">
        <v>198</v>
      </c>
      <c r="E459" s="15" t="s">
        <v>179</v>
      </c>
      <c r="F459" s="4" t="s">
        <v>579</v>
      </c>
      <c r="G459" s="4" t="s">
        <v>766</v>
      </c>
      <c r="H459" s="4" t="s">
        <v>199</v>
      </c>
      <c r="I459" s="4" t="s">
        <v>200</v>
      </c>
      <c r="J459" s="4" t="s">
        <v>201</v>
      </c>
      <c r="M459" s="4">
        <v>90</v>
      </c>
      <c r="N459" s="6"/>
      <c r="O459" s="5"/>
      <c r="P459" s="5" t="s">
        <v>185</v>
      </c>
      <c r="Q459" s="17" t="s">
        <v>185</v>
      </c>
      <c r="R459" s="5" t="s">
        <v>867</v>
      </c>
      <c r="S459" s="5" t="s">
        <v>867</v>
      </c>
      <c r="T459" s="4">
        <v>4</v>
      </c>
      <c r="V459" s="4">
        <v>3.12</v>
      </c>
      <c r="X459" s="4" t="s">
        <v>99</v>
      </c>
      <c r="Y459" s="4">
        <v>24.9</v>
      </c>
      <c r="Z459" s="4">
        <v>8.8000000000000007</v>
      </c>
      <c r="AA459" s="4">
        <v>4.2</v>
      </c>
      <c r="AH459" s="25">
        <v>0</v>
      </c>
      <c r="AJ459" s="4">
        <v>0.46637598681987386</v>
      </c>
      <c r="AN459" s="4" t="s">
        <v>96</v>
      </c>
      <c r="AO459" s="4" t="s">
        <v>98</v>
      </c>
    </row>
    <row r="460" spans="1:41" s="4" customFormat="1" ht="13.8" x14ac:dyDescent="0.25">
      <c r="A460" s="4" t="s">
        <v>1240</v>
      </c>
      <c r="B460" s="4" t="s">
        <v>197</v>
      </c>
      <c r="C460" s="4">
        <v>2023</v>
      </c>
      <c r="D460" s="23" t="s">
        <v>198</v>
      </c>
      <c r="E460" s="15" t="s">
        <v>179</v>
      </c>
      <c r="F460" s="4" t="s">
        <v>579</v>
      </c>
      <c r="G460" s="4" t="s">
        <v>766</v>
      </c>
      <c r="H460" s="4" t="s">
        <v>199</v>
      </c>
      <c r="I460" s="4" t="s">
        <v>200</v>
      </c>
      <c r="J460" s="4" t="s">
        <v>201</v>
      </c>
      <c r="M460" s="4">
        <v>90</v>
      </c>
      <c r="N460" s="6"/>
      <c r="O460" s="5"/>
      <c r="P460" s="5" t="s">
        <v>185</v>
      </c>
      <c r="Q460" s="17" t="s">
        <v>185</v>
      </c>
      <c r="R460" s="5" t="s">
        <v>867</v>
      </c>
      <c r="S460" s="5" t="s">
        <v>867</v>
      </c>
      <c r="T460" s="4">
        <v>5</v>
      </c>
      <c r="V460" s="4">
        <v>1.79</v>
      </c>
      <c r="X460" s="4" t="s">
        <v>99</v>
      </c>
      <c r="Y460" s="4">
        <v>24.8</v>
      </c>
      <c r="Z460" s="4">
        <v>8.8000000000000007</v>
      </c>
      <c r="AA460" s="4">
        <v>3</v>
      </c>
      <c r="AH460" s="25">
        <v>0</v>
      </c>
      <c r="AJ460" s="4">
        <v>4.7599455031141638</v>
      </c>
      <c r="AN460" s="4" t="s">
        <v>96</v>
      </c>
      <c r="AO460" s="4" t="s">
        <v>98</v>
      </c>
    </row>
    <row r="461" spans="1:41" s="4" customFormat="1" ht="14.4" customHeight="1" x14ac:dyDescent="0.25">
      <c r="A461" s="4" t="s">
        <v>1240</v>
      </c>
      <c r="B461" s="4" t="s">
        <v>197</v>
      </c>
      <c r="C461" s="4">
        <v>2023</v>
      </c>
      <c r="D461" s="23" t="s">
        <v>198</v>
      </c>
      <c r="E461" s="15" t="s">
        <v>179</v>
      </c>
      <c r="F461" s="4" t="s">
        <v>579</v>
      </c>
      <c r="G461" s="4" t="s">
        <v>766</v>
      </c>
      <c r="H461" s="4" t="s">
        <v>199</v>
      </c>
      <c r="I461" s="4" t="s">
        <v>200</v>
      </c>
      <c r="J461" s="4" t="s">
        <v>201</v>
      </c>
      <c r="M461" s="4">
        <v>90</v>
      </c>
      <c r="N461" s="6"/>
      <c r="O461" s="5"/>
      <c r="P461" s="5" t="s">
        <v>185</v>
      </c>
      <c r="Q461" s="17" t="s">
        <v>185</v>
      </c>
      <c r="R461" s="5" t="s">
        <v>867</v>
      </c>
      <c r="S461" s="5" t="s">
        <v>867</v>
      </c>
      <c r="T461" s="4">
        <v>6</v>
      </c>
      <c r="V461" s="4">
        <v>1.79</v>
      </c>
      <c r="X461" s="4" t="s">
        <v>99</v>
      </c>
      <c r="Y461" s="4">
        <v>25.1</v>
      </c>
      <c r="Z461" s="4">
        <v>9</v>
      </c>
      <c r="AA461" s="4">
        <v>4</v>
      </c>
      <c r="AH461" s="25">
        <v>0</v>
      </c>
      <c r="AJ461" s="4">
        <v>0.75875701980754995</v>
      </c>
      <c r="AN461" s="4" t="s">
        <v>96</v>
      </c>
      <c r="AO461" s="4" t="s">
        <v>98</v>
      </c>
    </row>
    <row r="462" spans="1:41" s="4" customFormat="1" ht="14.4" customHeight="1" x14ac:dyDescent="0.25">
      <c r="A462" s="4" t="s">
        <v>1240</v>
      </c>
      <c r="B462" s="4" t="s">
        <v>197</v>
      </c>
      <c r="C462" s="4">
        <v>2023</v>
      </c>
      <c r="D462" s="23" t="s">
        <v>198</v>
      </c>
      <c r="E462" s="15" t="s">
        <v>179</v>
      </c>
      <c r="F462" s="4" t="s">
        <v>579</v>
      </c>
      <c r="G462" s="4" t="s">
        <v>766</v>
      </c>
      <c r="H462" s="4" t="s">
        <v>199</v>
      </c>
      <c r="I462" s="4" t="s">
        <v>200</v>
      </c>
      <c r="J462" s="4" t="s">
        <v>201</v>
      </c>
      <c r="M462" s="4">
        <v>90</v>
      </c>
      <c r="N462" s="6"/>
      <c r="O462" s="5"/>
      <c r="P462" s="5" t="s">
        <v>185</v>
      </c>
      <c r="Q462" s="17" t="s">
        <v>185</v>
      </c>
      <c r="R462" s="5" t="s">
        <v>867</v>
      </c>
      <c r="S462" s="5" t="s">
        <v>867</v>
      </c>
      <c r="T462" s="4">
        <v>7</v>
      </c>
      <c r="V462" s="4">
        <v>3.12</v>
      </c>
      <c r="X462" s="4" t="s">
        <v>99</v>
      </c>
      <c r="Y462" s="4">
        <v>24.9</v>
      </c>
      <c r="Z462" s="4">
        <v>8.9</v>
      </c>
      <c r="AA462" s="4">
        <v>3</v>
      </c>
      <c r="AH462" s="25">
        <v>0</v>
      </c>
      <c r="AJ462" s="4">
        <v>0.53422030046408475</v>
      </c>
      <c r="AN462" s="4" t="s">
        <v>96</v>
      </c>
      <c r="AO462" s="4" t="s">
        <v>98</v>
      </c>
    </row>
    <row r="463" spans="1:41" s="4" customFormat="1" ht="14.4" customHeight="1" x14ac:dyDescent="0.25">
      <c r="A463" s="4" t="s">
        <v>1240</v>
      </c>
      <c r="B463" s="4" t="s">
        <v>197</v>
      </c>
      <c r="C463" s="4">
        <v>2023</v>
      </c>
      <c r="D463" s="23" t="s">
        <v>198</v>
      </c>
      <c r="E463" s="15" t="s">
        <v>179</v>
      </c>
      <c r="F463" s="4" t="s">
        <v>579</v>
      </c>
      <c r="G463" s="4" t="s">
        <v>766</v>
      </c>
      <c r="H463" s="4" t="s">
        <v>199</v>
      </c>
      <c r="I463" s="4" t="s">
        <v>200</v>
      </c>
      <c r="J463" s="4" t="s">
        <v>201</v>
      </c>
      <c r="M463" s="4">
        <v>90</v>
      </c>
      <c r="N463" s="6"/>
      <c r="O463" s="5"/>
      <c r="P463" s="5" t="s">
        <v>185</v>
      </c>
      <c r="Q463" s="17" t="s">
        <v>185</v>
      </c>
      <c r="R463" s="5" t="s">
        <v>867</v>
      </c>
      <c r="S463" s="5" t="s">
        <v>867</v>
      </c>
      <c r="T463" s="4">
        <v>8</v>
      </c>
      <c r="V463" s="4">
        <v>2.62</v>
      </c>
      <c r="X463" s="4" t="s">
        <v>99</v>
      </c>
      <c r="Y463" s="4">
        <v>24.9</v>
      </c>
      <c r="Z463" s="4">
        <v>8.9</v>
      </c>
      <c r="AA463" s="4">
        <v>3.5</v>
      </c>
      <c r="AH463" s="25">
        <v>0</v>
      </c>
      <c r="AJ463" s="4">
        <v>1.6634937491980504</v>
      </c>
      <c r="AN463" s="4" t="s">
        <v>96</v>
      </c>
      <c r="AO463" s="4" t="s">
        <v>98</v>
      </c>
    </row>
    <row r="464" spans="1:41" s="4" customFormat="1" ht="14.4" customHeight="1" x14ac:dyDescent="0.25">
      <c r="A464" s="4" t="s">
        <v>1240</v>
      </c>
      <c r="B464" s="4" t="s">
        <v>197</v>
      </c>
      <c r="C464" s="4">
        <v>2023</v>
      </c>
      <c r="D464" s="23" t="s">
        <v>198</v>
      </c>
      <c r="E464" s="15" t="s">
        <v>179</v>
      </c>
      <c r="F464" s="4" t="s">
        <v>579</v>
      </c>
      <c r="G464" s="4" t="s">
        <v>766</v>
      </c>
      <c r="H464" s="4" t="s">
        <v>199</v>
      </c>
      <c r="I464" s="4" t="s">
        <v>200</v>
      </c>
      <c r="J464" s="4" t="s">
        <v>201</v>
      </c>
      <c r="M464" s="4">
        <v>90</v>
      </c>
      <c r="N464" s="6"/>
      <c r="O464" s="5"/>
      <c r="P464" s="5" t="s">
        <v>185</v>
      </c>
      <c r="Q464" s="17" t="s">
        <v>185</v>
      </c>
      <c r="R464" s="5" t="s">
        <v>867</v>
      </c>
      <c r="S464" s="5" t="s">
        <v>867</v>
      </c>
      <c r="T464" s="4">
        <v>9</v>
      </c>
      <c r="V464" s="4">
        <v>1.2</v>
      </c>
      <c r="X464" s="4" t="s">
        <v>99</v>
      </c>
      <c r="Y464" s="4">
        <v>24.6</v>
      </c>
      <c r="Z464" s="4">
        <v>9.1</v>
      </c>
      <c r="AA464" s="4">
        <v>4.7</v>
      </c>
      <c r="AH464" s="25">
        <v>0</v>
      </c>
      <c r="AJ464" s="4">
        <v>0.40294173352985813</v>
      </c>
      <c r="AN464" s="4" t="s">
        <v>96</v>
      </c>
      <c r="AO464" s="4" t="s">
        <v>98</v>
      </c>
    </row>
    <row r="465" spans="1:41" s="4" customFormat="1" ht="14.4" customHeight="1" x14ac:dyDescent="0.25">
      <c r="A465" s="4" t="s">
        <v>1240</v>
      </c>
      <c r="B465" s="4" t="s">
        <v>197</v>
      </c>
      <c r="C465" s="4">
        <v>2023</v>
      </c>
      <c r="D465" s="23" t="s">
        <v>198</v>
      </c>
      <c r="E465" s="15" t="s">
        <v>179</v>
      </c>
      <c r="F465" s="4" t="s">
        <v>579</v>
      </c>
      <c r="G465" s="4" t="s">
        <v>766</v>
      </c>
      <c r="H465" s="4" t="s">
        <v>199</v>
      </c>
      <c r="I465" s="4" t="s">
        <v>200</v>
      </c>
      <c r="J465" s="4" t="s">
        <v>201</v>
      </c>
      <c r="M465" s="4">
        <v>90</v>
      </c>
      <c r="N465" s="6"/>
      <c r="O465" s="5"/>
      <c r="P465" s="5" t="s">
        <v>185</v>
      </c>
      <c r="Q465" s="17" t="s">
        <v>185</v>
      </c>
      <c r="R465" s="5" t="s">
        <v>867</v>
      </c>
      <c r="S465" s="5" t="s">
        <v>867</v>
      </c>
      <c r="T465" s="4">
        <v>10</v>
      </c>
      <c r="V465" s="4">
        <v>2.87</v>
      </c>
      <c r="X465" s="4" t="s">
        <v>99</v>
      </c>
      <c r="Y465" s="4">
        <v>24.9</v>
      </c>
      <c r="Z465" s="4">
        <v>9</v>
      </c>
      <c r="AA465" s="4">
        <v>4</v>
      </c>
      <c r="AH465" s="25">
        <v>0</v>
      </c>
      <c r="AJ465" s="4">
        <v>0.49652311241382063</v>
      </c>
      <c r="AN465" s="4" t="s">
        <v>96</v>
      </c>
      <c r="AO465" s="4" t="s">
        <v>98</v>
      </c>
    </row>
    <row r="466" spans="1:41" s="4" customFormat="1" ht="14.4" customHeight="1" x14ac:dyDescent="0.25">
      <c r="A466" s="4" t="s">
        <v>1240</v>
      </c>
      <c r="B466" s="4" t="s">
        <v>197</v>
      </c>
      <c r="C466" s="4">
        <v>2023</v>
      </c>
      <c r="D466" s="23" t="s">
        <v>198</v>
      </c>
      <c r="E466" s="15" t="s">
        <v>179</v>
      </c>
      <c r="F466" s="4" t="s">
        <v>579</v>
      </c>
      <c r="G466" s="4" t="s">
        <v>766</v>
      </c>
      <c r="H466" s="4" t="s">
        <v>199</v>
      </c>
      <c r="I466" s="4" t="s">
        <v>200</v>
      </c>
      <c r="J466" s="4" t="s">
        <v>201</v>
      </c>
      <c r="M466" s="4">
        <v>90</v>
      </c>
      <c r="N466" s="6"/>
      <c r="O466" s="5"/>
      <c r="P466" s="5" t="s">
        <v>185</v>
      </c>
      <c r="Q466" s="17" t="s">
        <v>185</v>
      </c>
      <c r="R466" s="5" t="s">
        <v>867</v>
      </c>
      <c r="S466" s="5" t="s">
        <v>867</v>
      </c>
      <c r="T466" s="4">
        <v>11</v>
      </c>
      <c r="V466" s="4">
        <v>1.39</v>
      </c>
      <c r="X466" s="4" t="s">
        <v>99</v>
      </c>
      <c r="Y466" s="4">
        <v>24.6</v>
      </c>
      <c r="Z466" s="4">
        <v>9.1</v>
      </c>
      <c r="AA466" s="4">
        <v>5.4</v>
      </c>
      <c r="AH466" s="25">
        <v>0</v>
      </c>
      <c r="AJ466" s="4">
        <v>1.8174239356252004</v>
      </c>
      <c r="AN466" s="4" t="s">
        <v>96</v>
      </c>
      <c r="AO466" s="4" t="s">
        <v>98</v>
      </c>
    </row>
    <row r="467" spans="1:41" s="4" customFormat="1" ht="14.4" customHeight="1" x14ac:dyDescent="0.25">
      <c r="A467" s="4" t="s">
        <v>1240</v>
      </c>
      <c r="B467" s="4" t="s">
        <v>197</v>
      </c>
      <c r="C467" s="4">
        <v>2023</v>
      </c>
      <c r="D467" s="23" t="s">
        <v>198</v>
      </c>
      <c r="E467" s="15" t="s">
        <v>179</v>
      </c>
      <c r="F467" s="4" t="s">
        <v>579</v>
      </c>
      <c r="G467" s="4" t="s">
        <v>766</v>
      </c>
      <c r="H467" s="4" t="s">
        <v>199</v>
      </c>
      <c r="I467" s="4" t="s">
        <v>200</v>
      </c>
      <c r="J467" s="4" t="s">
        <v>201</v>
      </c>
      <c r="M467" s="4">
        <v>90</v>
      </c>
      <c r="N467" s="6"/>
      <c r="O467" s="5"/>
      <c r="P467" s="5" t="s">
        <v>185</v>
      </c>
      <c r="Q467" s="17" t="s">
        <v>185</v>
      </c>
      <c r="R467" s="5" t="s">
        <v>867</v>
      </c>
      <c r="S467" s="5" t="s">
        <v>867</v>
      </c>
      <c r="T467" s="4">
        <v>12</v>
      </c>
      <c r="V467" s="4">
        <v>1.72</v>
      </c>
      <c r="X467" s="4" t="s">
        <v>99</v>
      </c>
      <c r="Y467" s="4">
        <v>24.7</v>
      </c>
      <c r="Z467" s="4">
        <v>9.1</v>
      </c>
      <c r="AA467" s="4">
        <v>5.9</v>
      </c>
      <c r="AH467" s="25">
        <v>0</v>
      </c>
      <c r="AJ467" s="4">
        <v>1.5532138099186705</v>
      </c>
      <c r="AN467" s="4" t="s">
        <v>96</v>
      </c>
      <c r="AO467" s="4" t="s">
        <v>98</v>
      </c>
    </row>
    <row r="468" spans="1:41" s="4" customFormat="1" ht="14.4" customHeight="1" x14ac:dyDescent="0.25">
      <c r="A468" s="4" t="s">
        <v>1240</v>
      </c>
      <c r="B468" s="4" t="s">
        <v>197</v>
      </c>
      <c r="C468" s="4">
        <v>2023</v>
      </c>
      <c r="D468" s="23" t="s">
        <v>198</v>
      </c>
      <c r="E468" s="15" t="s">
        <v>179</v>
      </c>
      <c r="F468" s="4" t="s">
        <v>579</v>
      </c>
      <c r="G468" s="4" t="s">
        <v>766</v>
      </c>
      <c r="H468" s="4" t="s">
        <v>199</v>
      </c>
      <c r="I468" s="4" t="s">
        <v>200</v>
      </c>
      <c r="J468" s="4" t="s">
        <v>201</v>
      </c>
      <c r="M468" s="4">
        <v>90</v>
      </c>
      <c r="N468" s="6"/>
      <c r="O468" s="5"/>
      <c r="P468" s="5" t="s">
        <v>185</v>
      </c>
      <c r="Q468" s="17" t="s">
        <v>185</v>
      </c>
      <c r="R468" s="5" t="s">
        <v>867</v>
      </c>
      <c r="S468" s="5" t="s">
        <v>867</v>
      </c>
      <c r="T468" s="4">
        <v>13</v>
      </c>
      <c r="V468" s="4">
        <v>1.25</v>
      </c>
      <c r="X468" s="4" t="s">
        <v>99</v>
      </c>
      <c r="Y468" s="4">
        <v>24.3</v>
      </c>
      <c r="Z468" s="4">
        <v>9.1999999999999993</v>
      </c>
      <c r="AA468" s="4">
        <v>6.8</v>
      </c>
      <c r="AH468" s="25">
        <v>0</v>
      </c>
      <c r="AJ468" s="4">
        <v>1.2484307626984035</v>
      </c>
      <c r="AN468" s="4" t="s">
        <v>96</v>
      </c>
      <c r="AO468" s="4" t="s">
        <v>98</v>
      </c>
    </row>
    <row r="469" spans="1:41" s="4" customFormat="1" ht="14.4" customHeight="1" x14ac:dyDescent="0.25">
      <c r="A469" s="4" t="s">
        <v>1240</v>
      </c>
      <c r="B469" s="4" t="s">
        <v>197</v>
      </c>
      <c r="C469" s="4">
        <v>2023</v>
      </c>
      <c r="D469" s="23" t="s">
        <v>198</v>
      </c>
      <c r="E469" s="15" t="s">
        <v>179</v>
      </c>
      <c r="F469" s="4" t="s">
        <v>579</v>
      </c>
      <c r="G469" s="4" t="s">
        <v>766</v>
      </c>
      <c r="H469" s="4" t="s">
        <v>199</v>
      </c>
      <c r="I469" s="4" t="s">
        <v>200</v>
      </c>
      <c r="J469" s="4" t="s">
        <v>201</v>
      </c>
      <c r="M469" s="4">
        <v>90</v>
      </c>
      <c r="N469" s="6"/>
      <c r="O469" s="5"/>
      <c r="P469" s="5" t="s">
        <v>185</v>
      </c>
      <c r="Q469" s="17" t="s">
        <v>185</v>
      </c>
      <c r="R469" s="5" t="s">
        <v>867</v>
      </c>
      <c r="S469" s="5" t="s">
        <v>867</v>
      </c>
      <c r="T469" s="4">
        <v>14</v>
      </c>
      <c r="V469" s="4">
        <v>1.0900000000000001</v>
      </c>
      <c r="X469" s="4" t="s">
        <v>99</v>
      </c>
      <c r="Y469" s="4">
        <v>24.3</v>
      </c>
      <c r="Z469" s="4">
        <v>9.3000000000000007</v>
      </c>
      <c r="AA469" s="4">
        <v>8.6</v>
      </c>
      <c r="AH469" s="25">
        <v>0</v>
      </c>
      <c r="AJ469" s="4">
        <v>2.4654759266435442</v>
      </c>
      <c r="AN469" s="4" t="s">
        <v>96</v>
      </c>
      <c r="AO469" s="4" t="s">
        <v>98</v>
      </c>
    </row>
    <row r="470" spans="1:41" s="4" customFormat="1" ht="14.4" customHeight="1" x14ac:dyDescent="0.25">
      <c r="A470" s="4" t="s">
        <v>1240</v>
      </c>
      <c r="B470" s="4" t="s">
        <v>197</v>
      </c>
      <c r="C470" s="4">
        <v>2023</v>
      </c>
      <c r="D470" s="23" t="s">
        <v>198</v>
      </c>
      <c r="E470" s="15" t="s">
        <v>179</v>
      </c>
      <c r="F470" s="4" t="s">
        <v>579</v>
      </c>
      <c r="G470" s="4" t="s">
        <v>766</v>
      </c>
      <c r="H470" s="4" t="s">
        <v>199</v>
      </c>
      <c r="I470" s="4" t="s">
        <v>200</v>
      </c>
      <c r="J470" s="4" t="s">
        <v>201</v>
      </c>
      <c r="M470" s="4">
        <v>90</v>
      </c>
      <c r="N470" s="6"/>
      <c r="O470" s="5"/>
      <c r="P470" s="5" t="s">
        <v>185</v>
      </c>
      <c r="Q470" s="17" t="s">
        <v>185</v>
      </c>
      <c r="R470" s="5" t="s">
        <v>867</v>
      </c>
      <c r="S470" s="5" t="s">
        <v>867</v>
      </c>
      <c r="T470" s="4">
        <v>15</v>
      </c>
      <c r="V470" s="4">
        <v>1</v>
      </c>
      <c r="X470" s="4" t="s">
        <v>99</v>
      </c>
      <c r="Y470" s="4">
        <v>24.6</v>
      </c>
      <c r="Z470" s="4">
        <v>9.1999999999999993</v>
      </c>
      <c r="AA470" s="4">
        <v>7.4</v>
      </c>
      <c r="AH470" s="25">
        <v>0</v>
      </c>
      <c r="AJ470" s="4">
        <v>2.4407979413220438</v>
      </c>
      <c r="AN470" s="4" t="s">
        <v>96</v>
      </c>
      <c r="AO470" s="4" t="s">
        <v>98</v>
      </c>
    </row>
    <row r="471" spans="1:41" s="4" customFormat="1" ht="14.4" customHeight="1" x14ac:dyDescent="0.25">
      <c r="A471" s="4" t="s">
        <v>1240</v>
      </c>
      <c r="B471" s="4" t="s">
        <v>197</v>
      </c>
      <c r="C471" s="4">
        <v>2023</v>
      </c>
      <c r="D471" s="23" t="s">
        <v>198</v>
      </c>
      <c r="E471" s="15" t="s">
        <v>179</v>
      </c>
      <c r="F471" s="4" t="s">
        <v>579</v>
      </c>
      <c r="G471" s="4" t="s">
        <v>766</v>
      </c>
      <c r="H471" s="4" t="s">
        <v>199</v>
      </c>
      <c r="I471" s="4" t="s">
        <v>200</v>
      </c>
      <c r="J471" s="4" t="s">
        <v>201</v>
      </c>
      <c r="M471" s="4">
        <v>90</v>
      </c>
      <c r="N471" s="6"/>
      <c r="O471" s="5"/>
      <c r="P471" s="5" t="s">
        <v>185</v>
      </c>
      <c r="Q471" s="17" t="s">
        <v>185</v>
      </c>
      <c r="R471" s="5" t="s">
        <v>867</v>
      </c>
      <c r="S471" s="5" t="s">
        <v>867</v>
      </c>
      <c r="T471" s="4">
        <v>1</v>
      </c>
      <c r="V471" s="4">
        <v>1.92</v>
      </c>
      <c r="X471" s="4" t="s">
        <v>99</v>
      </c>
      <c r="Y471" s="4">
        <v>22.7</v>
      </c>
      <c r="Z471" s="4">
        <v>8.1</v>
      </c>
      <c r="AA471" s="4">
        <v>1.8</v>
      </c>
      <c r="AH471" s="25">
        <v>0</v>
      </c>
      <c r="AJ471" s="4">
        <v>0.62589605313335472</v>
      </c>
      <c r="AN471" s="4" t="s">
        <v>96</v>
      </c>
      <c r="AO471" s="4" t="s">
        <v>98</v>
      </c>
    </row>
    <row r="472" spans="1:41" s="4" customFormat="1" ht="13.8" x14ac:dyDescent="0.25">
      <c r="A472" s="4" t="s">
        <v>1240</v>
      </c>
      <c r="B472" s="4" t="s">
        <v>197</v>
      </c>
      <c r="C472" s="4">
        <v>2023</v>
      </c>
      <c r="D472" s="23" t="s">
        <v>198</v>
      </c>
      <c r="E472" s="15" t="s">
        <v>179</v>
      </c>
      <c r="F472" s="4" t="s">
        <v>579</v>
      </c>
      <c r="G472" s="4" t="s">
        <v>766</v>
      </c>
      <c r="H472" s="4" t="s">
        <v>199</v>
      </c>
      <c r="I472" s="4" t="s">
        <v>200</v>
      </c>
      <c r="J472" s="4" t="s">
        <v>201</v>
      </c>
      <c r="M472" s="4">
        <v>90</v>
      </c>
      <c r="N472" s="6"/>
      <c r="O472" s="5"/>
      <c r="P472" s="5" t="s">
        <v>185</v>
      </c>
      <c r="Q472" s="17" t="s">
        <v>185</v>
      </c>
      <c r="R472" s="5" t="s">
        <v>867</v>
      </c>
      <c r="S472" s="5" t="s">
        <v>867</v>
      </c>
      <c r="T472" s="4">
        <v>2</v>
      </c>
      <c r="V472" s="4">
        <v>3.17</v>
      </c>
      <c r="X472" s="4" t="s">
        <v>99</v>
      </c>
      <c r="Y472" s="4">
        <v>22.7</v>
      </c>
      <c r="Z472" s="4">
        <v>8</v>
      </c>
      <c r="AA472" s="4">
        <v>1.2</v>
      </c>
      <c r="AH472" s="25">
        <v>0</v>
      </c>
      <c r="AJ472" s="4">
        <v>0.90415378320708628</v>
      </c>
      <c r="AN472" s="4" t="s">
        <v>96</v>
      </c>
      <c r="AO472" s="4" t="s">
        <v>98</v>
      </c>
    </row>
    <row r="473" spans="1:41" s="4" customFormat="1" ht="13.8" x14ac:dyDescent="0.25">
      <c r="A473" s="4" t="s">
        <v>1240</v>
      </c>
      <c r="B473" s="4" t="s">
        <v>197</v>
      </c>
      <c r="C473" s="4">
        <v>2023</v>
      </c>
      <c r="D473" s="23" t="s">
        <v>198</v>
      </c>
      <c r="E473" s="15" t="s">
        <v>179</v>
      </c>
      <c r="F473" s="4" t="s">
        <v>579</v>
      </c>
      <c r="G473" s="4" t="s">
        <v>766</v>
      </c>
      <c r="H473" s="4" t="s">
        <v>199</v>
      </c>
      <c r="I473" s="4" t="s">
        <v>200</v>
      </c>
      <c r="J473" s="4" t="s">
        <v>201</v>
      </c>
      <c r="M473" s="4">
        <v>90</v>
      </c>
      <c r="N473" s="6"/>
      <c r="O473" s="5"/>
      <c r="P473" s="5" t="s">
        <v>185</v>
      </c>
      <c r="Q473" s="17" t="s">
        <v>185</v>
      </c>
      <c r="R473" s="5" t="s">
        <v>867</v>
      </c>
      <c r="S473" s="5" t="s">
        <v>867</v>
      </c>
      <c r="T473" s="4">
        <v>3</v>
      </c>
      <c r="V473" s="4">
        <v>4.99</v>
      </c>
      <c r="X473" s="4" t="s">
        <v>99</v>
      </c>
      <c r="Y473" s="4">
        <v>22.7</v>
      </c>
      <c r="Z473" s="4">
        <v>8</v>
      </c>
      <c r="AA473" s="4">
        <v>1.2</v>
      </c>
      <c r="AH473" s="25">
        <v>0</v>
      </c>
      <c r="AJ473" s="4">
        <v>3.8399194791684454</v>
      </c>
      <c r="AN473" s="4" t="s">
        <v>96</v>
      </c>
      <c r="AO473" s="4" t="s">
        <v>98</v>
      </c>
    </row>
    <row r="474" spans="1:41" s="4" customFormat="1" ht="13.8" x14ac:dyDescent="0.25">
      <c r="A474" s="4" t="s">
        <v>1240</v>
      </c>
      <c r="B474" s="4" t="s">
        <v>197</v>
      </c>
      <c r="C474" s="4">
        <v>2023</v>
      </c>
      <c r="D474" s="23" t="s">
        <v>198</v>
      </c>
      <c r="E474" s="15" t="s">
        <v>179</v>
      </c>
      <c r="F474" s="4" t="s">
        <v>579</v>
      </c>
      <c r="G474" s="4" t="s">
        <v>766</v>
      </c>
      <c r="H474" s="4" t="s">
        <v>199</v>
      </c>
      <c r="I474" s="4" t="s">
        <v>200</v>
      </c>
      <c r="J474" s="4" t="s">
        <v>201</v>
      </c>
      <c r="M474" s="4">
        <v>90</v>
      </c>
      <c r="N474" s="6"/>
      <c r="O474" s="5"/>
      <c r="P474" s="5" t="s">
        <v>185</v>
      </c>
      <c r="Q474" s="17" t="s">
        <v>185</v>
      </c>
      <c r="R474" s="5" t="s">
        <v>867</v>
      </c>
      <c r="S474" s="5" t="s">
        <v>867</v>
      </c>
      <c r="T474" s="4">
        <v>4</v>
      </c>
      <c r="V474" s="4">
        <v>2.72</v>
      </c>
      <c r="X474" s="4" t="s">
        <v>99</v>
      </c>
      <c r="Y474" s="4">
        <v>22.6</v>
      </c>
      <c r="Z474" s="4">
        <v>8</v>
      </c>
      <c r="AA474" s="4">
        <v>1.4</v>
      </c>
      <c r="AH474" s="25">
        <v>0</v>
      </c>
      <c r="AJ474" s="4">
        <v>2.3696042232202807</v>
      </c>
      <c r="AN474" s="4" t="s">
        <v>96</v>
      </c>
      <c r="AO474" s="4" t="s">
        <v>98</v>
      </c>
    </row>
    <row r="475" spans="1:41" s="4" customFormat="1" ht="14.4" customHeight="1" x14ac:dyDescent="0.25">
      <c r="A475" s="4" t="s">
        <v>1240</v>
      </c>
      <c r="B475" s="4" t="s">
        <v>197</v>
      </c>
      <c r="C475" s="4">
        <v>2023</v>
      </c>
      <c r="D475" s="23" t="s">
        <v>198</v>
      </c>
      <c r="E475" s="15" t="s">
        <v>179</v>
      </c>
      <c r="F475" s="4" t="s">
        <v>579</v>
      </c>
      <c r="G475" s="4" t="s">
        <v>766</v>
      </c>
      <c r="H475" s="4" t="s">
        <v>199</v>
      </c>
      <c r="I475" s="4" t="s">
        <v>200</v>
      </c>
      <c r="J475" s="4" t="s">
        <v>201</v>
      </c>
      <c r="M475" s="4">
        <v>90</v>
      </c>
      <c r="N475" s="6"/>
      <c r="O475" s="5"/>
      <c r="P475" s="5" t="s">
        <v>185</v>
      </c>
      <c r="Q475" s="17" t="s">
        <v>185</v>
      </c>
      <c r="R475" s="5" t="s">
        <v>867</v>
      </c>
      <c r="S475" s="5" t="s">
        <v>867</v>
      </c>
      <c r="T475" s="4">
        <v>5</v>
      </c>
      <c r="V475" s="4">
        <v>1.71</v>
      </c>
      <c r="X475" s="4" t="s">
        <v>99</v>
      </c>
      <c r="Y475" s="4">
        <v>21.8</v>
      </c>
      <c r="Z475" s="4">
        <v>8.1</v>
      </c>
      <c r="AA475" s="4">
        <v>1.4</v>
      </c>
      <c r="AH475" s="25">
        <v>0</v>
      </c>
      <c r="AJ475" s="4">
        <v>0.40626968396091406</v>
      </c>
      <c r="AN475" s="4" t="s">
        <v>96</v>
      </c>
      <c r="AO475" s="4" t="s">
        <v>98</v>
      </c>
    </row>
    <row r="476" spans="1:41" s="4" customFormat="1" ht="14.4" customHeight="1" x14ac:dyDescent="0.25">
      <c r="A476" s="4" t="s">
        <v>1240</v>
      </c>
      <c r="B476" s="4" t="s">
        <v>197</v>
      </c>
      <c r="C476" s="4">
        <v>2023</v>
      </c>
      <c r="D476" s="23" t="s">
        <v>198</v>
      </c>
      <c r="E476" s="15" t="s">
        <v>179</v>
      </c>
      <c r="F476" s="4" t="s">
        <v>579</v>
      </c>
      <c r="G476" s="4" t="s">
        <v>766</v>
      </c>
      <c r="H476" s="4" t="s">
        <v>199</v>
      </c>
      <c r="I476" s="4" t="s">
        <v>200</v>
      </c>
      <c r="J476" s="4" t="s">
        <v>201</v>
      </c>
      <c r="M476" s="4">
        <v>90</v>
      </c>
      <c r="N476" s="6"/>
      <c r="O476" s="5"/>
      <c r="P476" s="5" t="s">
        <v>185</v>
      </c>
      <c r="Q476" s="17" t="s">
        <v>185</v>
      </c>
      <c r="R476" s="5" t="s">
        <v>867</v>
      </c>
      <c r="S476" s="5" t="s">
        <v>867</v>
      </c>
      <c r="T476" s="4">
        <v>6</v>
      </c>
      <c r="V476" s="4">
        <v>1.72</v>
      </c>
      <c r="X476" s="4" t="s">
        <v>99</v>
      </c>
      <c r="Y476" s="4">
        <v>22.1</v>
      </c>
      <c r="Z476" s="4">
        <v>7.9</v>
      </c>
      <c r="AA476" s="4">
        <v>1.6</v>
      </c>
      <c r="AH476" s="25">
        <v>0</v>
      </c>
      <c r="AJ476" s="4">
        <v>2.8772446564138532</v>
      </c>
      <c r="AN476" s="4" t="s">
        <v>96</v>
      </c>
      <c r="AO476" s="4" t="s">
        <v>98</v>
      </c>
    </row>
    <row r="477" spans="1:41" s="4" customFormat="1" ht="14.4" customHeight="1" x14ac:dyDescent="0.25">
      <c r="A477" s="4" t="s">
        <v>1240</v>
      </c>
      <c r="B477" s="4" t="s">
        <v>197</v>
      </c>
      <c r="C477" s="4">
        <v>2023</v>
      </c>
      <c r="D477" s="23" t="s">
        <v>198</v>
      </c>
      <c r="E477" s="15" t="s">
        <v>179</v>
      </c>
      <c r="F477" s="4" t="s">
        <v>579</v>
      </c>
      <c r="G477" s="4" t="s">
        <v>766</v>
      </c>
      <c r="H477" s="4" t="s">
        <v>199</v>
      </c>
      <c r="I477" s="4" t="s">
        <v>200</v>
      </c>
      <c r="J477" s="4" t="s">
        <v>201</v>
      </c>
      <c r="M477" s="4">
        <v>90</v>
      </c>
      <c r="N477" s="6"/>
      <c r="O477" s="5"/>
      <c r="P477" s="5" t="s">
        <v>185</v>
      </c>
      <c r="Q477" s="17" t="s">
        <v>185</v>
      </c>
      <c r="R477" s="5" t="s">
        <v>867</v>
      </c>
      <c r="S477" s="5" t="s">
        <v>867</v>
      </c>
      <c r="T477" s="4">
        <v>7</v>
      </c>
      <c r="V477" s="4">
        <v>2.87</v>
      </c>
      <c r="X477" s="4" t="s">
        <v>99</v>
      </c>
      <c r="Y477" s="4">
        <v>22.4</v>
      </c>
      <c r="Z477" s="4">
        <v>8.1</v>
      </c>
      <c r="AA477" s="4">
        <v>1.5</v>
      </c>
      <c r="AH477" s="25">
        <v>0</v>
      </c>
      <c r="AJ477" s="4">
        <v>3.3683782582233848</v>
      </c>
      <c r="AN477" s="4" t="s">
        <v>96</v>
      </c>
      <c r="AO477" s="4" t="s">
        <v>98</v>
      </c>
    </row>
    <row r="478" spans="1:41" s="4" customFormat="1" ht="14.4" customHeight="1" x14ac:dyDescent="0.25">
      <c r="A478" s="4" t="s">
        <v>1240</v>
      </c>
      <c r="B478" s="4" t="s">
        <v>197</v>
      </c>
      <c r="C478" s="4">
        <v>2023</v>
      </c>
      <c r="D478" s="23" t="s">
        <v>198</v>
      </c>
      <c r="E478" s="15" t="s">
        <v>179</v>
      </c>
      <c r="F478" s="4" t="s">
        <v>579</v>
      </c>
      <c r="G478" s="4" t="s">
        <v>766</v>
      </c>
      <c r="H478" s="4" t="s">
        <v>199</v>
      </c>
      <c r="I478" s="4" t="s">
        <v>200</v>
      </c>
      <c r="J478" s="4" t="s">
        <v>201</v>
      </c>
      <c r="M478" s="4">
        <v>90</v>
      </c>
      <c r="N478" s="6"/>
      <c r="O478" s="5"/>
      <c r="P478" s="5" t="s">
        <v>185</v>
      </c>
      <c r="Q478" s="17" t="s">
        <v>185</v>
      </c>
      <c r="R478" s="5" t="s">
        <v>867</v>
      </c>
      <c r="S478" s="5" t="s">
        <v>867</v>
      </c>
      <c r="T478" s="4">
        <v>8</v>
      </c>
      <c r="V478" s="4">
        <v>2.27</v>
      </c>
      <c r="X478" s="4" t="s">
        <v>99</v>
      </c>
      <c r="Y478" s="4">
        <v>22.3</v>
      </c>
      <c r="Z478" s="4">
        <v>8.1999999999999993</v>
      </c>
      <c r="AA478" s="4">
        <v>1.8</v>
      </c>
      <c r="AH478" s="25">
        <v>0</v>
      </c>
      <c r="AJ478" s="4">
        <v>0.87110075464827064</v>
      </c>
      <c r="AN478" s="4" t="s">
        <v>96</v>
      </c>
      <c r="AO478" s="4" t="s">
        <v>98</v>
      </c>
    </row>
    <row r="479" spans="1:41" s="4" customFormat="1" ht="14.4" customHeight="1" x14ac:dyDescent="0.25">
      <c r="A479" s="4" t="s">
        <v>1240</v>
      </c>
      <c r="B479" s="4" t="s">
        <v>197</v>
      </c>
      <c r="C479" s="4">
        <v>2023</v>
      </c>
      <c r="D479" s="23" t="s">
        <v>198</v>
      </c>
      <c r="E479" s="15" t="s">
        <v>179</v>
      </c>
      <c r="F479" s="4" t="s">
        <v>579</v>
      </c>
      <c r="G479" s="4" t="s">
        <v>766</v>
      </c>
      <c r="H479" s="4" t="s">
        <v>199</v>
      </c>
      <c r="I479" s="4" t="s">
        <v>200</v>
      </c>
      <c r="J479" s="4" t="s">
        <v>201</v>
      </c>
      <c r="M479" s="4">
        <v>90</v>
      </c>
      <c r="N479" s="6"/>
      <c r="O479" s="5"/>
      <c r="P479" s="5" t="s">
        <v>185</v>
      </c>
      <c r="Q479" s="17" t="s">
        <v>185</v>
      </c>
      <c r="R479" s="5" t="s">
        <v>867</v>
      </c>
      <c r="S479" s="5" t="s">
        <v>867</v>
      </c>
      <c r="T479" s="4">
        <v>9</v>
      </c>
      <c r="V479" s="4">
        <v>1.1399999999999999</v>
      </c>
      <c r="X479" s="4" t="s">
        <v>99</v>
      </c>
      <c r="Y479" s="4">
        <v>22.2</v>
      </c>
      <c r="Z479" s="4">
        <v>8.1</v>
      </c>
      <c r="AA479" s="4">
        <v>1.7</v>
      </c>
      <c r="AH479" s="25">
        <v>0</v>
      </c>
      <c r="AJ479" s="4">
        <v>0.32901010790711888</v>
      </c>
      <c r="AN479" s="4" t="s">
        <v>96</v>
      </c>
      <c r="AO479" s="4" t="s">
        <v>98</v>
      </c>
    </row>
    <row r="480" spans="1:41" s="4" customFormat="1" ht="14.4" customHeight="1" x14ac:dyDescent="0.25">
      <c r="A480" s="4" t="s">
        <v>1240</v>
      </c>
      <c r="B480" s="4" t="s">
        <v>197</v>
      </c>
      <c r="C480" s="4">
        <v>2023</v>
      </c>
      <c r="D480" s="23" t="s">
        <v>198</v>
      </c>
      <c r="E480" s="15" t="s">
        <v>179</v>
      </c>
      <c r="F480" s="4" t="s">
        <v>579</v>
      </c>
      <c r="G480" s="4" t="s">
        <v>766</v>
      </c>
      <c r="H480" s="4" t="s">
        <v>199</v>
      </c>
      <c r="I480" s="4" t="s">
        <v>200</v>
      </c>
      <c r="J480" s="4" t="s">
        <v>201</v>
      </c>
      <c r="M480" s="4">
        <v>90</v>
      </c>
      <c r="N480" s="6"/>
      <c r="O480" s="5"/>
      <c r="P480" s="5" t="s">
        <v>185</v>
      </c>
      <c r="Q480" s="17" t="s">
        <v>185</v>
      </c>
      <c r="R480" s="5" t="s">
        <v>867</v>
      </c>
      <c r="S480" s="5" t="s">
        <v>867</v>
      </c>
      <c r="T480" s="4">
        <v>10</v>
      </c>
      <c r="V480" s="4">
        <v>2.63</v>
      </c>
      <c r="X480" s="4" t="s">
        <v>99</v>
      </c>
      <c r="Y480" s="4">
        <v>22.2</v>
      </c>
      <c r="Z480" s="4">
        <v>8.1</v>
      </c>
      <c r="AA480" s="4">
        <v>1.9</v>
      </c>
      <c r="AH480" s="25">
        <v>0</v>
      </c>
      <c r="AJ480" s="4">
        <v>0.32131514439031106</v>
      </c>
      <c r="AN480" s="4" t="s">
        <v>96</v>
      </c>
      <c r="AO480" s="4" t="s">
        <v>98</v>
      </c>
    </row>
    <row r="481" spans="1:41" s="4" customFormat="1" ht="14.4" customHeight="1" x14ac:dyDescent="0.25">
      <c r="A481" s="4" t="s">
        <v>1240</v>
      </c>
      <c r="B481" s="4" t="s">
        <v>197</v>
      </c>
      <c r="C481" s="4">
        <v>2023</v>
      </c>
      <c r="D481" s="23" t="s">
        <v>198</v>
      </c>
      <c r="E481" s="15" t="s">
        <v>179</v>
      </c>
      <c r="F481" s="4" t="s">
        <v>579</v>
      </c>
      <c r="G481" s="4" t="s">
        <v>766</v>
      </c>
      <c r="H481" s="4" t="s">
        <v>199</v>
      </c>
      <c r="I481" s="4" t="s">
        <v>200</v>
      </c>
      <c r="J481" s="4" t="s">
        <v>201</v>
      </c>
      <c r="M481" s="4">
        <v>90</v>
      </c>
      <c r="N481" s="6"/>
      <c r="O481" s="5"/>
      <c r="P481" s="5" t="s">
        <v>185</v>
      </c>
      <c r="Q481" s="17" t="s">
        <v>185</v>
      </c>
      <c r="R481" s="5" t="s">
        <v>867</v>
      </c>
      <c r="S481" s="5" t="s">
        <v>867</v>
      </c>
      <c r="T481" s="4">
        <v>11</v>
      </c>
      <c r="V481" s="4">
        <v>1.38</v>
      </c>
      <c r="X481" s="4" t="s">
        <v>99</v>
      </c>
      <c r="Y481" s="4">
        <v>22</v>
      </c>
      <c r="Z481" s="4">
        <v>8.1</v>
      </c>
      <c r="AA481" s="4">
        <v>1.5</v>
      </c>
      <c r="AH481" s="25">
        <v>0</v>
      </c>
      <c r="AJ481" s="4">
        <v>1.1044959906403486</v>
      </c>
      <c r="AN481" s="4" t="s">
        <v>96</v>
      </c>
      <c r="AO481" s="4" t="s">
        <v>98</v>
      </c>
    </row>
    <row r="482" spans="1:41" s="4" customFormat="1" ht="14.4" customHeight="1" x14ac:dyDescent="0.25">
      <c r="A482" s="4" t="s">
        <v>1240</v>
      </c>
      <c r="B482" s="4" t="s">
        <v>197</v>
      </c>
      <c r="C482" s="4">
        <v>2023</v>
      </c>
      <c r="D482" s="23" t="s">
        <v>198</v>
      </c>
      <c r="E482" s="15" t="s">
        <v>179</v>
      </c>
      <c r="F482" s="4" t="s">
        <v>579</v>
      </c>
      <c r="G482" s="4" t="s">
        <v>766</v>
      </c>
      <c r="H482" s="4" t="s">
        <v>199</v>
      </c>
      <c r="I482" s="4" t="s">
        <v>200</v>
      </c>
      <c r="J482" s="4" t="s">
        <v>201</v>
      </c>
      <c r="M482" s="4">
        <v>90</v>
      </c>
      <c r="N482" s="6"/>
      <c r="O482" s="5"/>
      <c r="P482" s="5" t="s">
        <v>185</v>
      </c>
      <c r="Q482" s="17" t="s">
        <v>185</v>
      </c>
      <c r="R482" s="5" t="s">
        <v>867</v>
      </c>
      <c r="S482" s="5" t="s">
        <v>867</v>
      </c>
      <c r="T482" s="4">
        <v>12</v>
      </c>
      <c r="V482" s="4">
        <v>1.61</v>
      </c>
      <c r="X482" s="4" t="s">
        <v>99</v>
      </c>
      <c r="Y482" s="4">
        <v>22.3</v>
      </c>
      <c r="Z482" s="4">
        <v>8</v>
      </c>
      <c r="AA482" s="4">
        <v>1.3</v>
      </c>
      <c r="AH482" s="25">
        <v>0</v>
      </c>
      <c r="AJ482" s="4">
        <v>1.7250383072709923</v>
      </c>
      <c r="AN482" s="4" t="s">
        <v>96</v>
      </c>
      <c r="AO482" s="4" t="s">
        <v>98</v>
      </c>
    </row>
    <row r="483" spans="1:41" s="4" customFormat="1" ht="14.4" customHeight="1" x14ac:dyDescent="0.25">
      <c r="A483" s="4" t="s">
        <v>1240</v>
      </c>
      <c r="B483" s="4" t="s">
        <v>197</v>
      </c>
      <c r="C483" s="4">
        <v>2023</v>
      </c>
      <c r="D483" s="23" t="s">
        <v>198</v>
      </c>
      <c r="E483" s="15" t="s">
        <v>179</v>
      </c>
      <c r="F483" s="4" t="s">
        <v>579</v>
      </c>
      <c r="G483" s="4" t="s">
        <v>766</v>
      </c>
      <c r="H483" s="4" t="s">
        <v>199</v>
      </c>
      <c r="I483" s="4" t="s">
        <v>200</v>
      </c>
      <c r="J483" s="4" t="s">
        <v>201</v>
      </c>
      <c r="M483" s="4">
        <v>90</v>
      </c>
      <c r="N483" s="6"/>
      <c r="O483" s="5"/>
      <c r="P483" s="5" t="s">
        <v>185</v>
      </c>
      <c r="Q483" s="17" t="s">
        <v>185</v>
      </c>
      <c r="R483" s="5" t="s">
        <v>867</v>
      </c>
      <c r="S483" s="5" t="s">
        <v>867</v>
      </c>
      <c r="T483" s="4">
        <v>13</v>
      </c>
      <c r="V483" s="4">
        <v>1.1200000000000001</v>
      </c>
      <c r="X483" s="4" t="s">
        <v>99</v>
      </c>
      <c r="Y483" s="4">
        <v>21.8</v>
      </c>
      <c r="Z483" s="4">
        <v>8.1</v>
      </c>
      <c r="AA483" s="4">
        <v>1.8</v>
      </c>
      <c r="AH483" s="25">
        <v>0</v>
      </c>
      <c r="AJ483" s="4">
        <v>0.55001315790873218</v>
      </c>
      <c r="AN483" s="4" t="s">
        <v>96</v>
      </c>
      <c r="AO483" s="4" t="s">
        <v>98</v>
      </c>
    </row>
    <row r="484" spans="1:41" s="4" customFormat="1" ht="14.4" customHeight="1" x14ac:dyDescent="0.25">
      <c r="A484" s="4" t="s">
        <v>1240</v>
      </c>
      <c r="B484" s="4" t="s">
        <v>197</v>
      </c>
      <c r="C484" s="4">
        <v>2023</v>
      </c>
      <c r="D484" s="23" t="s">
        <v>198</v>
      </c>
      <c r="E484" s="15" t="s">
        <v>179</v>
      </c>
      <c r="F484" s="4" t="s">
        <v>579</v>
      </c>
      <c r="G484" s="4" t="s">
        <v>766</v>
      </c>
      <c r="H484" s="4" t="s">
        <v>199</v>
      </c>
      <c r="I484" s="4" t="s">
        <v>200</v>
      </c>
      <c r="J484" s="4" t="s">
        <v>201</v>
      </c>
      <c r="M484" s="4">
        <v>90</v>
      </c>
      <c r="N484" s="6"/>
      <c r="O484" s="5"/>
      <c r="P484" s="5" t="s">
        <v>185</v>
      </c>
      <c r="Q484" s="17" t="s">
        <v>185</v>
      </c>
      <c r="R484" s="5" t="s">
        <v>867</v>
      </c>
      <c r="S484" s="5" t="s">
        <v>867</v>
      </c>
      <c r="T484" s="4">
        <v>14</v>
      </c>
      <c r="V484" s="4">
        <v>0.92</v>
      </c>
      <c r="X484" s="4" t="s">
        <v>99</v>
      </c>
      <c r="Y484" s="4">
        <v>21.5</v>
      </c>
      <c r="Z484" s="4">
        <v>8.3000000000000007</v>
      </c>
      <c r="AA484" s="4">
        <v>2.1</v>
      </c>
      <c r="AH484" s="25">
        <v>0</v>
      </c>
      <c r="AJ484" s="4">
        <v>1.8737054208714603</v>
      </c>
      <c r="AN484" s="4" t="s">
        <v>96</v>
      </c>
      <c r="AO484" s="4" t="s">
        <v>98</v>
      </c>
    </row>
    <row r="485" spans="1:41" s="4" customFormat="1" ht="14.4" customHeight="1" x14ac:dyDescent="0.25">
      <c r="A485" s="4" t="s">
        <v>1240</v>
      </c>
      <c r="B485" s="4" t="s">
        <v>197</v>
      </c>
      <c r="C485" s="4">
        <v>2023</v>
      </c>
      <c r="D485" s="23" t="s">
        <v>198</v>
      </c>
      <c r="E485" s="15" t="s">
        <v>179</v>
      </c>
      <c r="F485" s="4" t="s">
        <v>579</v>
      </c>
      <c r="G485" s="4" t="s">
        <v>766</v>
      </c>
      <c r="H485" s="4" t="s">
        <v>199</v>
      </c>
      <c r="I485" s="4" t="s">
        <v>200</v>
      </c>
      <c r="J485" s="4" t="s">
        <v>201</v>
      </c>
      <c r="M485" s="4">
        <v>90</v>
      </c>
      <c r="N485" s="6"/>
      <c r="O485" s="5"/>
      <c r="P485" s="5" t="s">
        <v>185</v>
      </c>
      <c r="Q485" s="17" t="s">
        <v>185</v>
      </c>
      <c r="R485" s="5" t="s">
        <v>867</v>
      </c>
      <c r="S485" s="5" t="s">
        <v>867</v>
      </c>
      <c r="T485" s="4">
        <v>15</v>
      </c>
      <c r="V485" s="4">
        <v>0.89</v>
      </c>
      <c r="X485" s="4" t="s">
        <v>99</v>
      </c>
      <c r="Y485" s="4">
        <v>21</v>
      </c>
      <c r="Z485" s="4">
        <v>8.5</v>
      </c>
      <c r="AA485" s="4">
        <v>2.6</v>
      </c>
      <c r="AH485" s="25">
        <v>0</v>
      </c>
      <c r="AJ485" s="4">
        <v>3.0703558145848473</v>
      </c>
      <c r="AN485" s="4" t="s">
        <v>96</v>
      </c>
      <c r="AO485" s="4" t="s">
        <v>98</v>
      </c>
    </row>
    <row r="486" spans="1:41" s="4" customFormat="1" ht="14.4" customHeight="1" x14ac:dyDescent="0.25">
      <c r="A486" s="4" t="s">
        <v>1240</v>
      </c>
      <c r="B486" s="4" t="s">
        <v>197</v>
      </c>
      <c r="C486" s="4">
        <v>2023</v>
      </c>
      <c r="D486" s="23" t="s">
        <v>198</v>
      </c>
      <c r="E486" s="15" t="s">
        <v>179</v>
      </c>
      <c r="F486" s="4" t="s">
        <v>579</v>
      </c>
      <c r="G486" s="4" t="s">
        <v>766</v>
      </c>
      <c r="H486" s="4" t="s">
        <v>199</v>
      </c>
      <c r="I486" s="4" t="s">
        <v>200</v>
      </c>
      <c r="J486" s="4" t="s">
        <v>201</v>
      </c>
      <c r="M486" s="4">
        <v>90</v>
      </c>
      <c r="N486" s="6"/>
      <c r="O486" s="5"/>
      <c r="P486" s="5" t="s">
        <v>185</v>
      </c>
      <c r="Q486" s="17" t="s">
        <v>185</v>
      </c>
      <c r="R486" s="5" t="s">
        <v>867</v>
      </c>
      <c r="S486" s="5" t="s">
        <v>867</v>
      </c>
      <c r="T486" s="4">
        <v>1</v>
      </c>
      <c r="V486" s="4">
        <v>2.0299999999999998</v>
      </c>
      <c r="X486" s="4" t="s">
        <v>99</v>
      </c>
      <c r="Y486" s="4">
        <v>17</v>
      </c>
      <c r="Z486" s="4">
        <v>8</v>
      </c>
      <c r="AA486" s="4">
        <v>6.8</v>
      </c>
      <c r="AH486" s="25">
        <v>0</v>
      </c>
      <c r="AJ486" s="4">
        <v>9.5357763135845151</v>
      </c>
      <c r="AN486" s="4" t="s">
        <v>96</v>
      </c>
      <c r="AO486" s="4" t="s">
        <v>98</v>
      </c>
    </row>
    <row r="487" spans="1:41" s="4" customFormat="1" ht="14.4" customHeight="1" x14ac:dyDescent="0.25">
      <c r="A487" s="4" t="s">
        <v>1240</v>
      </c>
      <c r="B487" s="4" t="s">
        <v>197</v>
      </c>
      <c r="C487" s="4">
        <v>2023</v>
      </c>
      <c r="D487" s="23" t="s">
        <v>198</v>
      </c>
      <c r="E487" s="15" t="s">
        <v>179</v>
      </c>
      <c r="F487" s="4" t="s">
        <v>579</v>
      </c>
      <c r="G487" s="4" t="s">
        <v>766</v>
      </c>
      <c r="H487" s="4" t="s">
        <v>199</v>
      </c>
      <c r="I487" s="4" t="s">
        <v>200</v>
      </c>
      <c r="J487" s="4" t="s">
        <v>201</v>
      </c>
      <c r="M487" s="4">
        <v>90</v>
      </c>
      <c r="N487" s="6"/>
      <c r="O487" s="5"/>
      <c r="P487" s="5" t="s">
        <v>185</v>
      </c>
      <c r="Q487" s="17" t="s">
        <v>185</v>
      </c>
      <c r="R487" s="5" t="s">
        <v>867</v>
      </c>
      <c r="S487" s="5" t="s">
        <v>867</v>
      </c>
      <c r="T487" s="4">
        <v>2</v>
      </c>
      <c r="V487" s="4">
        <v>3.24</v>
      </c>
      <c r="X487" s="4" t="s">
        <v>99</v>
      </c>
      <c r="Y487" s="4">
        <v>17.100000000000001</v>
      </c>
      <c r="Z487" s="4">
        <v>8</v>
      </c>
      <c r="AA487" s="4">
        <v>6.7</v>
      </c>
      <c r="AH487" s="25">
        <v>0</v>
      </c>
      <c r="AJ487" s="4">
        <v>12.83795204642994</v>
      </c>
      <c r="AN487" s="4" t="s">
        <v>96</v>
      </c>
      <c r="AO487" s="4" t="s">
        <v>98</v>
      </c>
    </row>
    <row r="488" spans="1:41" s="4" customFormat="1" ht="14.4" customHeight="1" x14ac:dyDescent="0.25">
      <c r="A488" s="4" t="s">
        <v>1240</v>
      </c>
      <c r="B488" s="4" t="s">
        <v>197</v>
      </c>
      <c r="C488" s="4">
        <v>2023</v>
      </c>
      <c r="D488" s="23" t="s">
        <v>198</v>
      </c>
      <c r="E488" s="15" t="s">
        <v>179</v>
      </c>
      <c r="F488" s="4" t="s">
        <v>579</v>
      </c>
      <c r="G488" s="4" t="s">
        <v>766</v>
      </c>
      <c r="H488" s="4" t="s">
        <v>199</v>
      </c>
      <c r="I488" s="4" t="s">
        <v>200</v>
      </c>
      <c r="J488" s="4" t="s">
        <v>201</v>
      </c>
      <c r="M488" s="4">
        <v>90</v>
      </c>
      <c r="N488" s="6"/>
      <c r="O488" s="5"/>
      <c r="P488" s="5" t="s">
        <v>185</v>
      </c>
      <c r="Q488" s="17" t="s">
        <v>185</v>
      </c>
      <c r="R488" s="5" t="s">
        <v>867</v>
      </c>
      <c r="S488" s="5" t="s">
        <v>867</v>
      </c>
      <c r="T488" s="4">
        <v>3</v>
      </c>
      <c r="V488" s="4">
        <v>4.8600000000000003</v>
      </c>
      <c r="X488" s="4" t="s">
        <v>99</v>
      </c>
      <c r="Y488" s="4">
        <v>17.100000000000001</v>
      </c>
      <c r="Z488" s="4">
        <v>8</v>
      </c>
      <c r="AA488" s="4">
        <v>6.3</v>
      </c>
      <c r="AH488" s="25">
        <v>0</v>
      </c>
      <c r="AJ488" s="4">
        <v>9.9973749062865096</v>
      </c>
      <c r="AN488" s="4" t="s">
        <v>96</v>
      </c>
      <c r="AO488" s="4" t="s">
        <v>98</v>
      </c>
    </row>
    <row r="489" spans="1:41" s="4" customFormat="1" ht="14.4" customHeight="1" x14ac:dyDescent="0.25">
      <c r="A489" s="4" t="s">
        <v>1240</v>
      </c>
      <c r="B489" s="4" t="s">
        <v>197</v>
      </c>
      <c r="C489" s="4">
        <v>2023</v>
      </c>
      <c r="D489" s="23" t="s">
        <v>198</v>
      </c>
      <c r="E489" s="15" t="s">
        <v>179</v>
      </c>
      <c r="F489" s="4" t="s">
        <v>579</v>
      </c>
      <c r="G489" s="4" t="s">
        <v>766</v>
      </c>
      <c r="H489" s="4" t="s">
        <v>199</v>
      </c>
      <c r="I489" s="4" t="s">
        <v>200</v>
      </c>
      <c r="J489" s="4" t="s">
        <v>201</v>
      </c>
      <c r="M489" s="4">
        <v>90</v>
      </c>
      <c r="N489" s="6"/>
      <c r="O489" s="5"/>
      <c r="P489" s="5" t="s">
        <v>185</v>
      </c>
      <c r="Q489" s="17" t="s">
        <v>185</v>
      </c>
      <c r="R489" s="5" t="s">
        <v>867</v>
      </c>
      <c r="S489" s="5" t="s">
        <v>867</v>
      </c>
      <c r="T489" s="4">
        <v>4</v>
      </c>
      <c r="V489" s="4">
        <v>2.81</v>
      </c>
      <c r="X489" s="4" t="s">
        <v>99</v>
      </c>
      <c r="Y489" s="4">
        <v>16.899999999999999</v>
      </c>
      <c r="Z489" s="4">
        <v>8</v>
      </c>
      <c r="AA489" s="4">
        <v>7</v>
      </c>
      <c r="AH489" s="25">
        <v>0</v>
      </c>
      <c r="AJ489" s="4">
        <v>10.285865736041822</v>
      </c>
      <c r="AN489" s="4" t="s">
        <v>96</v>
      </c>
      <c r="AO489" s="4" t="s">
        <v>98</v>
      </c>
    </row>
    <row r="490" spans="1:41" s="4" customFormat="1" ht="14.4" customHeight="1" x14ac:dyDescent="0.25">
      <c r="A490" s="4" t="s">
        <v>1240</v>
      </c>
      <c r="B490" s="4" t="s">
        <v>197</v>
      </c>
      <c r="C490" s="4">
        <v>2023</v>
      </c>
      <c r="D490" s="23" t="s">
        <v>198</v>
      </c>
      <c r="E490" s="15" t="s">
        <v>179</v>
      </c>
      <c r="F490" s="4" t="s">
        <v>579</v>
      </c>
      <c r="G490" s="4" t="s">
        <v>766</v>
      </c>
      <c r="H490" s="4" t="s">
        <v>199</v>
      </c>
      <c r="I490" s="4" t="s">
        <v>200</v>
      </c>
      <c r="J490" s="4" t="s">
        <v>201</v>
      </c>
      <c r="M490" s="4">
        <v>90</v>
      </c>
      <c r="N490" s="6"/>
      <c r="O490" s="5"/>
      <c r="P490" s="5" t="s">
        <v>185</v>
      </c>
      <c r="Q490" s="17" t="s">
        <v>185</v>
      </c>
      <c r="R490" s="5" t="s">
        <v>867</v>
      </c>
      <c r="S490" s="5" t="s">
        <v>867</v>
      </c>
      <c r="T490" s="4">
        <v>5</v>
      </c>
      <c r="V490" s="4">
        <v>1.93</v>
      </c>
      <c r="X490" s="4" t="s">
        <v>99</v>
      </c>
      <c r="Y490" s="4">
        <v>16.7</v>
      </c>
      <c r="Z490" s="4">
        <v>8</v>
      </c>
      <c r="AA490" s="4">
        <v>6.9</v>
      </c>
      <c r="AH490" s="25">
        <v>0</v>
      </c>
      <c r="AJ490" s="4">
        <v>18.327143259461213</v>
      </c>
      <c r="AN490" s="4" t="s">
        <v>96</v>
      </c>
      <c r="AO490" s="4" t="s">
        <v>98</v>
      </c>
    </row>
    <row r="491" spans="1:41" s="4" customFormat="1" ht="14.4" customHeight="1" x14ac:dyDescent="0.25">
      <c r="A491" s="4" t="s">
        <v>1240</v>
      </c>
      <c r="B491" s="4" t="s">
        <v>197</v>
      </c>
      <c r="C491" s="4">
        <v>2023</v>
      </c>
      <c r="D491" s="23" t="s">
        <v>198</v>
      </c>
      <c r="E491" s="15" t="s">
        <v>179</v>
      </c>
      <c r="F491" s="4" t="s">
        <v>579</v>
      </c>
      <c r="G491" s="4" t="s">
        <v>766</v>
      </c>
      <c r="H491" s="4" t="s">
        <v>199</v>
      </c>
      <c r="I491" s="4" t="s">
        <v>200</v>
      </c>
      <c r="J491" s="4" t="s">
        <v>201</v>
      </c>
      <c r="M491" s="4">
        <v>90</v>
      </c>
      <c r="N491" s="6"/>
      <c r="O491" s="5"/>
      <c r="P491" s="5" t="s">
        <v>185</v>
      </c>
      <c r="Q491" s="17" t="s">
        <v>185</v>
      </c>
      <c r="R491" s="5" t="s">
        <v>867</v>
      </c>
      <c r="S491" s="5" t="s">
        <v>867</v>
      </c>
      <c r="T491" s="4">
        <v>6</v>
      </c>
      <c r="V491" s="4">
        <v>1.74</v>
      </c>
      <c r="X491" s="4" t="s">
        <v>99</v>
      </c>
      <c r="Y491" s="4">
        <v>16.5</v>
      </c>
      <c r="Z491" s="4">
        <v>8</v>
      </c>
      <c r="AA491" s="4">
        <v>6.9</v>
      </c>
      <c r="AH491" s="25">
        <v>0</v>
      </c>
      <c r="AJ491" s="4">
        <v>18.754230813758486</v>
      </c>
      <c r="AN491" s="4" t="s">
        <v>96</v>
      </c>
      <c r="AO491" s="4" t="s">
        <v>98</v>
      </c>
    </row>
    <row r="492" spans="1:41" s="4" customFormat="1" ht="14.4" customHeight="1" x14ac:dyDescent="0.25">
      <c r="A492" s="4" t="s">
        <v>1240</v>
      </c>
      <c r="B492" s="4" t="s">
        <v>197</v>
      </c>
      <c r="C492" s="4">
        <v>2023</v>
      </c>
      <c r="D492" s="23" t="s">
        <v>198</v>
      </c>
      <c r="E492" s="15" t="s">
        <v>179</v>
      </c>
      <c r="F492" s="4" t="s">
        <v>579</v>
      </c>
      <c r="G492" s="4" t="s">
        <v>766</v>
      </c>
      <c r="H492" s="4" t="s">
        <v>199</v>
      </c>
      <c r="I492" s="4" t="s">
        <v>200</v>
      </c>
      <c r="J492" s="4" t="s">
        <v>201</v>
      </c>
      <c r="M492" s="4">
        <v>90</v>
      </c>
      <c r="N492" s="6"/>
      <c r="O492" s="5"/>
      <c r="P492" s="5" t="s">
        <v>185</v>
      </c>
      <c r="Q492" s="17" t="s">
        <v>185</v>
      </c>
      <c r="R492" s="5" t="s">
        <v>867</v>
      </c>
      <c r="S492" s="5" t="s">
        <v>867</v>
      </c>
      <c r="T492" s="4">
        <v>7</v>
      </c>
      <c r="V492" s="4">
        <v>3.05</v>
      </c>
      <c r="X492" s="4" t="s">
        <v>99</v>
      </c>
      <c r="Y492" s="4">
        <v>17</v>
      </c>
      <c r="Z492" s="4">
        <v>8</v>
      </c>
      <c r="AA492" s="4">
        <v>6.2</v>
      </c>
      <c r="AH492" s="25">
        <v>0</v>
      </c>
      <c r="AJ492" s="4">
        <v>9.8959933461324034</v>
      </c>
      <c r="AN492" s="4" t="s">
        <v>96</v>
      </c>
      <c r="AO492" s="4" t="s">
        <v>98</v>
      </c>
    </row>
    <row r="493" spans="1:41" s="4" customFormat="1" ht="14.4" customHeight="1" x14ac:dyDescent="0.25">
      <c r="A493" s="4" t="s">
        <v>1240</v>
      </c>
      <c r="B493" s="4" t="s">
        <v>197</v>
      </c>
      <c r="C493" s="4">
        <v>2023</v>
      </c>
      <c r="D493" s="23" t="s">
        <v>198</v>
      </c>
      <c r="E493" s="15" t="s">
        <v>179</v>
      </c>
      <c r="F493" s="4" t="s">
        <v>579</v>
      </c>
      <c r="G493" s="4" t="s">
        <v>766</v>
      </c>
      <c r="H493" s="4" t="s">
        <v>199</v>
      </c>
      <c r="I493" s="4" t="s">
        <v>200</v>
      </c>
      <c r="J493" s="4" t="s">
        <v>201</v>
      </c>
      <c r="M493" s="4">
        <v>90</v>
      </c>
      <c r="N493" s="6"/>
      <c r="O493" s="5"/>
      <c r="P493" s="5" t="s">
        <v>185</v>
      </c>
      <c r="Q493" s="17" t="s">
        <v>185</v>
      </c>
      <c r="R493" s="5" t="s">
        <v>867</v>
      </c>
      <c r="S493" s="5" t="s">
        <v>867</v>
      </c>
      <c r="T493" s="4">
        <v>8</v>
      </c>
      <c r="V493" s="4">
        <v>2.44</v>
      </c>
      <c r="X493" s="4" t="s">
        <v>99</v>
      </c>
      <c r="Y493" s="4">
        <v>16.8</v>
      </c>
      <c r="Z493" s="4">
        <v>7.9</v>
      </c>
      <c r="AA493" s="4">
        <v>6</v>
      </c>
      <c r="AH493" s="25">
        <v>0</v>
      </c>
      <c r="AJ493" s="4">
        <v>5.9424902530985904</v>
      </c>
      <c r="AN493" s="4" t="s">
        <v>96</v>
      </c>
      <c r="AO493" s="4" t="s">
        <v>98</v>
      </c>
    </row>
    <row r="494" spans="1:41" s="4" customFormat="1" ht="14.4" customHeight="1" x14ac:dyDescent="0.25">
      <c r="A494" s="4" t="s">
        <v>1240</v>
      </c>
      <c r="B494" s="4" t="s">
        <v>197</v>
      </c>
      <c r="C494" s="4">
        <v>2023</v>
      </c>
      <c r="D494" s="23" t="s">
        <v>198</v>
      </c>
      <c r="E494" s="15" t="s">
        <v>179</v>
      </c>
      <c r="F494" s="4" t="s">
        <v>579</v>
      </c>
      <c r="G494" s="4" t="s">
        <v>766</v>
      </c>
      <c r="H494" s="4" t="s">
        <v>199</v>
      </c>
      <c r="I494" s="4" t="s">
        <v>200</v>
      </c>
      <c r="J494" s="4" t="s">
        <v>201</v>
      </c>
      <c r="M494" s="4">
        <v>90</v>
      </c>
      <c r="N494" s="6"/>
      <c r="O494" s="5"/>
      <c r="P494" s="5" t="s">
        <v>185</v>
      </c>
      <c r="Q494" s="17" t="s">
        <v>185</v>
      </c>
      <c r="R494" s="5" t="s">
        <v>867</v>
      </c>
      <c r="S494" s="5" t="s">
        <v>867</v>
      </c>
      <c r="T494" s="4">
        <v>9</v>
      </c>
      <c r="V494" s="4">
        <v>1.1100000000000001</v>
      </c>
      <c r="X494" s="4" t="s">
        <v>99</v>
      </c>
      <c r="Y494" s="4">
        <v>16.8</v>
      </c>
      <c r="Z494" s="4">
        <v>7.9</v>
      </c>
      <c r="AA494" s="4">
        <v>5.9</v>
      </c>
      <c r="AH494" s="25">
        <v>0</v>
      </c>
      <c r="AJ494" s="4">
        <v>5.0105851894211959</v>
      </c>
      <c r="AN494" s="4" t="s">
        <v>96</v>
      </c>
      <c r="AO494" s="4" t="s">
        <v>98</v>
      </c>
    </row>
    <row r="495" spans="1:41" s="4" customFormat="1" ht="14.4" customHeight="1" x14ac:dyDescent="0.25">
      <c r="A495" s="4" t="s">
        <v>1240</v>
      </c>
      <c r="B495" s="4" t="s">
        <v>197</v>
      </c>
      <c r="C495" s="4">
        <v>2023</v>
      </c>
      <c r="D495" s="23" t="s">
        <v>198</v>
      </c>
      <c r="E495" s="15" t="s">
        <v>179</v>
      </c>
      <c r="F495" s="4" t="s">
        <v>579</v>
      </c>
      <c r="G495" s="4" t="s">
        <v>766</v>
      </c>
      <c r="H495" s="4" t="s">
        <v>199</v>
      </c>
      <c r="I495" s="4" t="s">
        <v>200</v>
      </c>
      <c r="J495" s="4" t="s">
        <v>201</v>
      </c>
      <c r="M495" s="4">
        <v>90</v>
      </c>
      <c r="N495" s="6"/>
      <c r="O495" s="5"/>
      <c r="P495" s="5" t="s">
        <v>185</v>
      </c>
      <c r="Q495" s="17" t="s">
        <v>185</v>
      </c>
      <c r="R495" s="5" t="s">
        <v>867</v>
      </c>
      <c r="S495" s="5" t="s">
        <v>867</v>
      </c>
      <c r="T495" s="4">
        <v>10</v>
      </c>
      <c r="V495" s="4">
        <v>2.85</v>
      </c>
      <c r="X495" s="4" t="s">
        <v>99</v>
      </c>
      <c r="Y495" s="4">
        <v>16.7</v>
      </c>
      <c r="Z495" s="4">
        <v>7.9</v>
      </c>
      <c r="AA495" s="4">
        <v>5.5</v>
      </c>
      <c r="AH495" s="25">
        <v>0</v>
      </c>
      <c r="AJ495" s="4">
        <v>12.512432401236852</v>
      </c>
      <c r="AN495" s="4" t="s">
        <v>96</v>
      </c>
      <c r="AO495" s="4" t="s">
        <v>98</v>
      </c>
    </row>
    <row r="496" spans="1:41" s="4" customFormat="1" ht="14.4" customHeight="1" x14ac:dyDescent="0.25">
      <c r="A496" s="4" t="s">
        <v>1240</v>
      </c>
      <c r="B496" s="4" t="s">
        <v>197</v>
      </c>
      <c r="C496" s="4">
        <v>2023</v>
      </c>
      <c r="D496" s="23" t="s">
        <v>198</v>
      </c>
      <c r="E496" s="15" t="s">
        <v>179</v>
      </c>
      <c r="F496" s="4" t="s">
        <v>579</v>
      </c>
      <c r="G496" s="4" t="s">
        <v>766</v>
      </c>
      <c r="H496" s="4" t="s">
        <v>199</v>
      </c>
      <c r="I496" s="4" t="s">
        <v>200</v>
      </c>
      <c r="J496" s="4" t="s">
        <v>201</v>
      </c>
      <c r="M496" s="4">
        <v>90</v>
      </c>
      <c r="N496" s="6"/>
      <c r="O496" s="5"/>
      <c r="P496" s="5" t="s">
        <v>185</v>
      </c>
      <c r="Q496" s="17" t="s">
        <v>185</v>
      </c>
      <c r="R496" s="5" t="s">
        <v>867</v>
      </c>
      <c r="S496" s="5" t="s">
        <v>867</v>
      </c>
      <c r="T496" s="4">
        <v>11</v>
      </c>
      <c r="V496" s="4">
        <v>1.38</v>
      </c>
      <c r="X496" s="4" t="s">
        <v>99</v>
      </c>
      <c r="Y496" s="4">
        <v>16.2</v>
      </c>
      <c r="Z496" s="4">
        <v>7.9</v>
      </c>
      <c r="AA496" s="4">
        <v>6</v>
      </c>
      <c r="AH496" s="25">
        <v>0</v>
      </c>
      <c r="AJ496" s="4">
        <v>4.5888239671997528</v>
      </c>
      <c r="AN496" s="4" t="s">
        <v>96</v>
      </c>
      <c r="AO496" s="4" t="s">
        <v>98</v>
      </c>
    </row>
    <row r="497" spans="1:41" s="4" customFormat="1" ht="14.4" customHeight="1" x14ac:dyDescent="0.25">
      <c r="A497" s="4" t="s">
        <v>1240</v>
      </c>
      <c r="B497" s="4" t="s">
        <v>197</v>
      </c>
      <c r="C497" s="4">
        <v>2023</v>
      </c>
      <c r="D497" s="23" t="s">
        <v>198</v>
      </c>
      <c r="E497" s="15" t="s">
        <v>179</v>
      </c>
      <c r="F497" s="4" t="s">
        <v>579</v>
      </c>
      <c r="G497" s="4" t="s">
        <v>766</v>
      </c>
      <c r="H497" s="4" t="s">
        <v>199</v>
      </c>
      <c r="I497" s="4" t="s">
        <v>200</v>
      </c>
      <c r="J497" s="4" t="s">
        <v>201</v>
      </c>
      <c r="M497" s="4">
        <v>90</v>
      </c>
      <c r="N497" s="6"/>
      <c r="O497" s="5"/>
      <c r="P497" s="5" t="s">
        <v>185</v>
      </c>
      <c r="Q497" s="17" t="s">
        <v>185</v>
      </c>
      <c r="R497" s="5" t="s">
        <v>867</v>
      </c>
      <c r="S497" s="5" t="s">
        <v>867</v>
      </c>
      <c r="T497" s="4">
        <v>12</v>
      </c>
      <c r="V497" s="4">
        <v>1.63</v>
      </c>
      <c r="X497" s="4" t="s">
        <v>99</v>
      </c>
      <c r="Y497" s="4">
        <v>16.5</v>
      </c>
      <c r="Z497" s="4">
        <v>7.7</v>
      </c>
      <c r="AA497" s="4">
        <v>5</v>
      </c>
      <c r="AH497" s="25">
        <v>0</v>
      </c>
      <c r="AJ497" s="4">
        <v>9.9881693537380283</v>
      </c>
      <c r="AN497" s="4" t="s">
        <v>96</v>
      </c>
      <c r="AO497" s="4" t="s">
        <v>98</v>
      </c>
    </row>
    <row r="498" spans="1:41" s="4" customFormat="1" ht="14.4" customHeight="1" x14ac:dyDescent="0.25">
      <c r="A498" s="4" t="s">
        <v>1240</v>
      </c>
      <c r="B498" s="4" t="s">
        <v>197</v>
      </c>
      <c r="C498" s="4">
        <v>2023</v>
      </c>
      <c r="D498" s="23" t="s">
        <v>198</v>
      </c>
      <c r="E498" s="15" t="s">
        <v>179</v>
      </c>
      <c r="F498" s="4" t="s">
        <v>579</v>
      </c>
      <c r="G498" s="4" t="s">
        <v>766</v>
      </c>
      <c r="H498" s="4" t="s">
        <v>199</v>
      </c>
      <c r="I498" s="4" t="s">
        <v>200</v>
      </c>
      <c r="J498" s="4" t="s">
        <v>201</v>
      </c>
      <c r="M498" s="4">
        <v>90</v>
      </c>
      <c r="N498" s="6"/>
      <c r="O498" s="5"/>
      <c r="P498" s="5" t="s">
        <v>185</v>
      </c>
      <c r="Q498" s="17" t="s">
        <v>185</v>
      </c>
      <c r="R498" s="5" t="s">
        <v>867</v>
      </c>
      <c r="S498" s="5" t="s">
        <v>867</v>
      </c>
      <c r="T498" s="4">
        <v>13</v>
      </c>
      <c r="V498" s="4">
        <v>1.17</v>
      </c>
      <c r="X498" s="4" t="s">
        <v>99</v>
      </c>
      <c r="Y498" s="4">
        <v>16</v>
      </c>
      <c r="Z498" s="4">
        <v>7.8</v>
      </c>
      <c r="AA498" s="4">
        <v>5</v>
      </c>
      <c r="AH498" s="25">
        <v>0</v>
      </c>
      <c r="AJ498" s="4">
        <v>9.3826462900819223</v>
      </c>
      <c r="AN498" s="4" t="s">
        <v>96</v>
      </c>
      <c r="AO498" s="4" t="s">
        <v>98</v>
      </c>
    </row>
    <row r="499" spans="1:41" s="4" customFormat="1" ht="14.4" customHeight="1" x14ac:dyDescent="0.25">
      <c r="A499" s="4" t="s">
        <v>1240</v>
      </c>
      <c r="B499" s="4" t="s">
        <v>197</v>
      </c>
      <c r="C499" s="4">
        <v>2023</v>
      </c>
      <c r="D499" s="23" t="s">
        <v>198</v>
      </c>
      <c r="E499" s="15" t="s">
        <v>179</v>
      </c>
      <c r="F499" s="4" t="s">
        <v>579</v>
      </c>
      <c r="G499" s="4" t="s">
        <v>766</v>
      </c>
      <c r="H499" s="4" t="s">
        <v>199</v>
      </c>
      <c r="I499" s="4" t="s">
        <v>200</v>
      </c>
      <c r="J499" s="4" t="s">
        <v>201</v>
      </c>
      <c r="M499" s="4">
        <v>90</v>
      </c>
      <c r="N499" s="6"/>
      <c r="O499" s="5"/>
      <c r="P499" s="5" t="s">
        <v>185</v>
      </c>
      <c r="Q499" s="17" t="s">
        <v>185</v>
      </c>
      <c r="R499" s="5" t="s">
        <v>867</v>
      </c>
      <c r="S499" s="5" t="s">
        <v>867</v>
      </c>
      <c r="T499" s="4">
        <v>14</v>
      </c>
      <c r="V499" s="4">
        <v>0.96</v>
      </c>
      <c r="X499" s="4" t="s">
        <v>99</v>
      </c>
      <c r="Y499" s="4">
        <v>15.2</v>
      </c>
      <c r="Z499" s="4">
        <v>8.1</v>
      </c>
      <c r="AA499" s="4">
        <v>7.2</v>
      </c>
      <c r="AH499" s="25">
        <v>0</v>
      </c>
      <c r="AJ499" s="4">
        <v>9.8333434202173269</v>
      </c>
      <c r="AN499" s="4" t="s">
        <v>96</v>
      </c>
      <c r="AO499" s="4" t="s">
        <v>98</v>
      </c>
    </row>
    <row r="500" spans="1:41" s="4" customFormat="1" ht="14.4" customHeight="1" x14ac:dyDescent="0.25">
      <c r="A500" s="4" t="s">
        <v>1240</v>
      </c>
      <c r="B500" s="4" t="s">
        <v>197</v>
      </c>
      <c r="C500" s="4">
        <v>2023</v>
      </c>
      <c r="D500" s="23" t="s">
        <v>198</v>
      </c>
      <c r="E500" s="15" t="s">
        <v>179</v>
      </c>
      <c r="F500" s="4" t="s">
        <v>579</v>
      </c>
      <c r="G500" s="4" t="s">
        <v>766</v>
      </c>
      <c r="H500" s="4" t="s">
        <v>199</v>
      </c>
      <c r="I500" s="4" t="s">
        <v>200</v>
      </c>
      <c r="J500" s="4" t="s">
        <v>201</v>
      </c>
      <c r="M500" s="4">
        <v>90</v>
      </c>
      <c r="N500" s="6"/>
      <c r="O500" s="5"/>
      <c r="P500" s="5" t="s">
        <v>185</v>
      </c>
      <c r="Q500" s="17" t="s">
        <v>185</v>
      </c>
      <c r="R500" s="5" t="s">
        <v>867</v>
      </c>
      <c r="S500" s="5" t="s">
        <v>867</v>
      </c>
      <c r="T500" s="4">
        <v>15</v>
      </c>
      <c r="V500" s="4">
        <v>0.83</v>
      </c>
      <c r="X500" s="4" t="s">
        <v>99</v>
      </c>
      <c r="Y500" s="4">
        <v>14.9</v>
      </c>
      <c r="Z500" s="4">
        <v>7.9</v>
      </c>
      <c r="AA500" s="4">
        <v>5.7</v>
      </c>
      <c r="AH500" s="25">
        <v>0</v>
      </c>
      <c r="AJ500" s="4">
        <v>12.024438109440535</v>
      </c>
      <c r="AN500" s="4" t="s">
        <v>96</v>
      </c>
      <c r="AO500" s="4" t="s">
        <v>98</v>
      </c>
    </row>
    <row r="501" spans="1:41" s="4" customFormat="1" ht="14.4" customHeight="1" x14ac:dyDescent="0.25">
      <c r="A501" s="4" t="s">
        <v>1241</v>
      </c>
      <c r="B501" s="32" t="s">
        <v>526</v>
      </c>
      <c r="C501" s="15">
        <v>2016</v>
      </c>
      <c r="D501" s="12" t="s">
        <v>849</v>
      </c>
      <c r="E501" s="15" t="s">
        <v>179</v>
      </c>
      <c r="F501" s="4" t="s">
        <v>579</v>
      </c>
      <c r="G501" s="4" t="s">
        <v>739</v>
      </c>
      <c r="H501" s="15" t="s">
        <v>15</v>
      </c>
      <c r="I501" s="15" t="s">
        <v>16</v>
      </c>
      <c r="J501" s="18" t="s">
        <v>29</v>
      </c>
      <c r="K501" s="18"/>
      <c r="L501" s="18"/>
      <c r="M501" s="16"/>
      <c r="N501" s="34"/>
      <c r="O501" s="17"/>
      <c r="P501" s="17" t="s">
        <v>185</v>
      </c>
      <c r="Q501" s="17" t="s">
        <v>185</v>
      </c>
      <c r="R501" s="17" t="s">
        <v>37</v>
      </c>
      <c r="S501" s="17" t="s">
        <v>37</v>
      </c>
      <c r="AH501" s="25">
        <v>0</v>
      </c>
      <c r="AI501" s="16"/>
      <c r="AJ501" s="16"/>
      <c r="AK501" s="16"/>
      <c r="AL501" s="16"/>
      <c r="AM501" s="16">
        <v>1.6908000000000001</v>
      </c>
      <c r="AN501" s="4" t="s">
        <v>96</v>
      </c>
      <c r="AO501" s="4" t="s">
        <v>98</v>
      </c>
    </row>
    <row r="502" spans="1:41" s="4" customFormat="1" ht="14.4" customHeight="1" x14ac:dyDescent="0.25">
      <c r="A502" s="4" t="s">
        <v>1242</v>
      </c>
      <c r="B502" s="28" t="s">
        <v>528</v>
      </c>
      <c r="C502" s="15">
        <v>2017</v>
      </c>
      <c r="D502" s="15"/>
      <c r="E502" s="15" t="s">
        <v>180</v>
      </c>
      <c r="F502" s="4" t="s">
        <v>578</v>
      </c>
      <c r="G502" s="4" t="s">
        <v>740</v>
      </c>
      <c r="H502" s="15" t="s">
        <v>15</v>
      </c>
      <c r="I502" s="15" t="s">
        <v>16</v>
      </c>
      <c r="J502" s="18" t="s">
        <v>100</v>
      </c>
      <c r="K502" s="18"/>
      <c r="L502" s="18"/>
      <c r="M502" s="16"/>
      <c r="N502" s="34"/>
      <c r="O502" s="17"/>
      <c r="P502" s="17" t="s">
        <v>185</v>
      </c>
      <c r="Q502" s="17" t="s">
        <v>185</v>
      </c>
      <c r="R502" s="17" t="s">
        <v>37</v>
      </c>
      <c r="S502" s="17" t="s">
        <v>37</v>
      </c>
      <c r="AH502" s="25">
        <v>0</v>
      </c>
      <c r="AI502" s="16"/>
      <c r="AJ502" s="16"/>
      <c r="AK502" s="16"/>
      <c r="AL502" s="16"/>
      <c r="AM502" s="16">
        <v>0.50159999999999993</v>
      </c>
      <c r="AN502" s="4" t="s">
        <v>96</v>
      </c>
      <c r="AO502" s="4" t="s">
        <v>98</v>
      </c>
    </row>
    <row r="503" spans="1:41" s="4" customFormat="1" x14ac:dyDescent="0.3">
      <c r="A503" s="4" t="s">
        <v>1292</v>
      </c>
      <c r="B503" s="4" t="s">
        <v>1289</v>
      </c>
      <c r="C503" s="4">
        <v>2024</v>
      </c>
      <c r="D503" t="s">
        <v>1290</v>
      </c>
      <c r="E503" s="4" t="s">
        <v>179</v>
      </c>
      <c r="F503" s="4" t="s">
        <v>579</v>
      </c>
      <c r="G503" t="s">
        <v>1291</v>
      </c>
      <c r="H503" s="4" t="s">
        <v>15</v>
      </c>
      <c r="I503" s="4" t="s">
        <v>16</v>
      </c>
      <c r="J503" s="4" t="s">
        <v>1269</v>
      </c>
      <c r="K503" s="4">
        <v>30.274100000000001</v>
      </c>
      <c r="L503" s="4">
        <v>120.1551</v>
      </c>
      <c r="N503" t="s">
        <v>225</v>
      </c>
      <c r="O503" s="5" t="s">
        <v>323</v>
      </c>
      <c r="P503" s="5" t="s">
        <v>185</v>
      </c>
      <c r="Q503" s="5" t="s">
        <v>185</v>
      </c>
      <c r="R503" s="5" t="s">
        <v>1293</v>
      </c>
      <c r="S503" s="5" t="s">
        <v>1293</v>
      </c>
      <c r="T503" s="4" t="s">
        <v>1294</v>
      </c>
      <c r="V503" s="4">
        <v>0.7</v>
      </c>
      <c r="W503" s="4">
        <v>80</v>
      </c>
      <c r="X503" s="4" t="s">
        <v>99</v>
      </c>
      <c r="AB503" s="4">
        <v>0.15</v>
      </c>
      <c r="AC503" s="4">
        <v>0.35</v>
      </c>
      <c r="AD503" s="4">
        <v>1.8</v>
      </c>
      <c r="AF503" s="4">
        <v>12.5</v>
      </c>
      <c r="AH503" s="25">
        <v>0.74367808001096769</v>
      </c>
      <c r="AI503" s="4">
        <v>367.65</v>
      </c>
      <c r="AM503" s="4">
        <v>0.74</v>
      </c>
      <c r="AN503" s="4" t="s">
        <v>96</v>
      </c>
      <c r="AO503" s="4" t="s">
        <v>97</v>
      </c>
    </row>
    <row r="504" spans="1:41" s="4" customFormat="1" x14ac:dyDescent="0.3">
      <c r="A504" s="4" t="s">
        <v>1292</v>
      </c>
      <c r="B504" s="4" t="s">
        <v>1289</v>
      </c>
      <c r="C504" s="4">
        <v>2024</v>
      </c>
      <c r="D504" t="s">
        <v>1290</v>
      </c>
      <c r="E504" s="4" t="s">
        <v>179</v>
      </c>
      <c r="F504" s="4" t="s">
        <v>579</v>
      </c>
      <c r="G504" t="s">
        <v>1291</v>
      </c>
      <c r="H504" s="4" t="s">
        <v>15</v>
      </c>
      <c r="I504" s="4" t="s">
        <v>16</v>
      </c>
      <c r="J504" s="4" t="s">
        <v>1269</v>
      </c>
      <c r="K504" s="4">
        <v>30.274100000000001</v>
      </c>
      <c r="L504" s="4">
        <v>120.1551</v>
      </c>
      <c r="N504" t="s">
        <v>225</v>
      </c>
      <c r="O504" s="5" t="s">
        <v>323</v>
      </c>
      <c r="P504" s="5" t="s">
        <v>185</v>
      </c>
      <c r="Q504" s="5" t="s">
        <v>185</v>
      </c>
      <c r="R504" s="5" t="s">
        <v>1293</v>
      </c>
      <c r="S504" s="5" t="s">
        <v>1293</v>
      </c>
      <c r="T504" s="4" t="s">
        <v>1295</v>
      </c>
      <c r="V504" s="4">
        <v>0.7</v>
      </c>
      <c r="W504" s="4">
        <v>80</v>
      </c>
      <c r="X504" s="4" t="s">
        <v>99</v>
      </c>
      <c r="AB504" s="4">
        <v>0.12</v>
      </c>
      <c r="AC504" s="4">
        <v>0.3</v>
      </c>
      <c r="AD504" s="4">
        <v>1.7</v>
      </c>
      <c r="AF504" s="4">
        <v>11.8</v>
      </c>
      <c r="AH504" s="25">
        <v>0.67863156455493878</v>
      </c>
      <c r="AI504" s="4">
        <v>382.35</v>
      </c>
      <c r="AM504" s="4">
        <v>0.59</v>
      </c>
      <c r="AN504" s="4" t="s">
        <v>96</v>
      </c>
      <c r="AO504" s="4" t="s">
        <v>97</v>
      </c>
    </row>
    <row r="505" spans="1:41" s="4" customFormat="1" x14ac:dyDescent="0.3">
      <c r="A505" s="4" t="s">
        <v>1292</v>
      </c>
      <c r="B505" s="4" t="s">
        <v>1289</v>
      </c>
      <c r="C505" s="4">
        <v>2024</v>
      </c>
      <c r="D505" t="s">
        <v>1290</v>
      </c>
      <c r="E505" s="4" t="s">
        <v>179</v>
      </c>
      <c r="F505" s="4" t="s">
        <v>579</v>
      </c>
      <c r="G505" t="s">
        <v>1291</v>
      </c>
      <c r="H505" s="4" t="s">
        <v>15</v>
      </c>
      <c r="I505" s="4" t="s">
        <v>16</v>
      </c>
      <c r="J505" s="4" t="s">
        <v>1269</v>
      </c>
      <c r="K505" s="4">
        <v>30.274100000000001</v>
      </c>
      <c r="L505" s="4">
        <v>120.1551</v>
      </c>
      <c r="N505" t="s">
        <v>225</v>
      </c>
      <c r="O505" s="5" t="s">
        <v>323</v>
      </c>
      <c r="P505" s="5" t="s">
        <v>185</v>
      </c>
      <c r="Q505" s="5" t="s">
        <v>185</v>
      </c>
      <c r="R505" s="5" t="s">
        <v>1293</v>
      </c>
      <c r="S505" s="5" t="s">
        <v>1293</v>
      </c>
      <c r="T505" s="4" t="s">
        <v>1296</v>
      </c>
      <c r="V505" s="4">
        <v>0.7</v>
      </c>
      <c r="W505" s="4">
        <v>80</v>
      </c>
      <c r="X505" s="4" t="s">
        <v>99</v>
      </c>
      <c r="AB505" s="4">
        <v>0.08</v>
      </c>
      <c r="AC505" s="4">
        <v>0.25</v>
      </c>
      <c r="AD505" s="4">
        <v>1.2</v>
      </c>
      <c r="AF505" s="4">
        <v>11.2</v>
      </c>
      <c r="AH505" s="25">
        <v>0.48401936493018338</v>
      </c>
      <c r="AI505" s="4">
        <v>360.29</v>
      </c>
      <c r="AM505" s="4">
        <v>0.88</v>
      </c>
      <c r="AN505" s="4" t="s">
        <v>96</v>
      </c>
      <c r="AO505" s="4" t="s">
        <v>97</v>
      </c>
    </row>
    <row r="506" spans="1:41" s="4" customFormat="1" x14ac:dyDescent="0.3">
      <c r="A506" s="4" t="s">
        <v>1292</v>
      </c>
      <c r="B506" s="4" t="s">
        <v>1289</v>
      </c>
      <c r="C506" s="4">
        <v>2024</v>
      </c>
      <c r="D506" t="s">
        <v>1290</v>
      </c>
      <c r="E506" s="4" t="s">
        <v>179</v>
      </c>
      <c r="F506" s="4" t="s">
        <v>579</v>
      </c>
      <c r="G506" t="s">
        <v>1291</v>
      </c>
      <c r="H506" s="4" t="s">
        <v>15</v>
      </c>
      <c r="I506" s="4" t="s">
        <v>16</v>
      </c>
      <c r="J506" s="4" t="s">
        <v>1269</v>
      </c>
      <c r="K506" s="4">
        <v>30.274100000000001</v>
      </c>
      <c r="L506" s="4">
        <v>120.1551</v>
      </c>
      <c r="N506" t="s">
        <v>225</v>
      </c>
      <c r="O506" s="5" t="s">
        <v>323</v>
      </c>
      <c r="P506" s="5" t="s">
        <v>185</v>
      </c>
      <c r="Q506" s="5" t="s">
        <v>185</v>
      </c>
      <c r="R506" s="5" t="s">
        <v>1293</v>
      </c>
      <c r="S506" s="5" t="s">
        <v>1293</v>
      </c>
      <c r="T506" s="4" t="s">
        <v>1297</v>
      </c>
      <c r="V506" s="4">
        <v>0.7</v>
      </c>
      <c r="W506" s="4">
        <v>80</v>
      </c>
      <c r="X506" s="4" t="s">
        <v>99</v>
      </c>
      <c r="AB506" s="4">
        <v>0.1</v>
      </c>
      <c r="AC506" s="4">
        <v>0.25</v>
      </c>
      <c r="AD506" s="4">
        <v>1.5</v>
      </c>
      <c r="AF506" s="4">
        <v>11.5</v>
      </c>
      <c r="AH506" s="25">
        <v>0.59090122229176145</v>
      </c>
      <c r="AI506" s="4">
        <v>441.18</v>
      </c>
      <c r="AM506" s="4">
        <v>1.1000000000000001</v>
      </c>
      <c r="AN506" s="4" t="s">
        <v>96</v>
      </c>
      <c r="AO506" s="4" t="s">
        <v>97</v>
      </c>
    </row>
    <row r="507" spans="1:41" s="4" customFormat="1" x14ac:dyDescent="0.3">
      <c r="A507" s="4" t="s">
        <v>1292</v>
      </c>
      <c r="B507" s="4" t="s">
        <v>1289</v>
      </c>
      <c r="C507" s="4">
        <v>2024</v>
      </c>
      <c r="D507" t="s">
        <v>1290</v>
      </c>
      <c r="E507" s="4" t="s">
        <v>179</v>
      </c>
      <c r="F507" s="4" t="s">
        <v>579</v>
      </c>
      <c r="G507" t="s">
        <v>1291</v>
      </c>
      <c r="H507" s="4" t="s">
        <v>15</v>
      </c>
      <c r="I507" s="4" t="s">
        <v>16</v>
      </c>
      <c r="J507" s="4" t="s">
        <v>1269</v>
      </c>
      <c r="K507" s="4">
        <v>30.274100000000001</v>
      </c>
      <c r="L507" s="4">
        <v>120.1551</v>
      </c>
      <c r="N507" t="s">
        <v>225</v>
      </c>
      <c r="O507" s="5" t="s">
        <v>323</v>
      </c>
      <c r="P507" s="5" t="s">
        <v>185</v>
      </c>
      <c r="Q507" s="5" t="s">
        <v>185</v>
      </c>
      <c r="R507" s="5" t="s">
        <v>1293</v>
      </c>
      <c r="S507" s="5" t="s">
        <v>1293</v>
      </c>
      <c r="T507" s="4" t="s">
        <v>1298</v>
      </c>
      <c r="V507" s="4">
        <v>0.7</v>
      </c>
      <c r="W507" s="4">
        <v>80</v>
      </c>
      <c r="X507" s="4" t="s">
        <v>99</v>
      </c>
      <c r="AB507" s="4">
        <v>0.28000000000000003</v>
      </c>
      <c r="AC507" s="4">
        <v>0.5</v>
      </c>
      <c r="AD507" s="4">
        <v>2</v>
      </c>
      <c r="AF507" s="4">
        <v>12.8</v>
      </c>
      <c r="AH507" s="25">
        <v>0.93943202573598616</v>
      </c>
      <c r="AI507" s="4">
        <v>514.71</v>
      </c>
      <c r="AM507" s="4">
        <v>2.21</v>
      </c>
      <c r="AN507" s="4" t="s">
        <v>96</v>
      </c>
      <c r="AO507" s="4" t="s">
        <v>97</v>
      </c>
    </row>
    <row r="508" spans="1:41" s="4" customFormat="1" x14ac:dyDescent="0.3">
      <c r="A508" s="4" t="s">
        <v>1304</v>
      </c>
      <c r="B508" s="4" t="s">
        <v>1299</v>
      </c>
      <c r="C508" s="4">
        <v>2025</v>
      </c>
      <c r="D508" s="4" t="s">
        <v>1300</v>
      </c>
      <c r="E508" s="4" t="s">
        <v>179</v>
      </c>
      <c r="F508" s="4" t="s">
        <v>579</v>
      </c>
      <c r="G508" t="s">
        <v>1301</v>
      </c>
      <c r="H508" s="4" t="s">
        <v>15</v>
      </c>
      <c r="I508" s="4" t="s">
        <v>16</v>
      </c>
      <c r="J508" s="4" t="s">
        <v>1269</v>
      </c>
      <c r="K508" s="4">
        <v>30.274100000000001</v>
      </c>
      <c r="L508" s="4">
        <v>120.1551</v>
      </c>
      <c r="N508" s="36" t="s">
        <v>1302</v>
      </c>
      <c r="O508" s="5" t="s">
        <v>1303</v>
      </c>
      <c r="P508" s="5" t="s">
        <v>185</v>
      </c>
      <c r="Q508" s="5" t="s">
        <v>185</v>
      </c>
      <c r="R508" s="5" t="s">
        <v>37</v>
      </c>
      <c r="S508" s="5" t="s">
        <v>37</v>
      </c>
      <c r="T508" s="5" t="s">
        <v>1306</v>
      </c>
      <c r="W508" s="4">
        <v>833</v>
      </c>
      <c r="X508" s="4" t="s">
        <v>99</v>
      </c>
      <c r="AF508" s="4">
        <v>81.400000000000006</v>
      </c>
      <c r="AH508" s="25">
        <v>0</v>
      </c>
      <c r="AI508" s="4">
        <v>130.13999999999999</v>
      </c>
      <c r="AN508" s="4" t="s">
        <v>96</v>
      </c>
      <c r="AO508" s="4" t="s">
        <v>97</v>
      </c>
    </row>
    <row r="509" spans="1:41" s="4" customFormat="1" x14ac:dyDescent="0.3">
      <c r="A509" s="4" t="s">
        <v>1304</v>
      </c>
      <c r="B509" s="4" t="s">
        <v>1299</v>
      </c>
      <c r="C509" s="4">
        <v>2025</v>
      </c>
      <c r="D509" s="4" t="s">
        <v>1300</v>
      </c>
      <c r="E509" s="4" t="s">
        <v>179</v>
      </c>
      <c r="F509" s="4" t="s">
        <v>579</v>
      </c>
      <c r="G509" t="s">
        <v>1301</v>
      </c>
      <c r="H509" s="4" t="s">
        <v>15</v>
      </c>
      <c r="I509" s="4" t="s">
        <v>16</v>
      </c>
      <c r="J509" s="4" t="s">
        <v>1269</v>
      </c>
      <c r="K509" s="4">
        <v>30.274100000000001</v>
      </c>
      <c r="L509" s="4">
        <v>120.1551</v>
      </c>
      <c r="N509" s="36" t="s">
        <v>1302</v>
      </c>
      <c r="O509" s="5" t="s">
        <v>1303</v>
      </c>
      <c r="P509" s="5" t="s">
        <v>185</v>
      </c>
      <c r="Q509" s="5" t="s">
        <v>185</v>
      </c>
      <c r="R509" s="5" t="s">
        <v>44</v>
      </c>
      <c r="S509" s="5" t="s">
        <v>420</v>
      </c>
      <c r="T509" s="5" t="s">
        <v>1308</v>
      </c>
      <c r="W509" s="4">
        <v>833</v>
      </c>
      <c r="X509" s="4" t="s">
        <v>99</v>
      </c>
      <c r="AF509" s="4">
        <v>95.75</v>
      </c>
      <c r="AH509" s="25">
        <v>0</v>
      </c>
      <c r="AI509" s="4">
        <v>100.27</v>
      </c>
      <c r="AN509" s="4" t="s">
        <v>96</v>
      </c>
      <c r="AO509" s="4" t="s">
        <v>97</v>
      </c>
    </row>
    <row r="510" spans="1:41" s="4" customFormat="1" x14ac:dyDescent="0.3">
      <c r="A510" s="4" t="s">
        <v>1304</v>
      </c>
      <c r="B510" s="4" t="s">
        <v>1299</v>
      </c>
      <c r="C510" s="4">
        <v>2025</v>
      </c>
      <c r="D510" s="4" t="s">
        <v>1300</v>
      </c>
      <c r="E510" s="4" t="s">
        <v>179</v>
      </c>
      <c r="F510" s="4" t="s">
        <v>579</v>
      </c>
      <c r="G510" t="s">
        <v>1301</v>
      </c>
      <c r="H510" s="4" t="s">
        <v>15</v>
      </c>
      <c r="I510" s="4" t="s">
        <v>16</v>
      </c>
      <c r="J510" s="4" t="s">
        <v>1269</v>
      </c>
      <c r="K510" s="4">
        <v>30.274100000000001</v>
      </c>
      <c r="L510" s="4">
        <v>120.1551</v>
      </c>
      <c r="N510" s="36" t="s">
        <v>1302</v>
      </c>
      <c r="O510" s="5" t="s">
        <v>1303</v>
      </c>
      <c r="P510" s="5" t="s">
        <v>185</v>
      </c>
      <c r="Q510" s="5" t="s">
        <v>185</v>
      </c>
      <c r="R510" s="5" t="s">
        <v>37</v>
      </c>
      <c r="S510" s="5" t="s">
        <v>37</v>
      </c>
      <c r="T510" s="5" t="s">
        <v>1312</v>
      </c>
      <c r="W510" s="4">
        <v>833</v>
      </c>
      <c r="X510" s="4" t="s">
        <v>99</v>
      </c>
      <c r="AF510" s="4">
        <v>81.400000000000006</v>
      </c>
      <c r="AH510" s="25">
        <v>0</v>
      </c>
      <c r="AI510" s="4">
        <v>247.95</v>
      </c>
      <c r="AN510" s="4" t="s">
        <v>96</v>
      </c>
      <c r="AO510" s="4" t="s">
        <v>97</v>
      </c>
    </row>
    <row r="511" spans="1:41" s="4" customFormat="1" x14ac:dyDescent="0.3">
      <c r="A511" s="4" t="s">
        <v>1304</v>
      </c>
      <c r="B511" s="4" t="s">
        <v>1299</v>
      </c>
      <c r="C511" s="4">
        <v>2025</v>
      </c>
      <c r="D511" s="4" t="s">
        <v>1300</v>
      </c>
      <c r="E511" s="4" t="s">
        <v>179</v>
      </c>
      <c r="F511" s="4" t="s">
        <v>579</v>
      </c>
      <c r="G511" t="s">
        <v>1301</v>
      </c>
      <c r="H511" s="4" t="s">
        <v>15</v>
      </c>
      <c r="I511" s="4" t="s">
        <v>16</v>
      </c>
      <c r="J511" s="4" t="s">
        <v>1269</v>
      </c>
      <c r="K511" s="4">
        <v>30.274100000000001</v>
      </c>
      <c r="L511" s="4">
        <v>120.1551</v>
      </c>
      <c r="N511" s="36" t="s">
        <v>1302</v>
      </c>
      <c r="O511" s="5" t="s">
        <v>1303</v>
      </c>
      <c r="P511" s="5" t="s">
        <v>185</v>
      </c>
      <c r="Q511" s="5" t="s">
        <v>185</v>
      </c>
      <c r="R511" s="5" t="s">
        <v>44</v>
      </c>
      <c r="S511" s="5" t="s">
        <v>420</v>
      </c>
      <c r="T511" s="5" t="s">
        <v>1311</v>
      </c>
      <c r="W511" s="4">
        <v>833</v>
      </c>
      <c r="X511" s="4" t="s">
        <v>99</v>
      </c>
      <c r="AF511" s="4">
        <v>95.75</v>
      </c>
      <c r="AH511" s="25">
        <v>0</v>
      </c>
      <c r="AI511" s="4">
        <v>187.12</v>
      </c>
      <c r="AN511" s="4" t="s">
        <v>96</v>
      </c>
      <c r="AO511" s="4" t="s">
        <v>97</v>
      </c>
    </row>
  </sheetData>
  <hyperlinks>
    <hyperlink ref="D57" r:id="rId1" xr:uid="{17620FBD-C7D5-4F07-8350-B1F5B71F9B0B}"/>
    <hyperlink ref="D125" r:id="rId2" display="https://doi.org/10.1016/j.biortech.2015.01.013" xr:uid="{C8198F1E-20A6-4BB2-97D8-8187009717EA}"/>
    <hyperlink ref="D126" r:id="rId3" display="https://doi.org/10.1016/j.biortech.2015.01.013" xr:uid="{D6CF1D6C-7AD2-4770-863F-417F6AAF656D}"/>
    <hyperlink ref="D153" r:id="rId4" xr:uid="{2B59B674-5168-471B-B338-58D153177462}"/>
    <hyperlink ref="D206" r:id="rId5" xr:uid="{42563097-D144-4C90-B600-B2A11F1E71D2}"/>
    <hyperlink ref="D207" r:id="rId6" display="https://doi.org/10.1155/2023/1712985" xr:uid="{DEE2B53F-646E-4ADF-BEC1-302531DC128A}"/>
    <hyperlink ref="D208" r:id="rId7" display="https://doi.org/10.1155/2023/1712985" xr:uid="{6B04AE4E-B783-4F48-90DD-7CFD3AB720A0}"/>
    <hyperlink ref="D209" r:id="rId8" display="https://doi.org/10.1155/2023/1712985" xr:uid="{B4F668A4-8C82-4914-934B-C46151B8A49A}"/>
    <hyperlink ref="D213" r:id="rId9" display="https://doi.org/10.3354/aei00296" xr:uid="{B2966F47-D2BE-4D66-A48E-CFC8B1FD113B}"/>
    <hyperlink ref="D212" r:id="rId10" display="https://doi.org/10.3354/aei00296" xr:uid="{23E8801D-74EC-4622-9075-2FC17F8983C4}"/>
    <hyperlink ref="D214" r:id="rId11" display="https://doi.org/10.3354/aei00296" xr:uid="{59373F0D-2CFA-48CA-A2FA-29F4B11032E1}"/>
    <hyperlink ref="D230" r:id="rId12" xr:uid="{54B8882F-658D-41E0-B027-BDEEF46A626F}"/>
    <hyperlink ref="D281" r:id="rId13" xr:uid="{BEF4EEF9-F9C0-4FB7-BA38-FB672BC5D412}"/>
    <hyperlink ref="D303" r:id="rId14" display="https://doi.org/10.48130/SSE-2023-0003" xr:uid="{5E571180-D068-499A-BE6E-DC1BBC4D3875}"/>
    <hyperlink ref="D305" r:id="rId15" display="https://doi.org/10.48130/SSE-2023-0003" xr:uid="{971EC431-861F-4798-9F95-61B6E17F0865}"/>
    <hyperlink ref="D304" r:id="rId16" display="https://doi.org/10.48130/SSE-2023-0003" xr:uid="{01F5B0C8-6F00-4E76-80B5-EA36AB36670E}"/>
    <hyperlink ref="D302" r:id="rId17" display="https://doi.org/10.48130/SSE-2023-0003" xr:uid="{26D29039-167F-402D-A2B1-C2B636D25FFA}"/>
    <hyperlink ref="D456" r:id="rId18" xr:uid="{B8E9187F-9820-462A-9B85-302ABAF7EC1A}"/>
    <hyperlink ref="D457" r:id="rId19" xr:uid="{4274094B-AA20-4862-A976-9093CAAE9C46}"/>
    <hyperlink ref="D458" r:id="rId20" xr:uid="{E8A327B5-CDB5-43AC-A28C-A65B55352F95}"/>
    <hyperlink ref="D459" r:id="rId21" xr:uid="{5241F23B-942C-40A5-8CEA-47CEDEB37B6D}"/>
    <hyperlink ref="D460" r:id="rId22" xr:uid="{BF795660-30B4-480E-A90A-DA0522B8D02B}"/>
    <hyperlink ref="D461" r:id="rId23" xr:uid="{293146C4-0CA5-40EC-955B-D2F07DAF6D00}"/>
    <hyperlink ref="D462" r:id="rId24" xr:uid="{BB1471A2-71DF-4EF4-BFB7-6EF3F2168714}"/>
    <hyperlink ref="D463" r:id="rId25" xr:uid="{6A7B0CEB-2CA6-4431-8218-F83B846F0C89}"/>
    <hyperlink ref="D464" r:id="rId26" xr:uid="{EC6117E2-A3D0-4158-9506-EE606DB3F818}"/>
    <hyperlink ref="D465" r:id="rId27" xr:uid="{78C3D875-68E2-4B11-803E-DEFB1C39BBC0}"/>
    <hyperlink ref="D466" r:id="rId28" xr:uid="{163DCD80-6846-45B8-ACC4-BA8DFDC3DD84}"/>
    <hyperlink ref="D467" r:id="rId29" xr:uid="{F481BA15-243D-43E9-9A66-464E211EA06B}"/>
    <hyperlink ref="D468" r:id="rId30" xr:uid="{900FC6E8-87B5-48D9-AF8A-7AD841389793}"/>
    <hyperlink ref="D469" r:id="rId31" xr:uid="{149EE7A8-0124-443B-AFE0-434CAD8B0F78}"/>
    <hyperlink ref="D470" r:id="rId32" xr:uid="{9979B94E-9CDB-4504-8C9C-A7E674D3A2C7}"/>
    <hyperlink ref="D409" r:id="rId33" xr:uid="{7FC88A08-6B79-4324-83E0-6ECA28C29DBF}"/>
    <hyperlink ref="D427" r:id="rId34" xr:uid="{AAFDF2A7-DAF0-417A-90C3-FD4903E60AEE}"/>
    <hyperlink ref="D434" r:id="rId35" xr:uid="{6ED59A71-7722-412E-8BAE-9D4F27394DB6}"/>
    <hyperlink ref="D453" r:id="rId36" xr:uid="{AF354B4D-A8FA-445B-A425-3278D3DAAAD9}"/>
    <hyperlink ref="D430" r:id="rId37" xr:uid="{D0DF23EE-0EC6-48A9-9A99-FE1E5B1F6323}"/>
    <hyperlink ref="D444" r:id="rId38" xr:uid="{68B72F02-FE74-4701-A9AC-682104CB4390}"/>
    <hyperlink ref="D438" r:id="rId39" xr:uid="{91AC755C-FC40-4129-BAE6-36C059FB6CF7}"/>
    <hyperlink ref="D376" r:id="rId40" xr:uid="{27C8DE8F-0FAF-49A3-85A4-8C67B82BF722}"/>
    <hyperlink ref="D366" r:id="rId41" xr:uid="{AAF499CB-BAEC-42EC-8795-D82C7D3AA5DC}"/>
    <hyperlink ref="D416" r:id="rId42" xr:uid="{641CEE5C-60F8-4AD4-82BE-682276C376ED}"/>
    <hyperlink ref="D372" r:id="rId43" xr:uid="{1DD3D824-AAB2-4D91-B8AE-A5CC46984698}"/>
    <hyperlink ref="D399" r:id="rId44" xr:uid="{3EFE253B-0110-494F-AA36-D0BA429BAB7C}"/>
    <hyperlink ref="D370" r:id="rId45" xr:uid="{74C2C307-D13B-4BC7-B1FB-BAEA500579A2}"/>
    <hyperlink ref="D373" r:id="rId46" xr:uid="{D98AF403-7D0C-422A-B575-66B708D92D8A}"/>
    <hyperlink ref="D418" r:id="rId47" xr:uid="{E4161CBA-7133-48A1-BD12-8549CC4A2E09}"/>
    <hyperlink ref="D414" r:id="rId48" xr:uid="{E35FEBDE-A129-4C90-BBAC-30C3C6EB286C}"/>
    <hyperlink ref="D448" r:id="rId49" xr:uid="{80DADF89-A445-4281-81BA-C2214B916EC0}"/>
    <hyperlink ref="D454" r:id="rId50" xr:uid="{DE2427E2-BF7E-4403-AE73-5E79DB1D38A9}"/>
    <hyperlink ref="D446" r:id="rId51" xr:uid="{0EA5069E-8736-4EE3-BE38-B0C7BEAAEFFB}"/>
    <hyperlink ref="D445" r:id="rId52" xr:uid="{81461E98-6E9B-4C2D-B47B-6465DA3F39C2}"/>
    <hyperlink ref="D447" r:id="rId53" xr:uid="{25B15360-B87E-4414-AA52-EDC0EA461403}"/>
    <hyperlink ref="D431" r:id="rId54" xr:uid="{1E9BF5E5-6B33-47FD-A864-D30A8678B773}"/>
    <hyperlink ref="D421" r:id="rId55" xr:uid="{B7A740B9-1AFB-4E97-AFBD-D5394655C943}"/>
    <hyperlink ref="D369" r:id="rId56" xr:uid="{2E1D822B-DA86-47EC-8CD5-EE8C7317C9C2}"/>
    <hyperlink ref="D413" r:id="rId57" xr:uid="{D05FF8FA-D616-498C-AA15-FBDB65DE6148}"/>
    <hyperlink ref="D379" r:id="rId58" xr:uid="{BC647AFE-7734-4390-9DBD-5246829E60F1}"/>
    <hyperlink ref="D429" r:id="rId59" xr:uid="{259C752E-116A-4EF2-9111-4FD45D28431E}"/>
    <hyperlink ref="D378" r:id="rId60" xr:uid="{BA564AAF-7468-4E6C-9DC2-019B4147F2A5}"/>
    <hyperlink ref="D386" r:id="rId61" xr:uid="{EA12AF6E-E84B-4AB1-A945-FE195847987F}"/>
    <hyperlink ref="D420" r:id="rId62" xr:uid="{CA61A5D7-565F-429C-A486-C20DEBD4568C}"/>
    <hyperlink ref="D471" r:id="rId63" xr:uid="{FAA5EC00-56FE-49C7-88A2-70447A08B47F}"/>
    <hyperlink ref="D472" r:id="rId64" xr:uid="{85F0EB1B-5A9C-486E-9D18-0214597C2C83}"/>
    <hyperlink ref="D473" r:id="rId65" xr:uid="{E5A47D4E-E981-4532-94DB-0DD66D6D492C}"/>
    <hyperlink ref="D474" r:id="rId66" xr:uid="{C9D1FF4A-A4CF-4A51-8512-B814BF68F210}"/>
    <hyperlink ref="D475" r:id="rId67" xr:uid="{2FABBF0A-967F-419F-9E14-F66F4C60AEC8}"/>
    <hyperlink ref="D476" r:id="rId68" xr:uid="{4A15D092-9216-4DAD-B5F3-150C4131E06F}"/>
    <hyperlink ref="D477" r:id="rId69" xr:uid="{4C483144-7B97-4797-892B-E56F87BC4FC8}"/>
    <hyperlink ref="D478" r:id="rId70" xr:uid="{6DA55AC7-F69E-43B1-83CC-97FA57D647A3}"/>
    <hyperlink ref="D479" r:id="rId71" xr:uid="{9DF79C47-B3A4-428B-B6CD-54AC64638285}"/>
    <hyperlink ref="D480" r:id="rId72" xr:uid="{07DD0B38-F6C7-4329-8AF9-AFC9D98D7E63}"/>
    <hyperlink ref="D481" r:id="rId73" xr:uid="{28A81937-4261-4C31-BFFF-B8089762AB5C}"/>
    <hyperlink ref="D482" r:id="rId74" xr:uid="{0C87B89D-9037-4358-98ED-395B0CE43275}"/>
    <hyperlink ref="D483" r:id="rId75" xr:uid="{50C419FD-3074-4134-830A-D3325CFC4973}"/>
    <hyperlink ref="D484" r:id="rId76" xr:uid="{503E3D90-E413-46CC-9613-3276C77C44BD}"/>
    <hyperlink ref="D485" r:id="rId77" xr:uid="{10019E5B-119F-44F1-B7AE-65F5CD850797}"/>
    <hyperlink ref="D442" r:id="rId78" xr:uid="{557F8F04-D5ED-414D-A6E6-3501E99CB84F}"/>
    <hyperlink ref="D440" r:id="rId79" xr:uid="{45006932-315C-4AB2-B16A-4A6B467BFCDC}"/>
    <hyperlink ref="D452" r:id="rId80" xr:uid="{EA560525-515B-4036-8A48-40F931662B5B}"/>
    <hyperlink ref="D450" r:id="rId81" xr:uid="{C43C9396-3AC6-41D9-A90B-4696EC0ED8CD}"/>
    <hyperlink ref="D441" r:id="rId82" xr:uid="{64BB1D84-7EC8-4CC6-851C-4F186A2575BF}"/>
    <hyperlink ref="D435" r:id="rId83" xr:uid="{C2E5319B-2232-4F3D-ABA2-EAD694692E24}"/>
    <hyperlink ref="D455" r:id="rId84" xr:uid="{3751928E-CEBD-40BC-A46B-85234655775C}"/>
    <hyperlink ref="D415" r:id="rId85" xr:uid="{DC9F9D73-0681-46F0-8048-C5E3DF716F7A}"/>
    <hyperlink ref="D368" r:id="rId86" xr:uid="{B04FF476-1D97-4AFE-BBF6-599DB335DE9C}"/>
    <hyperlink ref="D433" r:id="rId87" xr:uid="{28AD251D-38EB-4DF7-A7DB-476B25B3CC37}"/>
    <hyperlink ref="D401" r:id="rId88" xr:uid="{6B06FA9E-9C39-4431-89E2-DA0D922EA3DF}"/>
    <hyperlink ref="D411" r:id="rId89" xr:uid="{8EF8A8E3-F7A7-4BE1-9D87-077A5A4D486C}"/>
    <hyperlink ref="D403" r:id="rId90" xr:uid="{EF825D88-354C-4513-9EF4-229E48C8370F}"/>
    <hyperlink ref="D423" r:id="rId91" xr:uid="{EF03A5E2-D321-476D-9289-D95B2012C2AF}"/>
    <hyperlink ref="D384" r:id="rId92" xr:uid="{43794170-4F1E-4C16-90B8-86B6DA293283}"/>
    <hyperlink ref="D426" r:id="rId93" xr:uid="{1C0C0103-071C-488C-A1B6-C9DC6076981D}"/>
    <hyperlink ref="D443" r:id="rId94" xr:uid="{3C680636-FB57-46DC-9A84-ED048E7A419C}"/>
    <hyperlink ref="D451" r:id="rId95" xr:uid="{C7859769-3E1F-4424-9F2B-8946A907AEFD}"/>
    <hyperlink ref="D432" r:id="rId96" xr:uid="{68BD9240-91E3-41EB-9CB7-D44392FE0AD4}"/>
    <hyperlink ref="D381" r:id="rId97" xr:uid="{32710467-5DA0-432B-BF39-87C67C6ED109}"/>
    <hyperlink ref="D424" r:id="rId98" xr:uid="{48C6C73D-FC00-4563-9FB5-1BDC76E444E6}"/>
    <hyperlink ref="D449" r:id="rId99" xr:uid="{6C0E1AA9-4683-4C71-A028-2853125ADABF}"/>
    <hyperlink ref="D406" r:id="rId100" xr:uid="{48969AAF-1858-4A3D-A9B5-E91A5BDD62FD}"/>
    <hyperlink ref="D367" r:id="rId101" xr:uid="{7600A85F-5CD0-41C2-9663-C7C8DC068EBA}"/>
    <hyperlink ref="D419" r:id="rId102" xr:uid="{4E084E8B-D042-48EF-88AD-6EE62E71B8DB}"/>
    <hyperlink ref="D374" r:id="rId103" xr:uid="{586A9791-7542-4D5E-B375-BBB18BDE9CDB}"/>
    <hyperlink ref="D391" r:id="rId104" xr:uid="{228CF94D-AFA9-4B28-8674-20BB971B1987}"/>
    <hyperlink ref="D393" r:id="rId105" xr:uid="{EF16C4F2-CCD8-4F73-AF3D-8C69FE97FBB5}"/>
    <hyperlink ref="D394" r:id="rId106" xr:uid="{5779C33F-4A5E-4C60-AEFC-85208F686A66}"/>
    <hyperlink ref="D387" r:id="rId107" xr:uid="{FB30B9CD-4723-4CEB-AE71-20D37DF6C3C1}"/>
    <hyperlink ref="D486" r:id="rId108" xr:uid="{9E46AC8E-31F4-4AAF-8103-8712254FB349}"/>
    <hyperlink ref="D487" r:id="rId109" xr:uid="{3D230257-D721-48B6-B7A8-A1F2A63C364C}"/>
    <hyperlink ref="D488" r:id="rId110" xr:uid="{6C17A56A-C882-477A-90BE-7349C34825C9}"/>
    <hyperlink ref="D489" r:id="rId111" xr:uid="{B4830BF6-406A-45AA-A38D-E0D22DB4F3B5}"/>
    <hyperlink ref="D490" r:id="rId112" xr:uid="{52C25D8A-64DE-4F13-B3EA-6A0F086A8811}"/>
    <hyperlink ref="D491" r:id="rId113" xr:uid="{D369231D-F4E6-483B-8859-C0136E8EB906}"/>
    <hyperlink ref="D492" r:id="rId114" xr:uid="{7147660E-DD5A-4E02-A309-4EA59D006A83}"/>
    <hyperlink ref="D493" r:id="rId115" xr:uid="{9DA18FA6-AD73-448C-A3F9-B83615FF981E}"/>
    <hyperlink ref="D494" r:id="rId116" xr:uid="{BEF5622D-8C5B-41BB-ADE3-7A0DF94DAAD7}"/>
    <hyperlink ref="D495" r:id="rId117" xr:uid="{7AB00C18-D7BD-44E7-8E3F-AB0F4A2C0ABA}"/>
    <hyperlink ref="D496" r:id="rId118" xr:uid="{903B5929-B7E0-41EC-A5D9-C5AFAF66246D}"/>
    <hyperlink ref="D497" r:id="rId119" xr:uid="{999EBFCE-C561-4D23-A12D-B3FE36EEB967}"/>
    <hyperlink ref="D498" r:id="rId120" xr:uid="{776C396B-4551-44E3-B885-5DB0A11447F3}"/>
    <hyperlink ref="D499" r:id="rId121" xr:uid="{2A345D9E-19A6-460B-B061-AABB890CB11F}"/>
    <hyperlink ref="D500" r:id="rId122" xr:uid="{32645F1D-7BFF-494D-830F-F5010FD6A1D5}"/>
    <hyperlink ref="D382" r:id="rId123" xr:uid="{51F9D05B-0D6D-44D6-AB43-3F2302C41E76}"/>
    <hyperlink ref="D405" r:id="rId124" xr:uid="{C357338D-5937-4B6D-AC2B-0AAA71262843}"/>
    <hyperlink ref="D428" r:id="rId125" xr:uid="{44608298-8441-46E9-AA99-0BFA3257A95E}"/>
    <hyperlink ref="D404" r:id="rId126" xr:uid="{EECDAD44-96EF-451B-B4B5-6949B47F2539}"/>
    <hyperlink ref="D388" r:id="rId127" xr:uid="{FA71B1EF-1A72-47D5-BE45-CFE771838F37}"/>
    <hyperlink ref="D392" r:id="rId128" xr:uid="{B334BFE0-BA4B-4ADB-A189-35BA662D789D}"/>
    <hyperlink ref="D437" r:id="rId129" xr:uid="{BE568907-29F2-43A0-BBC4-C1F0A097E242}"/>
    <hyperlink ref="D439" r:id="rId130" xr:uid="{A9D5115F-9373-436A-9340-F328680FF993}"/>
    <hyperlink ref="D377" r:id="rId131" xr:uid="{A40299B0-E386-4FEA-8F5D-A20B9D263A0F}"/>
    <hyperlink ref="D417" r:id="rId132" xr:uid="{27B6662E-01D6-40AE-9905-FE7C3853E67F}"/>
    <hyperlink ref="D412" r:id="rId133" xr:uid="{34161C1C-DD52-4067-BEC1-040A9608DB94}"/>
    <hyperlink ref="D395" r:id="rId134" xr:uid="{E463D182-CC1C-46A1-9C91-449F0808F4D3}"/>
    <hyperlink ref="D396" r:id="rId135" xr:uid="{8B3E07B9-F58A-4C75-B50B-C46C6EB3BEE2}"/>
    <hyperlink ref="D398" r:id="rId136" xr:uid="{AF19D869-24F0-432F-BF2F-0F8D0A60DB51}"/>
    <hyperlink ref="D400" r:id="rId137" xr:uid="{5069C6DF-C319-402F-BA29-4667CCA56DA2}"/>
    <hyperlink ref="D383" r:id="rId138" xr:uid="{23C97DB1-C2DC-4AD2-BE8A-0215E505E109}"/>
    <hyperlink ref="D410" r:id="rId139" xr:uid="{6396E411-A2F5-48AD-B039-E1166D331D2D}"/>
    <hyperlink ref="D436" r:id="rId140" xr:uid="{8F6F3279-9BD7-4E3F-9DD5-58954AA65E24}"/>
    <hyperlink ref="D408" r:id="rId141" xr:uid="{893F6DFA-F9DE-478F-8B5D-C4FD5304A31E}"/>
    <hyperlink ref="D390" r:id="rId142" xr:uid="{216E6353-2274-4819-9525-339BF1B6A65C}"/>
    <hyperlink ref="D397" r:id="rId143" xr:uid="{AED26E25-68B9-4A32-AB0C-50D189008E24}"/>
    <hyperlink ref="D422" r:id="rId144" xr:uid="{D4E847F8-4A7A-49F3-9962-562885EE5E43}"/>
    <hyperlink ref="D425" r:id="rId145" xr:uid="{F54EC817-373C-433C-A075-D1A067B05D2B}"/>
    <hyperlink ref="D371" r:id="rId146" xr:uid="{E786A8F8-1523-4411-A0F1-7157F4332941}"/>
    <hyperlink ref="D407" r:id="rId147" xr:uid="{B2FD8643-B7BA-4CA7-B7F8-46B597DCB853}"/>
    <hyperlink ref="D375" r:id="rId148" xr:uid="{0A80A70A-3ACC-42CE-956A-DE03F8309E44}"/>
    <hyperlink ref="D402" r:id="rId149" xr:uid="{F907946B-CD2B-47CA-A237-7F3C1F63E78D}"/>
    <hyperlink ref="D380" r:id="rId150" xr:uid="{14DC4522-97DE-448C-8BAE-AA115253AE3A}"/>
    <hyperlink ref="D385" r:id="rId151" xr:uid="{8512301B-4C63-4252-9877-938A371097D5}"/>
    <hyperlink ref="D389" r:id="rId152" xr:uid="{13C71D24-25A1-45BE-A799-B1E136F49167}"/>
  </hyperlinks>
  <pageMargins left="0.7" right="0.7" top="0.75" bottom="0.75" header="0.3" footer="0.3"/>
  <legacyDrawing r:id="rId15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471B50-2EB0-4148-B31A-E364C9FA5D6B}">
  <dimension ref="A1:AO303"/>
  <sheetViews>
    <sheetView workbookViewId="0">
      <pane xSplit="3" ySplit="1" topLeftCell="D290" activePane="bottomRight" state="frozen"/>
      <selection pane="topRight" activeCell="D1" sqref="D1"/>
      <selection pane="bottomLeft" activeCell="A2" sqref="A2"/>
      <selection pane="bottomRight" activeCell="B320" sqref="B320"/>
    </sheetView>
  </sheetViews>
  <sheetFormatPr defaultRowHeight="13.8" x14ac:dyDescent="0.25"/>
  <cols>
    <col min="1" max="1" width="8.88671875" style="4"/>
    <col min="2" max="2" width="16.77734375" style="4" bestFit="1" customWidth="1"/>
    <col min="3" max="3" width="6.88671875" style="4" customWidth="1"/>
    <col min="4" max="4" width="28.33203125" style="4" customWidth="1"/>
    <col min="5" max="5" width="8" style="4" customWidth="1"/>
    <col min="6" max="6" width="7.77734375" style="4" customWidth="1"/>
    <col min="7" max="7" width="59.5546875" style="4" customWidth="1"/>
    <col min="8" max="8" width="9.5546875" style="4" customWidth="1"/>
    <col min="9" max="9" width="8.21875" style="4" customWidth="1"/>
    <col min="10" max="12" width="7" style="4" customWidth="1"/>
    <col min="13" max="13" width="7.44140625" style="4" customWidth="1"/>
    <col min="14" max="14" width="8.44140625" style="6" customWidth="1"/>
    <col min="15" max="15" width="19.44140625" style="5" customWidth="1"/>
    <col min="16" max="17" width="14.109375" style="5" customWidth="1"/>
    <col min="18" max="18" width="13.6640625" style="5" customWidth="1"/>
    <col min="19" max="19" width="18.44140625" style="5" customWidth="1"/>
    <col min="20" max="20" width="15.88671875" style="4" customWidth="1"/>
    <col min="21" max="21" width="9.109375" style="4" bestFit="1" customWidth="1"/>
    <col min="22" max="22" width="9" style="4" bestFit="1" customWidth="1"/>
    <col min="23" max="23" width="13.21875" style="4" customWidth="1"/>
    <col min="24" max="24" width="15.33203125" style="4" customWidth="1"/>
    <col min="25" max="32" width="9" style="4" bestFit="1" customWidth="1"/>
    <col min="33" max="33" width="17.44140625" style="4" customWidth="1"/>
    <col min="34" max="34" width="10.109375" style="4" customWidth="1"/>
    <col min="35" max="35" width="9" style="4" bestFit="1" customWidth="1"/>
    <col min="36" max="36" width="13.44140625" style="4" customWidth="1"/>
    <col min="37" max="39" width="9" style="4" bestFit="1" customWidth="1"/>
    <col min="40" max="40" width="14.33203125" style="4" bestFit="1" customWidth="1"/>
    <col min="41" max="41" width="36.6640625" style="4" bestFit="1" customWidth="1"/>
    <col min="42" max="16384" width="8.88671875" style="4"/>
  </cols>
  <sheetData>
    <row r="1" spans="1:41" s="20" customFormat="1" ht="13.8" customHeight="1" x14ac:dyDescent="0.25">
      <c r="A1" s="27" t="s">
        <v>581</v>
      </c>
      <c r="B1" s="1" t="s">
        <v>84</v>
      </c>
      <c r="C1" s="1" t="s">
        <v>77</v>
      </c>
      <c r="D1" s="1" t="s">
        <v>0</v>
      </c>
      <c r="E1" s="1" t="s">
        <v>5</v>
      </c>
      <c r="F1" s="1" t="s">
        <v>577</v>
      </c>
      <c r="G1" s="27" t="s">
        <v>559</v>
      </c>
      <c r="H1" s="1" t="s">
        <v>1</v>
      </c>
      <c r="I1" s="1" t="s">
        <v>2</v>
      </c>
      <c r="J1" s="1" t="s">
        <v>3</v>
      </c>
      <c r="K1" s="1"/>
      <c r="L1" s="1"/>
      <c r="M1" s="1" t="s">
        <v>78</v>
      </c>
      <c r="N1" s="3" t="s">
        <v>79</v>
      </c>
      <c r="O1" s="2" t="s">
        <v>80</v>
      </c>
      <c r="P1" s="2" t="s">
        <v>4</v>
      </c>
      <c r="Q1" s="2" t="s">
        <v>865</v>
      </c>
      <c r="R1" s="2" t="s">
        <v>81</v>
      </c>
      <c r="S1" s="2" t="s">
        <v>5</v>
      </c>
      <c r="T1" s="1" t="s">
        <v>85</v>
      </c>
      <c r="U1" s="1" t="s">
        <v>86</v>
      </c>
      <c r="V1" s="1" t="s">
        <v>87</v>
      </c>
      <c r="W1" s="1" t="s">
        <v>82</v>
      </c>
      <c r="X1" s="1" t="s">
        <v>88</v>
      </c>
      <c r="Y1" s="1" t="s">
        <v>6</v>
      </c>
      <c r="Z1" s="1" t="s">
        <v>7</v>
      </c>
      <c r="AA1" s="1" t="s">
        <v>89</v>
      </c>
      <c r="AB1" s="1" t="s">
        <v>8</v>
      </c>
      <c r="AC1" s="1" t="s">
        <v>9</v>
      </c>
      <c r="AD1" s="1" t="s">
        <v>10</v>
      </c>
      <c r="AE1" s="1" t="s">
        <v>90</v>
      </c>
      <c r="AF1" s="1" t="s">
        <v>11</v>
      </c>
      <c r="AG1" s="1" t="s">
        <v>91</v>
      </c>
      <c r="AH1" s="1" t="s">
        <v>76</v>
      </c>
      <c r="AI1" s="1" t="s">
        <v>12</v>
      </c>
      <c r="AJ1" s="1" t="s">
        <v>83</v>
      </c>
      <c r="AK1" s="1" t="s">
        <v>92</v>
      </c>
      <c r="AL1" s="1" t="s">
        <v>13</v>
      </c>
      <c r="AM1" s="1" t="s">
        <v>14</v>
      </c>
      <c r="AN1" s="1" t="s">
        <v>93</v>
      </c>
      <c r="AO1" s="1" t="s">
        <v>94</v>
      </c>
    </row>
    <row r="2" spans="1:41" x14ac:dyDescent="0.25">
      <c r="A2" s="4" t="s">
        <v>582</v>
      </c>
      <c r="B2" s="4" t="s">
        <v>859</v>
      </c>
      <c r="C2" s="4">
        <v>2020</v>
      </c>
      <c r="D2" s="11" t="s">
        <v>1049</v>
      </c>
      <c r="E2" s="4" t="s">
        <v>179</v>
      </c>
      <c r="F2" s="4" t="s">
        <v>579</v>
      </c>
      <c r="G2" s="4" t="s">
        <v>860</v>
      </c>
      <c r="H2" s="4" t="s">
        <v>15</v>
      </c>
      <c r="I2" s="4" t="s">
        <v>63</v>
      </c>
      <c r="J2" s="4" t="s">
        <v>862</v>
      </c>
      <c r="M2" s="4">
        <v>300</v>
      </c>
      <c r="N2" s="6" t="s">
        <v>1200</v>
      </c>
      <c r="P2" s="5" t="s">
        <v>185</v>
      </c>
      <c r="Q2" s="17" t="s">
        <v>185</v>
      </c>
      <c r="R2" s="5" t="s">
        <v>37</v>
      </c>
      <c r="S2" s="5" t="s">
        <v>37</v>
      </c>
      <c r="T2" s="4">
        <v>1</v>
      </c>
      <c r="U2" s="4">
        <f>40*10000</f>
        <v>400000</v>
      </c>
      <c r="V2" s="4">
        <v>5.78</v>
      </c>
      <c r="X2" s="4" t="s">
        <v>99</v>
      </c>
      <c r="AA2" s="4">
        <v>5</v>
      </c>
      <c r="AF2" s="4">
        <v>4524</v>
      </c>
      <c r="AH2" s="8">
        <f t="shared" ref="AH2:AH23" si="0">(AB2*(14.01/18.04))+(AC2*(14.01/62))+(AD2*(14.01/46.01))</f>
        <v>0</v>
      </c>
      <c r="AI2" s="4">
        <v>361.64</v>
      </c>
      <c r="AL2" s="4">
        <v>5671.23</v>
      </c>
      <c r="AN2" s="4" t="s">
        <v>96</v>
      </c>
      <c r="AO2" s="4" t="s">
        <v>864</v>
      </c>
    </row>
    <row r="3" spans="1:41" ht="14.4" customHeight="1" x14ac:dyDescent="0.25">
      <c r="A3" s="4" t="s">
        <v>591</v>
      </c>
      <c r="B3" s="15" t="s">
        <v>415</v>
      </c>
      <c r="C3" s="21">
        <v>2009</v>
      </c>
      <c r="D3" s="15"/>
      <c r="E3" s="15" t="s">
        <v>180</v>
      </c>
      <c r="F3" s="4" t="s">
        <v>578</v>
      </c>
      <c r="G3" s="15" t="s">
        <v>560</v>
      </c>
      <c r="H3" s="15" t="s">
        <v>15</v>
      </c>
      <c r="I3" s="18" t="s">
        <v>16</v>
      </c>
      <c r="J3" s="18" t="s">
        <v>416</v>
      </c>
      <c r="K3" s="18"/>
      <c r="L3" s="18"/>
      <c r="M3" s="17"/>
      <c r="N3" s="33"/>
      <c r="O3" s="17"/>
      <c r="P3" s="17" t="s">
        <v>185</v>
      </c>
      <c r="Q3" s="17" t="s">
        <v>185</v>
      </c>
      <c r="R3" s="17" t="s">
        <v>867</v>
      </c>
      <c r="S3" s="17" t="s">
        <v>417</v>
      </c>
      <c r="AH3" s="8">
        <f t="shared" si="0"/>
        <v>0</v>
      </c>
      <c r="AI3" s="22">
        <v>68.64</v>
      </c>
      <c r="AJ3" s="22"/>
      <c r="AK3" s="22"/>
      <c r="AL3" s="22"/>
      <c r="AM3" s="15"/>
      <c r="AN3" s="4" t="s">
        <v>96</v>
      </c>
      <c r="AO3" s="4" t="s">
        <v>98</v>
      </c>
    </row>
    <row r="4" spans="1:41" ht="14.4" customHeight="1" x14ac:dyDescent="0.25">
      <c r="A4" s="4" t="s">
        <v>583</v>
      </c>
      <c r="B4" s="4" t="s">
        <v>39</v>
      </c>
      <c r="C4" s="4">
        <v>2023</v>
      </c>
      <c r="D4" s="19" t="s">
        <v>40</v>
      </c>
      <c r="E4" s="4" t="s">
        <v>179</v>
      </c>
      <c r="F4" s="4" t="s">
        <v>579</v>
      </c>
      <c r="G4" s="4" t="s">
        <v>575</v>
      </c>
      <c r="H4" s="4" t="s">
        <v>15</v>
      </c>
      <c r="I4" s="4" t="s">
        <v>41</v>
      </c>
      <c r="J4" s="4" t="s">
        <v>42</v>
      </c>
      <c r="M4" s="4">
        <v>397</v>
      </c>
      <c r="N4" s="10" t="s">
        <v>47</v>
      </c>
      <c r="O4" s="5" t="s">
        <v>48</v>
      </c>
      <c r="P4" s="5" t="s">
        <v>21</v>
      </c>
      <c r="Q4" s="5" t="s">
        <v>48</v>
      </c>
      <c r="R4" s="5" t="s">
        <v>44</v>
      </c>
      <c r="S4" s="5" t="s">
        <v>344</v>
      </c>
      <c r="T4" s="4" t="s">
        <v>49</v>
      </c>
      <c r="U4" s="4">
        <v>4</v>
      </c>
      <c r="V4" s="4">
        <v>0.25</v>
      </c>
      <c r="W4" s="4">
        <v>10</v>
      </c>
      <c r="X4" s="4" t="s">
        <v>95</v>
      </c>
      <c r="Y4" s="8"/>
      <c r="Z4" s="8">
        <v>7.5</v>
      </c>
      <c r="AA4" s="8"/>
      <c r="AB4" s="8"/>
      <c r="AC4" s="8"/>
      <c r="AD4" s="8"/>
      <c r="AE4" s="8"/>
      <c r="AF4" s="8"/>
      <c r="AG4" s="8"/>
      <c r="AH4" s="8">
        <f t="shared" si="0"/>
        <v>0</v>
      </c>
      <c r="AI4" s="8">
        <v>88</v>
      </c>
      <c r="AJ4" s="8"/>
      <c r="AK4" s="8"/>
      <c r="AL4" s="8">
        <v>220</v>
      </c>
      <c r="AM4" s="8"/>
      <c r="AN4" s="4" t="s">
        <v>96</v>
      </c>
      <c r="AO4" s="4" t="s">
        <v>97</v>
      </c>
    </row>
    <row r="5" spans="1:41" ht="14.4" customHeight="1" x14ac:dyDescent="0.25">
      <c r="A5" s="4" t="s">
        <v>583</v>
      </c>
      <c r="B5" s="4" t="s">
        <v>39</v>
      </c>
      <c r="C5" s="4">
        <v>2023</v>
      </c>
      <c r="D5" s="4" t="s">
        <v>40</v>
      </c>
      <c r="E5" s="4" t="s">
        <v>179</v>
      </c>
      <c r="F5" s="4" t="s">
        <v>579</v>
      </c>
      <c r="G5" s="4" t="s">
        <v>575</v>
      </c>
      <c r="H5" s="4" t="s">
        <v>15</v>
      </c>
      <c r="I5" s="4" t="s">
        <v>41</v>
      </c>
      <c r="J5" s="4" t="s">
        <v>42</v>
      </c>
      <c r="M5" s="4">
        <v>397</v>
      </c>
      <c r="N5" s="6" t="s">
        <v>43</v>
      </c>
      <c r="O5" s="5" t="s">
        <v>132</v>
      </c>
      <c r="P5" s="5" t="s">
        <v>21</v>
      </c>
      <c r="Q5" s="5" t="s">
        <v>424</v>
      </c>
      <c r="R5" s="5" t="s">
        <v>44</v>
      </c>
      <c r="S5" s="5" t="s">
        <v>345</v>
      </c>
      <c r="T5" s="4" t="s">
        <v>50</v>
      </c>
      <c r="U5" s="4">
        <v>4</v>
      </c>
      <c r="V5" s="4">
        <v>0.25</v>
      </c>
      <c r="W5" s="4">
        <v>10</v>
      </c>
      <c r="X5" s="4" t="s">
        <v>95</v>
      </c>
      <c r="Y5" s="8"/>
      <c r="Z5" s="8">
        <v>7.5</v>
      </c>
      <c r="AA5" s="8"/>
      <c r="AB5" s="8"/>
      <c r="AC5" s="8"/>
      <c r="AD5" s="8"/>
      <c r="AE5" s="8"/>
      <c r="AF5" s="8"/>
      <c r="AG5" s="8"/>
      <c r="AH5" s="8">
        <f t="shared" si="0"/>
        <v>0</v>
      </c>
      <c r="AI5" s="8">
        <v>97.5</v>
      </c>
      <c r="AJ5" s="8"/>
      <c r="AK5" s="8"/>
      <c r="AL5" s="8">
        <v>243.75</v>
      </c>
      <c r="AM5" s="8"/>
      <c r="AN5" s="4" t="s">
        <v>96</v>
      </c>
      <c r="AO5" s="4" t="s">
        <v>97</v>
      </c>
    </row>
    <row r="6" spans="1:41" ht="14.4" customHeight="1" x14ac:dyDescent="0.25">
      <c r="A6" s="4" t="s">
        <v>584</v>
      </c>
      <c r="B6" s="4" t="s">
        <v>133</v>
      </c>
      <c r="C6" s="4">
        <v>2024</v>
      </c>
      <c r="D6" s="4" t="s">
        <v>134</v>
      </c>
      <c r="E6" s="4" t="s">
        <v>179</v>
      </c>
      <c r="F6" s="4" t="s">
        <v>579</v>
      </c>
      <c r="G6" s="4" t="s">
        <v>580</v>
      </c>
      <c r="H6" s="4" t="s">
        <v>15</v>
      </c>
      <c r="I6" s="4" t="s">
        <v>104</v>
      </c>
      <c r="J6" s="4" t="s">
        <v>135</v>
      </c>
      <c r="M6" s="4">
        <f>6*30</f>
        <v>180</v>
      </c>
      <c r="O6" s="5" t="s">
        <v>26</v>
      </c>
      <c r="P6" s="5" t="s">
        <v>21</v>
      </c>
      <c r="Q6" s="5" t="s">
        <v>424</v>
      </c>
      <c r="R6" s="5" t="s">
        <v>37</v>
      </c>
      <c r="S6" s="5" t="s">
        <v>37</v>
      </c>
      <c r="X6" s="4" t="s">
        <v>112</v>
      </c>
      <c r="Y6" s="8">
        <v>32</v>
      </c>
      <c r="Z6" s="8">
        <v>6.9</v>
      </c>
      <c r="AA6" s="8"/>
      <c r="AB6" s="8"/>
      <c r="AC6" s="8"/>
      <c r="AD6" s="8"/>
      <c r="AE6" s="8">
        <v>17</v>
      </c>
      <c r="AF6" s="8"/>
      <c r="AG6" s="8"/>
      <c r="AH6" s="8">
        <f t="shared" si="0"/>
        <v>0</v>
      </c>
      <c r="AI6" s="8">
        <v>82.19</v>
      </c>
      <c r="AJ6" s="8"/>
      <c r="AK6" s="8"/>
      <c r="AL6" s="8">
        <v>793.15</v>
      </c>
      <c r="AM6" s="8"/>
      <c r="AN6" s="4" t="s">
        <v>96</v>
      </c>
      <c r="AO6" s="4" t="s">
        <v>97</v>
      </c>
    </row>
    <row r="7" spans="1:41" x14ac:dyDescent="0.25">
      <c r="A7" s="4" t="s">
        <v>592</v>
      </c>
      <c r="B7" s="28" t="s">
        <v>418</v>
      </c>
      <c r="C7" s="15">
        <v>2023</v>
      </c>
      <c r="D7" s="15" t="s">
        <v>767</v>
      </c>
      <c r="E7" s="4" t="s">
        <v>179</v>
      </c>
      <c r="F7" s="4" t="s">
        <v>579</v>
      </c>
      <c r="G7" s="4" t="s">
        <v>598</v>
      </c>
      <c r="H7" s="15" t="s">
        <v>15</v>
      </c>
      <c r="I7" s="15" t="s">
        <v>16</v>
      </c>
      <c r="J7" s="18" t="s">
        <v>19</v>
      </c>
      <c r="K7" s="18"/>
      <c r="L7" s="18"/>
      <c r="M7" s="16"/>
      <c r="N7" s="34"/>
      <c r="O7" s="17"/>
      <c r="P7" s="17" t="s">
        <v>185</v>
      </c>
      <c r="Q7" s="17" t="s">
        <v>185</v>
      </c>
      <c r="R7" s="17" t="s">
        <v>37</v>
      </c>
      <c r="S7" s="17" t="s">
        <v>37</v>
      </c>
      <c r="AH7" s="8">
        <f t="shared" si="0"/>
        <v>0</v>
      </c>
      <c r="AI7" s="16"/>
      <c r="AJ7" s="16"/>
      <c r="AK7" s="16"/>
      <c r="AL7" s="16"/>
      <c r="AM7" s="16">
        <v>1.178952</v>
      </c>
      <c r="AN7" s="4" t="s">
        <v>96</v>
      </c>
      <c r="AO7" s="4" t="s">
        <v>98</v>
      </c>
    </row>
    <row r="8" spans="1:41" x14ac:dyDescent="0.25">
      <c r="A8" s="4" t="s">
        <v>593</v>
      </c>
      <c r="B8" s="15" t="s">
        <v>418</v>
      </c>
      <c r="C8" s="15">
        <v>2021</v>
      </c>
      <c r="D8" s="15"/>
      <c r="E8" s="4" t="s">
        <v>179</v>
      </c>
      <c r="F8" s="4" t="s">
        <v>578</v>
      </c>
      <c r="G8" s="15" t="s">
        <v>563</v>
      </c>
      <c r="H8" s="15" t="s">
        <v>15</v>
      </c>
      <c r="I8" s="15" t="s">
        <v>16</v>
      </c>
      <c r="J8" s="18" t="s">
        <v>419</v>
      </c>
      <c r="K8" s="18"/>
      <c r="L8" s="18"/>
      <c r="M8" s="17"/>
      <c r="N8" s="33"/>
      <c r="O8" s="17"/>
      <c r="P8" s="17" t="s">
        <v>185</v>
      </c>
      <c r="Q8" s="17" t="s">
        <v>185</v>
      </c>
      <c r="R8" s="17" t="s">
        <v>44</v>
      </c>
      <c r="S8" s="17" t="s">
        <v>420</v>
      </c>
      <c r="AH8" s="8">
        <f t="shared" si="0"/>
        <v>0</v>
      </c>
      <c r="AI8" s="21">
        <v>178.32</v>
      </c>
      <c r="AJ8" s="21"/>
      <c r="AK8" s="21"/>
      <c r="AL8" s="21"/>
      <c r="AM8" s="15"/>
      <c r="AN8" s="4" t="s">
        <v>96</v>
      </c>
      <c r="AO8" s="4" t="s">
        <v>98</v>
      </c>
    </row>
    <row r="9" spans="1:41" x14ac:dyDescent="0.25">
      <c r="A9" s="4" t="s">
        <v>594</v>
      </c>
      <c r="B9" s="4" t="s">
        <v>265</v>
      </c>
      <c r="C9" s="4">
        <v>2023</v>
      </c>
      <c r="D9" s="4" t="s">
        <v>850</v>
      </c>
      <c r="E9" s="4" t="s">
        <v>179</v>
      </c>
      <c r="F9" s="4" t="s">
        <v>579</v>
      </c>
      <c r="G9" s="4" t="s">
        <v>599</v>
      </c>
      <c r="H9" s="4" t="s">
        <v>15</v>
      </c>
      <c r="I9" s="4" t="s">
        <v>63</v>
      </c>
      <c r="J9" s="4" t="s">
        <v>256</v>
      </c>
      <c r="M9" s="4">
        <v>125</v>
      </c>
      <c r="N9" s="6" t="s">
        <v>266</v>
      </c>
      <c r="O9" s="5" t="s">
        <v>267</v>
      </c>
      <c r="P9" s="5" t="s">
        <v>185</v>
      </c>
      <c r="Q9" s="17" t="s">
        <v>185</v>
      </c>
      <c r="R9" s="5" t="s">
        <v>44</v>
      </c>
      <c r="S9" s="5" t="s">
        <v>228</v>
      </c>
      <c r="X9" s="4" t="s">
        <v>99</v>
      </c>
      <c r="AH9" s="25">
        <f t="shared" si="0"/>
        <v>0</v>
      </c>
      <c r="AI9" s="4">
        <v>100.56</v>
      </c>
      <c r="AM9" s="4">
        <v>0.98063999999999996</v>
      </c>
      <c r="AN9" s="4" t="s">
        <v>96</v>
      </c>
      <c r="AO9" s="4" t="s">
        <v>98</v>
      </c>
    </row>
    <row r="10" spans="1:41" x14ac:dyDescent="0.25">
      <c r="A10" s="4" t="s">
        <v>594</v>
      </c>
      <c r="B10" s="4" t="s">
        <v>265</v>
      </c>
      <c r="C10" s="4">
        <v>2023</v>
      </c>
      <c r="D10" s="4" t="s">
        <v>850</v>
      </c>
      <c r="E10" s="4" t="s">
        <v>179</v>
      </c>
      <c r="F10" s="4" t="s">
        <v>579</v>
      </c>
      <c r="G10" s="4" t="s">
        <v>599</v>
      </c>
      <c r="H10" s="4" t="s">
        <v>15</v>
      </c>
      <c r="I10" s="4" t="s">
        <v>63</v>
      </c>
      <c r="J10" s="4" t="s">
        <v>256</v>
      </c>
      <c r="M10" s="4">
        <v>125</v>
      </c>
      <c r="N10" s="6" t="s">
        <v>270</v>
      </c>
      <c r="O10" s="5" t="s">
        <v>271</v>
      </c>
      <c r="P10" s="5" t="s">
        <v>185</v>
      </c>
      <c r="Q10" s="17" t="s">
        <v>185</v>
      </c>
      <c r="R10" s="5" t="s">
        <v>44</v>
      </c>
      <c r="S10" s="5" t="s">
        <v>228</v>
      </c>
      <c r="X10" s="4" t="s">
        <v>99</v>
      </c>
      <c r="AH10" s="25">
        <f t="shared" si="0"/>
        <v>0</v>
      </c>
      <c r="AI10" s="4">
        <v>108.72</v>
      </c>
      <c r="AM10" s="4">
        <v>0.99312000000000011</v>
      </c>
      <c r="AN10" s="4" t="s">
        <v>96</v>
      </c>
      <c r="AO10" s="4" t="s">
        <v>98</v>
      </c>
    </row>
    <row r="11" spans="1:41" x14ac:dyDescent="0.25">
      <c r="A11" s="4" t="s">
        <v>594</v>
      </c>
      <c r="B11" s="4" t="s">
        <v>265</v>
      </c>
      <c r="C11" s="4">
        <v>2023</v>
      </c>
      <c r="D11" s="4" t="s">
        <v>850</v>
      </c>
      <c r="E11" s="4" t="s">
        <v>179</v>
      </c>
      <c r="F11" s="4" t="s">
        <v>579</v>
      </c>
      <c r="G11" s="4" t="s">
        <v>599</v>
      </c>
      <c r="H11" s="4" t="s">
        <v>15</v>
      </c>
      <c r="I11" s="4" t="s">
        <v>63</v>
      </c>
      <c r="J11" s="4" t="s">
        <v>256</v>
      </c>
      <c r="M11" s="4">
        <v>125</v>
      </c>
      <c r="N11" s="6" t="s">
        <v>274</v>
      </c>
      <c r="O11" s="5" t="s">
        <v>275</v>
      </c>
      <c r="P11" s="5" t="s">
        <v>185</v>
      </c>
      <c r="Q11" s="17" t="s">
        <v>185</v>
      </c>
      <c r="R11" s="5" t="s">
        <v>44</v>
      </c>
      <c r="S11" s="5" t="s">
        <v>228</v>
      </c>
      <c r="X11" s="4" t="s">
        <v>99</v>
      </c>
      <c r="AH11" s="25">
        <f t="shared" si="0"/>
        <v>0</v>
      </c>
      <c r="AI11" s="4">
        <v>113.28</v>
      </c>
      <c r="AM11" s="4">
        <v>1.0183200000000001</v>
      </c>
      <c r="AN11" s="4" t="s">
        <v>96</v>
      </c>
      <c r="AO11" s="4" t="s">
        <v>98</v>
      </c>
    </row>
    <row r="12" spans="1:41" x14ac:dyDescent="0.25">
      <c r="A12" s="4" t="s">
        <v>594</v>
      </c>
      <c r="B12" s="4" t="s">
        <v>265</v>
      </c>
      <c r="C12" s="4">
        <v>2023</v>
      </c>
      <c r="D12" s="4" t="s">
        <v>850</v>
      </c>
      <c r="E12" s="4" t="s">
        <v>179</v>
      </c>
      <c r="F12" s="4" t="s">
        <v>579</v>
      </c>
      <c r="G12" s="4" t="s">
        <v>599</v>
      </c>
      <c r="H12" s="4" t="s">
        <v>15</v>
      </c>
      <c r="I12" s="4" t="s">
        <v>63</v>
      </c>
      <c r="J12" s="4" t="s">
        <v>256</v>
      </c>
      <c r="M12" s="4">
        <v>125</v>
      </c>
      <c r="N12" s="6" t="s">
        <v>219</v>
      </c>
      <c r="O12" s="5" t="s">
        <v>276</v>
      </c>
      <c r="P12" s="5" t="s">
        <v>185</v>
      </c>
      <c r="Q12" s="17" t="s">
        <v>185</v>
      </c>
      <c r="R12" s="5" t="s">
        <v>44</v>
      </c>
      <c r="S12" s="5" t="s">
        <v>228</v>
      </c>
      <c r="X12" s="4" t="s">
        <v>99</v>
      </c>
      <c r="AH12" s="25">
        <f t="shared" si="0"/>
        <v>0</v>
      </c>
      <c r="AI12" s="4">
        <v>118.80000000000001</v>
      </c>
      <c r="AM12" s="4">
        <v>1.0308000000000002</v>
      </c>
      <c r="AN12" s="4" t="s">
        <v>96</v>
      </c>
      <c r="AO12" s="4" t="s">
        <v>98</v>
      </c>
    </row>
    <row r="13" spans="1:41" x14ac:dyDescent="0.25">
      <c r="A13" s="4" t="s">
        <v>596</v>
      </c>
      <c r="B13" s="24" t="s">
        <v>576</v>
      </c>
      <c r="C13" s="21">
        <v>2018</v>
      </c>
      <c r="D13" s="15" t="s">
        <v>768</v>
      </c>
      <c r="E13" s="4" t="s">
        <v>179</v>
      </c>
      <c r="F13" s="4" t="s">
        <v>579</v>
      </c>
      <c r="G13" s="15" t="s">
        <v>561</v>
      </c>
      <c r="H13" s="15" t="s">
        <v>15</v>
      </c>
      <c r="I13" s="18" t="s">
        <v>16</v>
      </c>
      <c r="J13" s="18" t="s">
        <v>100</v>
      </c>
      <c r="K13" s="18"/>
      <c r="L13" s="18"/>
      <c r="M13" s="17"/>
      <c r="N13" s="33"/>
      <c r="O13" s="17"/>
      <c r="P13" s="17" t="s">
        <v>185</v>
      </c>
      <c r="Q13" s="17" t="s">
        <v>185</v>
      </c>
      <c r="R13" s="17" t="s">
        <v>867</v>
      </c>
      <c r="S13" s="17" t="s">
        <v>421</v>
      </c>
      <c r="AH13" s="25">
        <f t="shared" si="0"/>
        <v>0</v>
      </c>
      <c r="AI13" s="22">
        <v>0.72</v>
      </c>
      <c r="AJ13" s="22"/>
      <c r="AK13" s="22"/>
      <c r="AL13" s="22"/>
      <c r="AM13" s="15"/>
      <c r="AN13" s="4" t="s">
        <v>96</v>
      </c>
      <c r="AO13" s="4" t="s">
        <v>98</v>
      </c>
    </row>
    <row r="14" spans="1:41" x14ac:dyDescent="0.25">
      <c r="A14" s="4" t="s">
        <v>597</v>
      </c>
      <c r="B14" s="4" t="s">
        <v>136</v>
      </c>
      <c r="C14" s="4">
        <v>2019</v>
      </c>
      <c r="D14" s="4" t="s">
        <v>139</v>
      </c>
      <c r="E14" s="4" t="s">
        <v>179</v>
      </c>
      <c r="F14" s="4" t="s">
        <v>579</v>
      </c>
      <c r="G14" s="4" t="s">
        <v>600</v>
      </c>
      <c r="H14" s="4" t="s">
        <v>15</v>
      </c>
      <c r="I14" s="4" t="s">
        <v>104</v>
      </c>
      <c r="J14" s="4" t="s">
        <v>140</v>
      </c>
      <c r="P14" s="17" t="s">
        <v>185</v>
      </c>
      <c r="Q14" s="17" t="s">
        <v>185</v>
      </c>
      <c r="R14" s="5" t="s">
        <v>37</v>
      </c>
      <c r="S14" s="5" t="s">
        <v>37</v>
      </c>
      <c r="X14" s="4" t="s">
        <v>112</v>
      </c>
      <c r="Y14" s="8">
        <v>33.299999999999997</v>
      </c>
      <c r="Z14" s="8"/>
      <c r="AA14" s="8"/>
      <c r="AB14" s="8"/>
      <c r="AC14" s="8"/>
      <c r="AD14" s="8"/>
      <c r="AE14" s="8"/>
      <c r="AF14" s="8"/>
      <c r="AG14" s="8"/>
      <c r="AH14" s="25">
        <f t="shared" si="0"/>
        <v>0</v>
      </c>
      <c r="AI14" s="8">
        <v>0.13700000000000001</v>
      </c>
      <c r="AJ14" s="8"/>
      <c r="AK14" s="8"/>
      <c r="AL14" s="8">
        <v>0.16400000000000001</v>
      </c>
      <c r="AM14" s="8"/>
      <c r="AN14" s="4" t="s">
        <v>96</v>
      </c>
      <c r="AO14" s="4" t="s">
        <v>97</v>
      </c>
    </row>
    <row r="15" spans="1:41" x14ac:dyDescent="0.25">
      <c r="A15" s="4" t="s">
        <v>585</v>
      </c>
      <c r="B15" s="4" t="s">
        <v>27</v>
      </c>
      <c r="C15" s="4">
        <v>2016</v>
      </c>
      <c r="D15" s="23" t="s">
        <v>28</v>
      </c>
      <c r="E15" s="4" t="s">
        <v>179</v>
      </c>
      <c r="F15" s="4" t="s">
        <v>579</v>
      </c>
      <c r="G15" s="4" t="s">
        <v>603</v>
      </c>
      <c r="H15" s="4" t="s">
        <v>15</v>
      </c>
      <c r="I15" s="4" t="s">
        <v>16</v>
      </c>
      <c r="J15" s="4" t="s">
        <v>29</v>
      </c>
      <c r="M15" s="4">
        <v>365</v>
      </c>
      <c r="N15" s="6" t="s">
        <v>354</v>
      </c>
      <c r="O15" s="5" t="s">
        <v>132</v>
      </c>
      <c r="P15" s="5" t="s">
        <v>21</v>
      </c>
      <c r="Q15" s="5" t="s">
        <v>424</v>
      </c>
      <c r="R15" s="5" t="s">
        <v>37</v>
      </c>
      <c r="S15" s="5" t="s">
        <v>37</v>
      </c>
      <c r="U15" s="7">
        <v>9552</v>
      </c>
      <c r="V15" s="4">
        <v>2.5</v>
      </c>
      <c r="W15" s="4">
        <v>20.7</v>
      </c>
      <c r="X15" s="4" t="s">
        <v>95</v>
      </c>
      <c r="Y15" s="8"/>
      <c r="Z15" s="8">
        <v>8.0399999999999991</v>
      </c>
      <c r="AA15" s="8"/>
      <c r="AB15" s="8"/>
      <c r="AC15" s="8"/>
      <c r="AD15" s="8"/>
      <c r="AE15" s="8"/>
      <c r="AF15" s="8">
        <v>9.01</v>
      </c>
      <c r="AG15" s="8"/>
      <c r="AH15" s="25">
        <f t="shared" si="0"/>
        <v>0</v>
      </c>
      <c r="AI15" s="8">
        <v>2.09</v>
      </c>
      <c r="AJ15" s="8"/>
      <c r="AK15" s="8"/>
      <c r="AL15" s="8">
        <v>-20.84</v>
      </c>
      <c r="AM15" s="8"/>
      <c r="AN15" s="4" t="s">
        <v>96</v>
      </c>
      <c r="AO15" s="4" t="s">
        <v>166</v>
      </c>
    </row>
    <row r="16" spans="1:41" x14ac:dyDescent="0.25">
      <c r="A16" s="4" t="s">
        <v>585</v>
      </c>
      <c r="B16" s="4" t="s">
        <v>27</v>
      </c>
      <c r="C16" s="4">
        <v>2016</v>
      </c>
      <c r="D16" s="23" t="s">
        <v>28</v>
      </c>
      <c r="E16" s="4" t="s">
        <v>179</v>
      </c>
      <c r="F16" s="4" t="s">
        <v>579</v>
      </c>
      <c r="G16" s="4" t="s">
        <v>603</v>
      </c>
      <c r="H16" s="4" t="s">
        <v>15</v>
      </c>
      <c r="I16" s="4" t="s">
        <v>16</v>
      </c>
      <c r="J16" s="4" t="s">
        <v>29</v>
      </c>
      <c r="M16" s="4">
        <v>365</v>
      </c>
      <c r="N16" s="6" t="s">
        <v>30</v>
      </c>
      <c r="O16" s="5" t="s">
        <v>132</v>
      </c>
      <c r="P16" s="5" t="s">
        <v>423</v>
      </c>
      <c r="Q16" s="4" t="s">
        <v>355</v>
      </c>
      <c r="R16" s="4" t="s">
        <v>37</v>
      </c>
      <c r="S16" s="5" t="s">
        <v>37</v>
      </c>
      <c r="T16" s="4" t="s">
        <v>355</v>
      </c>
      <c r="U16" s="7">
        <v>9552</v>
      </c>
      <c r="V16" s="4">
        <v>2.5</v>
      </c>
      <c r="W16" s="4">
        <v>16.059999999999999</v>
      </c>
      <c r="X16" s="4" t="s">
        <v>95</v>
      </c>
      <c r="Y16" s="8"/>
      <c r="Z16" s="8">
        <v>7.79</v>
      </c>
      <c r="AA16" s="8"/>
      <c r="AB16" s="8"/>
      <c r="AC16" s="8"/>
      <c r="AD16" s="8"/>
      <c r="AE16" s="8"/>
      <c r="AF16" s="8">
        <v>4.21</v>
      </c>
      <c r="AG16" s="8"/>
      <c r="AH16" s="25">
        <f t="shared" si="0"/>
        <v>0</v>
      </c>
      <c r="AI16" s="8">
        <v>0.25</v>
      </c>
      <c r="AJ16" s="8"/>
      <c r="AK16" s="8"/>
      <c r="AL16" s="8">
        <v>41.14</v>
      </c>
      <c r="AM16" s="8"/>
      <c r="AN16" s="4" t="s">
        <v>96</v>
      </c>
      <c r="AO16" s="4" t="s">
        <v>166</v>
      </c>
    </row>
    <row r="17" spans="1:41" x14ac:dyDescent="0.25">
      <c r="A17" s="4" t="s">
        <v>586</v>
      </c>
      <c r="B17" s="4" t="s">
        <v>27</v>
      </c>
      <c r="C17" s="4">
        <v>2020</v>
      </c>
      <c r="D17" s="23" t="s">
        <v>171</v>
      </c>
      <c r="E17" s="4" t="s">
        <v>179</v>
      </c>
      <c r="F17" s="4" t="s">
        <v>579</v>
      </c>
      <c r="G17" s="4" t="s">
        <v>602</v>
      </c>
      <c r="H17" s="4" t="s">
        <v>15</v>
      </c>
      <c r="I17" s="4" t="s">
        <v>16</v>
      </c>
      <c r="J17" s="4" t="s">
        <v>170</v>
      </c>
      <c r="N17" s="6" t="s">
        <v>74</v>
      </c>
      <c r="O17" s="5" t="s">
        <v>26</v>
      </c>
      <c r="P17" s="5" t="s">
        <v>21</v>
      </c>
      <c r="Q17" s="5" t="s">
        <v>424</v>
      </c>
      <c r="R17" s="5" t="s">
        <v>37</v>
      </c>
      <c r="S17" s="5" t="s">
        <v>37</v>
      </c>
      <c r="U17" s="7"/>
      <c r="X17" s="4" t="s">
        <v>95</v>
      </c>
      <c r="Y17" s="8">
        <v>12.3</v>
      </c>
      <c r="Z17" s="8">
        <v>8.3000000000000007</v>
      </c>
      <c r="AA17" s="8">
        <v>5.86</v>
      </c>
      <c r="AB17" s="8"/>
      <c r="AC17" s="8"/>
      <c r="AD17" s="8"/>
      <c r="AE17" s="8"/>
      <c r="AF17" s="8">
        <v>9.01</v>
      </c>
      <c r="AG17" s="8"/>
      <c r="AH17" s="25">
        <f t="shared" si="0"/>
        <v>0</v>
      </c>
      <c r="AI17" s="8"/>
      <c r="AJ17" s="8"/>
      <c r="AK17" s="8"/>
      <c r="AL17" s="8"/>
      <c r="AM17" s="8">
        <v>133.09</v>
      </c>
      <c r="AN17" s="4" t="s">
        <v>96</v>
      </c>
      <c r="AO17" s="4" t="s">
        <v>97</v>
      </c>
    </row>
    <row r="18" spans="1:41" ht="13.8" customHeight="1" x14ac:dyDescent="0.25">
      <c r="A18" s="4" t="s">
        <v>587</v>
      </c>
      <c r="B18" s="4" t="s">
        <v>1052</v>
      </c>
      <c r="C18" s="4">
        <v>2021</v>
      </c>
      <c r="D18" s="4" t="s">
        <v>1050</v>
      </c>
      <c r="E18" s="4" t="s">
        <v>179</v>
      </c>
      <c r="F18" s="4" t="s">
        <v>579</v>
      </c>
      <c r="G18" s="4" t="s">
        <v>1051</v>
      </c>
      <c r="H18" s="15" t="s">
        <v>15</v>
      </c>
      <c r="I18" s="15" t="s">
        <v>16</v>
      </c>
      <c r="J18" s="4" t="s">
        <v>1055</v>
      </c>
      <c r="P18" s="5" t="s">
        <v>21</v>
      </c>
      <c r="Q18" s="5" t="s">
        <v>48</v>
      </c>
      <c r="R18" s="5" t="s">
        <v>1056</v>
      </c>
      <c r="S18" s="5" t="s">
        <v>1056</v>
      </c>
      <c r="X18" s="4" t="s">
        <v>99</v>
      </c>
      <c r="Y18" s="4">
        <v>22</v>
      </c>
      <c r="AH18" s="25">
        <f t="shared" si="0"/>
        <v>0</v>
      </c>
      <c r="AI18" s="4">
        <v>6.3</v>
      </c>
      <c r="AL18" s="4">
        <v>510.14</v>
      </c>
      <c r="AN18" s="4" t="s">
        <v>96</v>
      </c>
      <c r="AO18" s="4" t="s">
        <v>97</v>
      </c>
    </row>
    <row r="19" spans="1:41" ht="13.8" customHeight="1" x14ac:dyDescent="0.25">
      <c r="A19" s="4" t="s">
        <v>924</v>
      </c>
      <c r="B19" s="4" t="s">
        <v>1060</v>
      </c>
      <c r="C19" s="4">
        <v>2015</v>
      </c>
      <c r="D19" s="4" t="s">
        <v>1059</v>
      </c>
      <c r="E19" s="4" t="s">
        <v>179</v>
      </c>
      <c r="F19" s="4" t="s">
        <v>579</v>
      </c>
      <c r="G19" s="4" t="s">
        <v>1061</v>
      </c>
      <c r="H19" s="15" t="s">
        <v>15</v>
      </c>
      <c r="I19" s="15" t="s">
        <v>16</v>
      </c>
      <c r="J19" s="4" t="s">
        <v>1064</v>
      </c>
      <c r="N19" s="6" t="s">
        <v>1062</v>
      </c>
      <c r="O19" s="5" t="s">
        <v>1063</v>
      </c>
      <c r="P19" s="5" t="s">
        <v>185</v>
      </c>
      <c r="Q19" s="5" t="s">
        <v>185</v>
      </c>
      <c r="R19" s="5" t="s">
        <v>37</v>
      </c>
      <c r="S19" s="5" t="s">
        <v>37</v>
      </c>
      <c r="X19" s="4" t="s">
        <v>99</v>
      </c>
      <c r="Y19" s="4">
        <v>26.5</v>
      </c>
      <c r="Z19" s="4">
        <v>8.3000000000000007</v>
      </c>
      <c r="AF19" s="4">
        <v>7.94</v>
      </c>
      <c r="AH19" s="25">
        <f t="shared" si="0"/>
        <v>0</v>
      </c>
      <c r="AL19" s="4">
        <v>612.86</v>
      </c>
      <c r="AN19" s="4" t="s">
        <v>96</v>
      </c>
      <c r="AO19" s="4" t="s">
        <v>97</v>
      </c>
    </row>
    <row r="20" spans="1:41" x14ac:dyDescent="0.25">
      <c r="A20" s="4" t="s">
        <v>588</v>
      </c>
      <c r="B20" s="12" t="s">
        <v>422</v>
      </c>
      <c r="C20" s="12">
        <v>2023</v>
      </c>
      <c r="D20" s="12"/>
      <c r="E20" s="12" t="s">
        <v>179</v>
      </c>
      <c r="F20" s="4" t="s">
        <v>578</v>
      </c>
      <c r="G20" s="4" t="s">
        <v>601</v>
      </c>
      <c r="H20" s="12" t="s">
        <v>15</v>
      </c>
      <c r="I20" s="12" t="s">
        <v>16</v>
      </c>
      <c r="J20" s="12" t="s">
        <v>66</v>
      </c>
      <c r="K20" s="12"/>
      <c r="L20" s="12"/>
      <c r="M20" s="13"/>
      <c r="N20" s="35"/>
      <c r="O20" s="13"/>
      <c r="P20" s="5" t="s">
        <v>21</v>
      </c>
      <c r="Q20" s="13" t="s">
        <v>424</v>
      </c>
      <c r="R20" s="13" t="s">
        <v>37</v>
      </c>
      <c r="S20" s="13" t="s">
        <v>37</v>
      </c>
      <c r="AH20" s="25">
        <f t="shared" si="0"/>
        <v>0</v>
      </c>
      <c r="AI20" s="26">
        <v>478.79999999999995</v>
      </c>
      <c r="AJ20" s="26"/>
      <c r="AK20" s="26"/>
      <c r="AL20" s="26"/>
      <c r="AM20" s="12"/>
      <c r="AN20" s="4" t="s">
        <v>96</v>
      </c>
      <c r="AO20" s="4" t="s">
        <v>98</v>
      </c>
    </row>
    <row r="21" spans="1:41" x14ac:dyDescent="0.25">
      <c r="A21" s="4" t="s">
        <v>588</v>
      </c>
      <c r="B21" s="28" t="s">
        <v>422</v>
      </c>
      <c r="C21" s="15">
        <v>2023</v>
      </c>
      <c r="D21" s="15"/>
      <c r="E21" s="15" t="s">
        <v>179</v>
      </c>
      <c r="F21" s="4" t="s">
        <v>578</v>
      </c>
      <c r="G21" s="4" t="s">
        <v>601</v>
      </c>
      <c r="H21" s="15" t="s">
        <v>15</v>
      </c>
      <c r="I21" s="15" t="s">
        <v>16</v>
      </c>
      <c r="J21" s="18" t="s">
        <v>66</v>
      </c>
      <c r="K21" s="18"/>
      <c r="L21" s="18"/>
      <c r="M21" s="16"/>
      <c r="N21" s="34"/>
      <c r="O21" s="17"/>
      <c r="P21" s="17" t="s">
        <v>423</v>
      </c>
      <c r="Q21" s="17" t="s">
        <v>868</v>
      </c>
      <c r="R21" s="17" t="s">
        <v>37</v>
      </c>
      <c r="S21" s="17" t="s">
        <v>37</v>
      </c>
      <c r="AH21" s="25">
        <f t="shared" si="0"/>
        <v>0</v>
      </c>
      <c r="AI21" s="16"/>
      <c r="AJ21" s="16"/>
      <c r="AK21" s="16"/>
      <c r="AL21" s="16"/>
      <c r="AM21" s="16">
        <v>0.39791999999999994</v>
      </c>
      <c r="AN21" s="4" t="s">
        <v>96</v>
      </c>
      <c r="AO21" s="4" t="s">
        <v>98</v>
      </c>
    </row>
    <row r="22" spans="1:41" x14ac:dyDescent="0.25">
      <c r="A22" s="4" t="s">
        <v>925</v>
      </c>
      <c r="B22" s="12" t="s">
        <v>425</v>
      </c>
      <c r="C22" s="12">
        <v>2021</v>
      </c>
      <c r="D22" s="12"/>
      <c r="E22" s="12" t="s">
        <v>179</v>
      </c>
      <c r="F22" s="4" t="s">
        <v>578</v>
      </c>
      <c r="G22" s="15" t="s">
        <v>563</v>
      </c>
      <c r="H22" s="12" t="s">
        <v>15</v>
      </c>
      <c r="I22" s="12" t="s">
        <v>16</v>
      </c>
      <c r="J22" s="12" t="s">
        <v>100</v>
      </c>
      <c r="K22" s="12"/>
      <c r="L22" s="12"/>
      <c r="M22" s="13"/>
      <c r="N22" s="35"/>
      <c r="O22" s="13"/>
      <c r="P22" s="13" t="s">
        <v>185</v>
      </c>
      <c r="Q22" s="17" t="s">
        <v>185</v>
      </c>
      <c r="R22" s="13" t="s">
        <v>37</v>
      </c>
      <c r="S22" s="13" t="s">
        <v>37</v>
      </c>
      <c r="AH22" s="25">
        <f t="shared" si="0"/>
        <v>0</v>
      </c>
      <c r="AI22" s="26">
        <v>5.28</v>
      </c>
      <c r="AJ22" s="26"/>
      <c r="AK22" s="26"/>
      <c r="AL22" s="26"/>
      <c r="AM22" s="12"/>
      <c r="AN22" s="4" t="s">
        <v>96</v>
      </c>
      <c r="AO22" s="4" t="s">
        <v>98</v>
      </c>
    </row>
    <row r="23" spans="1:41" x14ac:dyDescent="0.25">
      <c r="A23" s="4" t="s">
        <v>925</v>
      </c>
      <c r="B23" s="15" t="s">
        <v>328</v>
      </c>
      <c r="C23" s="15">
        <v>2021</v>
      </c>
      <c r="D23" s="15"/>
      <c r="E23" s="15" t="s">
        <v>180</v>
      </c>
      <c r="F23" s="4" t="s">
        <v>578</v>
      </c>
      <c r="G23" s="4" t="s">
        <v>604</v>
      </c>
      <c r="H23" s="15" t="s">
        <v>15</v>
      </c>
      <c r="I23" s="15" t="s">
        <v>16</v>
      </c>
      <c r="J23" s="18" t="s">
        <v>100</v>
      </c>
      <c r="K23" s="18"/>
      <c r="L23" s="18"/>
      <c r="M23" s="16"/>
      <c r="N23" s="34"/>
      <c r="O23" s="17"/>
      <c r="P23" s="17" t="s">
        <v>185</v>
      </c>
      <c r="Q23" s="17" t="s">
        <v>185</v>
      </c>
      <c r="R23" s="17" t="s">
        <v>867</v>
      </c>
      <c r="S23" s="24" t="s">
        <v>421</v>
      </c>
      <c r="AH23" s="25">
        <f t="shared" si="0"/>
        <v>0</v>
      </c>
      <c r="AI23" s="15"/>
      <c r="AJ23" s="15"/>
      <c r="AK23" s="15"/>
      <c r="AL23" s="15"/>
      <c r="AM23" s="15">
        <v>6.6000000000000003E-2</v>
      </c>
      <c r="AN23" s="4" t="s">
        <v>96</v>
      </c>
      <c r="AO23" s="4" t="s">
        <v>98</v>
      </c>
    </row>
    <row r="24" spans="1:41" x14ac:dyDescent="0.25">
      <c r="A24" s="4" t="s">
        <v>926</v>
      </c>
      <c r="B24" s="4" t="s">
        <v>328</v>
      </c>
      <c r="C24" s="4">
        <v>2021</v>
      </c>
      <c r="D24" s="4" t="s">
        <v>1053</v>
      </c>
      <c r="E24" s="4" t="s">
        <v>180</v>
      </c>
      <c r="F24" s="4" t="s">
        <v>578</v>
      </c>
      <c r="G24" s="4" t="s">
        <v>1054</v>
      </c>
      <c r="H24" s="15" t="s">
        <v>15</v>
      </c>
      <c r="I24" s="15" t="s">
        <v>16</v>
      </c>
      <c r="J24" s="4" t="s">
        <v>1057</v>
      </c>
      <c r="P24" s="5" t="s">
        <v>185</v>
      </c>
      <c r="Q24" s="5" t="s">
        <v>185</v>
      </c>
      <c r="R24" s="5" t="s">
        <v>867</v>
      </c>
      <c r="S24" s="5" t="s">
        <v>1058</v>
      </c>
      <c r="V24" s="4">
        <v>1.1000000000000001</v>
      </c>
      <c r="X24" s="4" t="s">
        <v>99</v>
      </c>
      <c r="Y24" s="4">
        <v>20.93</v>
      </c>
      <c r="Z24" s="4">
        <v>8.41</v>
      </c>
      <c r="AA24" s="4">
        <v>8.1</v>
      </c>
      <c r="AH24" s="25">
        <f t="shared" ref="AH24:AH40" si="1">(AB24*(14.01/18.04))+(AC24*(14.01/62))+(AD24*(14.01/46.01))</f>
        <v>0</v>
      </c>
      <c r="AI24" s="4">
        <v>4.38</v>
      </c>
      <c r="AL24" s="4">
        <v>179.27</v>
      </c>
      <c r="AN24" s="4" t="s">
        <v>96</v>
      </c>
      <c r="AO24" s="4" t="s">
        <v>97</v>
      </c>
    </row>
    <row r="25" spans="1:41" x14ac:dyDescent="0.25">
      <c r="A25" s="4" t="s">
        <v>927</v>
      </c>
      <c r="B25" s="12" t="s">
        <v>399</v>
      </c>
      <c r="C25" s="4">
        <v>2016</v>
      </c>
      <c r="D25" s="12" t="s">
        <v>28</v>
      </c>
      <c r="E25" s="12" t="s">
        <v>179</v>
      </c>
      <c r="F25" s="4" t="s">
        <v>579</v>
      </c>
      <c r="G25" s="4" t="s">
        <v>603</v>
      </c>
      <c r="H25" s="4" t="s">
        <v>15</v>
      </c>
      <c r="I25" s="4" t="s">
        <v>16</v>
      </c>
      <c r="J25" s="12" t="s">
        <v>29</v>
      </c>
      <c r="K25" s="12"/>
      <c r="L25" s="12"/>
      <c r="P25" s="13" t="s">
        <v>185</v>
      </c>
      <c r="Q25" s="17" t="s">
        <v>185</v>
      </c>
      <c r="R25" s="24" t="s">
        <v>37</v>
      </c>
      <c r="S25" s="13" t="s">
        <v>37</v>
      </c>
      <c r="AH25" s="25">
        <f t="shared" si="1"/>
        <v>0</v>
      </c>
      <c r="AI25" s="4">
        <v>986.87999999999988</v>
      </c>
      <c r="AN25" s="4" t="s">
        <v>96</v>
      </c>
      <c r="AO25" s="4" t="s">
        <v>98</v>
      </c>
    </row>
    <row r="26" spans="1:41" x14ac:dyDescent="0.25">
      <c r="A26" s="4" t="s">
        <v>927</v>
      </c>
      <c r="B26" s="12" t="s">
        <v>399</v>
      </c>
      <c r="C26" s="12">
        <v>2016</v>
      </c>
      <c r="D26" s="12" t="s">
        <v>28</v>
      </c>
      <c r="E26" s="12" t="s">
        <v>179</v>
      </c>
      <c r="F26" s="4" t="s">
        <v>579</v>
      </c>
      <c r="G26" s="4" t="s">
        <v>603</v>
      </c>
      <c r="H26" s="12" t="s">
        <v>15</v>
      </c>
      <c r="I26" s="12" t="s">
        <v>16</v>
      </c>
      <c r="J26" s="12" t="s">
        <v>29</v>
      </c>
      <c r="K26" s="12"/>
      <c r="L26" s="12"/>
      <c r="M26" s="13"/>
      <c r="N26" s="35"/>
      <c r="O26" s="13"/>
      <c r="P26" s="13" t="s">
        <v>423</v>
      </c>
      <c r="Q26" s="17" t="s">
        <v>868</v>
      </c>
      <c r="R26" s="13" t="s">
        <v>37</v>
      </c>
      <c r="S26" s="13" t="s">
        <v>37</v>
      </c>
      <c r="AH26" s="25">
        <f t="shared" si="1"/>
        <v>0</v>
      </c>
      <c r="AI26" s="26">
        <v>326.15999999999997</v>
      </c>
      <c r="AJ26" s="26"/>
      <c r="AK26" s="26"/>
      <c r="AL26" s="26"/>
      <c r="AM26" s="12"/>
      <c r="AN26" s="4" t="s">
        <v>96</v>
      </c>
      <c r="AO26" s="4" t="s">
        <v>98</v>
      </c>
    </row>
    <row r="27" spans="1:41" x14ac:dyDescent="0.25">
      <c r="A27" s="4" t="s">
        <v>928</v>
      </c>
      <c r="B27" s="15" t="s">
        <v>537</v>
      </c>
      <c r="C27" s="15">
        <v>2019</v>
      </c>
      <c r="D27" s="29" t="s">
        <v>619</v>
      </c>
      <c r="E27" s="15" t="s">
        <v>179</v>
      </c>
      <c r="F27" s="4" t="s">
        <v>579</v>
      </c>
      <c r="G27" s="4" t="s">
        <v>605</v>
      </c>
      <c r="H27" s="15" t="s">
        <v>15</v>
      </c>
      <c r="I27" s="15" t="s">
        <v>16</v>
      </c>
      <c r="J27" s="18" t="s">
        <v>538</v>
      </c>
      <c r="K27" s="18"/>
      <c r="L27" s="18"/>
      <c r="M27" s="16"/>
      <c r="N27" s="34"/>
      <c r="O27" s="17"/>
      <c r="P27" s="17" t="s">
        <v>185</v>
      </c>
      <c r="Q27" s="13" t="s">
        <v>185</v>
      </c>
      <c r="R27" s="17" t="s">
        <v>867</v>
      </c>
      <c r="S27" s="24" t="s">
        <v>421</v>
      </c>
      <c r="AH27" s="25">
        <f t="shared" si="1"/>
        <v>0</v>
      </c>
      <c r="AI27" s="15"/>
      <c r="AJ27" s="15"/>
      <c r="AK27" s="15"/>
      <c r="AL27" s="15"/>
      <c r="AM27" s="15">
        <v>3.0672000000000002E-4</v>
      </c>
      <c r="AN27" s="4" t="s">
        <v>96</v>
      </c>
      <c r="AO27" s="4" t="s">
        <v>98</v>
      </c>
    </row>
    <row r="28" spans="1:41" x14ac:dyDescent="0.25">
      <c r="A28" s="4" t="s">
        <v>929</v>
      </c>
      <c r="B28" s="15" t="s">
        <v>547</v>
      </c>
      <c r="C28" s="15">
        <v>2020</v>
      </c>
      <c r="D28" s="12" t="s">
        <v>620</v>
      </c>
      <c r="E28" s="15" t="s">
        <v>179</v>
      </c>
      <c r="F28" s="4" t="s">
        <v>579</v>
      </c>
      <c r="G28" s="4" t="s">
        <v>606</v>
      </c>
      <c r="H28" s="15" t="s">
        <v>15</v>
      </c>
      <c r="I28" s="15" t="s">
        <v>16</v>
      </c>
      <c r="J28" s="18" t="s">
        <v>457</v>
      </c>
      <c r="K28" s="18"/>
      <c r="L28" s="18"/>
      <c r="M28" s="16"/>
      <c r="N28" s="34"/>
      <c r="O28" s="17"/>
      <c r="P28" s="17" t="s">
        <v>185</v>
      </c>
      <c r="Q28" s="13" t="s">
        <v>185</v>
      </c>
      <c r="R28" s="17" t="s">
        <v>867</v>
      </c>
      <c r="S28" s="24" t="s">
        <v>417</v>
      </c>
      <c r="AH28" s="25">
        <f t="shared" si="1"/>
        <v>0</v>
      </c>
      <c r="AI28" s="15"/>
      <c r="AJ28" s="15"/>
      <c r="AK28" s="15"/>
      <c r="AL28" s="15"/>
      <c r="AM28" s="15">
        <v>0.21360000000000001</v>
      </c>
      <c r="AN28" s="4" t="s">
        <v>96</v>
      </c>
      <c r="AO28" s="4" t="s">
        <v>98</v>
      </c>
    </row>
    <row r="29" spans="1:41" x14ac:dyDescent="0.25">
      <c r="A29" s="4" t="s">
        <v>930</v>
      </c>
      <c r="B29" s="4" t="s">
        <v>296</v>
      </c>
      <c r="C29" s="4">
        <v>2018</v>
      </c>
      <c r="D29" s="4" t="s">
        <v>304</v>
      </c>
      <c r="E29" s="15" t="s">
        <v>179</v>
      </c>
      <c r="F29" s="4" t="s">
        <v>579</v>
      </c>
      <c r="G29" s="4" t="s">
        <v>607</v>
      </c>
      <c r="H29" s="4" t="s">
        <v>32</v>
      </c>
      <c r="I29" s="4" t="s">
        <v>33</v>
      </c>
      <c r="J29" s="4" t="s">
        <v>305</v>
      </c>
      <c r="N29" s="6" t="s">
        <v>207</v>
      </c>
      <c r="O29" s="5" t="s">
        <v>264</v>
      </c>
      <c r="P29" s="5" t="s">
        <v>185</v>
      </c>
      <c r="Q29" s="13" t="s">
        <v>185</v>
      </c>
      <c r="R29" s="5" t="s">
        <v>299</v>
      </c>
      <c r="S29" s="5" t="s">
        <v>300</v>
      </c>
      <c r="T29" s="4" t="s">
        <v>306</v>
      </c>
      <c r="X29" s="4" t="s">
        <v>99</v>
      </c>
      <c r="Y29" s="4">
        <v>26</v>
      </c>
      <c r="Z29" s="4">
        <v>7</v>
      </c>
      <c r="AA29" s="4">
        <v>8</v>
      </c>
      <c r="AH29" s="25">
        <f t="shared" si="1"/>
        <v>0</v>
      </c>
      <c r="AI29" s="8"/>
      <c r="AJ29" s="8">
        <v>5.9</v>
      </c>
      <c r="AK29" s="8">
        <v>552.9</v>
      </c>
      <c r="AN29" s="4" t="s">
        <v>96</v>
      </c>
      <c r="AO29" s="4" t="s">
        <v>97</v>
      </c>
    </row>
    <row r="30" spans="1:41" x14ac:dyDescent="0.25">
      <c r="A30" s="4" t="s">
        <v>931</v>
      </c>
      <c r="B30" s="4" t="s">
        <v>296</v>
      </c>
      <c r="C30" s="4">
        <v>2021</v>
      </c>
      <c r="D30" s="19" t="s">
        <v>297</v>
      </c>
      <c r="E30" s="15" t="s">
        <v>179</v>
      </c>
      <c r="F30" s="4" t="s">
        <v>579</v>
      </c>
      <c r="G30" s="4" t="s">
        <v>608</v>
      </c>
      <c r="H30" s="4" t="s">
        <v>32</v>
      </c>
      <c r="I30" s="4" t="s">
        <v>33</v>
      </c>
      <c r="J30" s="4" t="s">
        <v>298</v>
      </c>
      <c r="N30" s="6" t="s">
        <v>207</v>
      </c>
      <c r="O30" s="5" t="s">
        <v>264</v>
      </c>
      <c r="P30" s="5" t="s">
        <v>185</v>
      </c>
      <c r="Q30" s="13" t="s">
        <v>185</v>
      </c>
      <c r="R30" s="5" t="s">
        <v>299</v>
      </c>
      <c r="S30" s="5" t="s">
        <v>300</v>
      </c>
      <c r="T30" s="4" t="s">
        <v>301</v>
      </c>
      <c r="V30" s="4">
        <v>11.4</v>
      </c>
      <c r="X30" s="4" t="s">
        <v>99</v>
      </c>
      <c r="Y30" s="8">
        <v>26.6</v>
      </c>
      <c r="Z30" s="8">
        <v>7</v>
      </c>
      <c r="AA30" s="8">
        <v>7.3</v>
      </c>
      <c r="AB30" s="8">
        <v>0.7</v>
      </c>
      <c r="AD30" s="8">
        <v>0.93</v>
      </c>
      <c r="AE30" s="8"/>
      <c r="AF30" s="8">
        <v>1</v>
      </c>
      <c r="AH30" s="25">
        <f t="shared" si="1"/>
        <v>0.82680936757698964</v>
      </c>
      <c r="AJ30" s="8">
        <v>19.100000000000001</v>
      </c>
      <c r="AK30" s="8">
        <v>871.7</v>
      </c>
      <c r="AN30" s="4" t="s">
        <v>96</v>
      </c>
      <c r="AO30" s="4" t="s">
        <v>97</v>
      </c>
    </row>
    <row r="31" spans="1:41" x14ac:dyDescent="0.25">
      <c r="A31" s="4" t="s">
        <v>932</v>
      </c>
      <c r="B31" s="15" t="s">
        <v>426</v>
      </c>
      <c r="C31" s="15">
        <v>2004</v>
      </c>
      <c r="D31" s="15"/>
      <c r="E31" s="15" t="s">
        <v>180</v>
      </c>
      <c r="F31" s="4" t="s">
        <v>578</v>
      </c>
      <c r="G31" s="15" t="s">
        <v>565</v>
      </c>
      <c r="H31" s="15" t="s">
        <v>15</v>
      </c>
      <c r="I31" s="15" t="s">
        <v>16</v>
      </c>
      <c r="J31" s="18" t="s">
        <v>215</v>
      </c>
      <c r="K31" s="18"/>
      <c r="L31" s="18"/>
      <c r="M31" s="17"/>
      <c r="N31" s="33"/>
      <c r="O31" s="17"/>
      <c r="P31" s="13" t="s">
        <v>185</v>
      </c>
      <c r="Q31" s="13" t="s">
        <v>185</v>
      </c>
      <c r="R31" s="17" t="s">
        <v>44</v>
      </c>
      <c r="S31" s="17" t="s">
        <v>420</v>
      </c>
      <c r="AH31" s="25">
        <f t="shared" si="1"/>
        <v>0</v>
      </c>
      <c r="AI31" s="21">
        <v>182.16</v>
      </c>
      <c r="AJ31" s="21"/>
      <c r="AK31" s="21"/>
      <c r="AL31" s="21"/>
      <c r="AM31" s="15"/>
      <c r="AN31" s="4" t="s">
        <v>96</v>
      </c>
      <c r="AO31" s="4" t="s">
        <v>98</v>
      </c>
    </row>
    <row r="32" spans="1:41" x14ac:dyDescent="0.25">
      <c r="A32" s="4" t="s">
        <v>933</v>
      </c>
      <c r="B32" s="4" t="s">
        <v>255</v>
      </c>
      <c r="C32" s="4">
        <v>2009</v>
      </c>
      <c r="D32" s="4" t="s">
        <v>851</v>
      </c>
      <c r="E32" s="12" t="s">
        <v>179</v>
      </c>
      <c r="F32" s="4" t="s">
        <v>579</v>
      </c>
      <c r="G32" s="4" t="s">
        <v>609</v>
      </c>
      <c r="H32" s="4" t="s">
        <v>15</v>
      </c>
      <c r="I32" s="4" t="s">
        <v>63</v>
      </c>
      <c r="J32" s="4" t="s">
        <v>256</v>
      </c>
      <c r="M32" s="4">
        <v>193</v>
      </c>
      <c r="N32" s="6" t="s">
        <v>257</v>
      </c>
      <c r="O32" s="5" t="s">
        <v>258</v>
      </c>
      <c r="P32" s="13" t="s">
        <v>423</v>
      </c>
      <c r="Q32" s="17" t="s">
        <v>868</v>
      </c>
      <c r="R32" s="5" t="s">
        <v>44</v>
      </c>
      <c r="S32" s="5" t="s">
        <v>228</v>
      </c>
      <c r="X32" s="4" t="s">
        <v>99</v>
      </c>
      <c r="AH32" s="25">
        <f t="shared" si="1"/>
        <v>0</v>
      </c>
      <c r="AI32" s="4">
        <v>59.28</v>
      </c>
      <c r="AM32" s="4">
        <v>0.49056000000000005</v>
      </c>
      <c r="AN32" s="4" t="s">
        <v>96</v>
      </c>
      <c r="AO32" s="4" t="s">
        <v>98</v>
      </c>
    </row>
    <row r="33" spans="1:41" ht="13.8" customHeight="1" x14ac:dyDescent="0.25">
      <c r="A33" s="4" t="s">
        <v>934</v>
      </c>
      <c r="B33" s="4" t="s">
        <v>1177</v>
      </c>
      <c r="C33" s="4">
        <v>2024</v>
      </c>
      <c r="D33" s="4" t="s">
        <v>1179</v>
      </c>
      <c r="E33" s="4" t="s">
        <v>179</v>
      </c>
      <c r="F33" s="4" t="s">
        <v>579</v>
      </c>
      <c r="G33" s="4" t="s">
        <v>1178</v>
      </c>
      <c r="H33" s="4" t="s">
        <v>15</v>
      </c>
      <c r="I33" s="4" t="s">
        <v>16</v>
      </c>
      <c r="J33" s="4" t="s">
        <v>191</v>
      </c>
      <c r="P33" s="5" t="s">
        <v>185</v>
      </c>
      <c r="Q33" s="5" t="s">
        <v>185</v>
      </c>
      <c r="T33" s="4" t="s">
        <v>1180</v>
      </c>
      <c r="X33" s="4" t="s">
        <v>99</v>
      </c>
      <c r="Y33" s="4">
        <v>30.4</v>
      </c>
      <c r="Z33" s="4">
        <v>9</v>
      </c>
      <c r="AA33" s="4">
        <v>8.8000000000000007</v>
      </c>
      <c r="AB33" s="4">
        <v>0.3</v>
      </c>
      <c r="AC33" s="4">
        <v>0</v>
      </c>
      <c r="AD33" s="4">
        <v>0.4</v>
      </c>
      <c r="AH33" s="4">
        <f t="shared" si="1"/>
        <v>0.35478187042149806</v>
      </c>
      <c r="AI33" s="4">
        <v>425.7</v>
      </c>
      <c r="AL33" s="4">
        <v>-185</v>
      </c>
      <c r="AM33" s="4">
        <v>-148.5</v>
      </c>
      <c r="AN33" s="4" t="s">
        <v>96</v>
      </c>
      <c r="AO33" s="4" t="s">
        <v>169</v>
      </c>
    </row>
    <row r="34" spans="1:41" x14ac:dyDescent="0.25">
      <c r="A34" s="4" t="s">
        <v>935</v>
      </c>
      <c r="B34" s="12" t="s">
        <v>400</v>
      </c>
      <c r="C34" s="4">
        <v>2023</v>
      </c>
      <c r="D34" s="12" t="s">
        <v>618</v>
      </c>
      <c r="E34" s="12" t="s">
        <v>179</v>
      </c>
      <c r="F34" s="4" t="s">
        <v>579</v>
      </c>
      <c r="G34" s="4" t="s">
        <v>610</v>
      </c>
      <c r="H34" s="4" t="s">
        <v>15</v>
      </c>
      <c r="I34" s="4" t="s">
        <v>16</v>
      </c>
      <c r="J34" s="12" t="s">
        <v>213</v>
      </c>
      <c r="K34" s="12"/>
      <c r="L34" s="12"/>
      <c r="P34" s="13" t="s">
        <v>185</v>
      </c>
      <c r="Q34" s="13" t="s">
        <v>185</v>
      </c>
      <c r="R34" s="13" t="s">
        <v>37</v>
      </c>
      <c r="S34" s="13" t="s">
        <v>37</v>
      </c>
      <c r="AH34" s="25">
        <f t="shared" si="1"/>
        <v>0</v>
      </c>
      <c r="AI34" s="4">
        <v>564.96</v>
      </c>
      <c r="AN34" s="4" t="s">
        <v>96</v>
      </c>
      <c r="AO34" s="4" t="s">
        <v>98</v>
      </c>
    </row>
    <row r="35" spans="1:41" x14ac:dyDescent="0.25">
      <c r="A35" s="4" t="s">
        <v>936</v>
      </c>
      <c r="B35" s="12" t="s">
        <v>427</v>
      </c>
      <c r="C35" s="12">
        <v>2021</v>
      </c>
      <c r="D35" s="12"/>
      <c r="E35" s="12" t="s">
        <v>179</v>
      </c>
      <c r="F35" s="4" t="s">
        <v>579</v>
      </c>
      <c r="G35" s="15" t="s">
        <v>567</v>
      </c>
      <c r="H35" s="12" t="s">
        <v>15</v>
      </c>
      <c r="I35" s="12" t="s">
        <v>16</v>
      </c>
      <c r="J35" s="12" t="s">
        <v>214</v>
      </c>
      <c r="K35" s="12"/>
      <c r="L35" s="12"/>
      <c r="M35" s="13"/>
      <c r="N35" s="35"/>
      <c r="O35" s="13"/>
      <c r="P35" s="13" t="s">
        <v>423</v>
      </c>
      <c r="Q35" s="17" t="s">
        <v>868</v>
      </c>
      <c r="R35" s="13" t="s">
        <v>37</v>
      </c>
      <c r="S35" s="13" t="s">
        <v>37</v>
      </c>
      <c r="AH35" s="25">
        <f t="shared" si="1"/>
        <v>0</v>
      </c>
      <c r="AI35" s="26">
        <v>5.04</v>
      </c>
      <c r="AJ35" s="26"/>
      <c r="AK35" s="26"/>
      <c r="AL35" s="26"/>
      <c r="AM35" s="12"/>
      <c r="AN35" s="4" t="s">
        <v>96</v>
      </c>
      <c r="AO35" s="4" t="s">
        <v>98</v>
      </c>
    </row>
    <row r="36" spans="1:41" x14ac:dyDescent="0.25">
      <c r="A36" s="4" t="s">
        <v>589</v>
      </c>
      <c r="B36" s="4" t="s">
        <v>1065</v>
      </c>
      <c r="C36" s="4">
        <v>2015</v>
      </c>
      <c r="E36" s="4" t="s">
        <v>180</v>
      </c>
      <c r="F36" s="4" t="s">
        <v>578</v>
      </c>
      <c r="G36" s="4" t="s">
        <v>1066</v>
      </c>
      <c r="H36" s="15" t="s">
        <v>15</v>
      </c>
      <c r="I36" s="15" t="s">
        <v>16</v>
      </c>
      <c r="J36" s="4" t="s">
        <v>1067</v>
      </c>
      <c r="P36" s="5" t="s">
        <v>21</v>
      </c>
      <c r="Q36" s="5" t="s">
        <v>424</v>
      </c>
      <c r="R36" s="5" t="s">
        <v>37</v>
      </c>
      <c r="S36" s="5" t="s">
        <v>37</v>
      </c>
      <c r="X36" s="4" t="s">
        <v>99</v>
      </c>
      <c r="Y36" s="4">
        <v>20.3</v>
      </c>
      <c r="AH36" s="25">
        <f t="shared" si="1"/>
        <v>0</v>
      </c>
      <c r="AL36" s="4">
        <v>42.47</v>
      </c>
      <c r="AN36" s="4" t="s">
        <v>96</v>
      </c>
      <c r="AO36" s="4" t="s">
        <v>97</v>
      </c>
    </row>
    <row r="37" spans="1:41" x14ac:dyDescent="0.25">
      <c r="A37" s="4" t="s">
        <v>937</v>
      </c>
      <c r="B37" s="15" t="s">
        <v>556</v>
      </c>
      <c r="C37" s="15">
        <v>2015</v>
      </c>
      <c r="D37" s="15"/>
      <c r="E37" s="15" t="s">
        <v>180</v>
      </c>
      <c r="F37" s="4" t="s">
        <v>578</v>
      </c>
      <c r="G37" s="4" t="s">
        <v>611</v>
      </c>
      <c r="H37" s="15" t="s">
        <v>15</v>
      </c>
      <c r="I37" s="15" t="s">
        <v>16</v>
      </c>
      <c r="J37" s="18" t="s">
        <v>213</v>
      </c>
      <c r="K37" s="18"/>
      <c r="L37" s="18"/>
      <c r="M37" s="16"/>
      <c r="N37" s="34"/>
      <c r="O37" s="17"/>
      <c r="P37" s="24" t="s">
        <v>185</v>
      </c>
      <c r="Q37" s="13" t="s">
        <v>185</v>
      </c>
      <c r="R37" s="17" t="s">
        <v>44</v>
      </c>
      <c r="S37" s="24" t="s">
        <v>185</v>
      </c>
      <c r="AH37" s="25">
        <f t="shared" si="1"/>
        <v>0</v>
      </c>
      <c r="AI37" s="15"/>
      <c r="AJ37" s="15"/>
      <c r="AK37" s="15"/>
      <c r="AL37" s="15"/>
      <c r="AM37" s="15">
        <v>0.87936000000000003</v>
      </c>
      <c r="AN37" s="4" t="s">
        <v>96</v>
      </c>
      <c r="AO37" s="4" t="s">
        <v>98</v>
      </c>
    </row>
    <row r="38" spans="1:41" x14ac:dyDescent="0.25">
      <c r="A38" s="4" t="s">
        <v>938</v>
      </c>
      <c r="B38" s="15" t="s">
        <v>428</v>
      </c>
      <c r="C38" s="21">
        <v>2005</v>
      </c>
      <c r="D38" s="12" t="s">
        <v>617</v>
      </c>
      <c r="E38" s="15" t="s">
        <v>179</v>
      </c>
      <c r="F38" s="4" t="s">
        <v>579</v>
      </c>
      <c r="G38" s="15" t="s">
        <v>568</v>
      </c>
      <c r="H38" s="15" t="s">
        <v>15</v>
      </c>
      <c r="I38" s="18" t="s">
        <v>16</v>
      </c>
      <c r="J38" s="18" t="s">
        <v>429</v>
      </c>
      <c r="K38" s="18"/>
      <c r="L38" s="18"/>
      <c r="M38" s="17"/>
      <c r="N38" s="33"/>
      <c r="O38" s="17"/>
      <c r="P38" s="24" t="s">
        <v>185</v>
      </c>
      <c r="Q38" s="13" t="s">
        <v>185</v>
      </c>
      <c r="R38" s="17" t="s">
        <v>867</v>
      </c>
      <c r="S38" s="17" t="s">
        <v>417</v>
      </c>
      <c r="AH38" s="25">
        <f t="shared" si="1"/>
        <v>0</v>
      </c>
      <c r="AI38" s="22">
        <v>51.84</v>
      </c>
      <c r="AJ38" s="22"/>
      <c r="AK38" s="22"/>
      <c r="AL38" s="22"/>
      <c r="AM38" s="15"/>
      <c r="AN38" s="4" t="s">
        <v>96</v>
      </c>
      <c r="AO38" s="4" t="s">
        <v>98</v>
      </c>
    </row>
    <row r="39" spans="1:41" x14ac:dyDescent="0.25">
      <c r="A39" s="4" t="s">
        <v>939</v>
      </c>
      <c r="B39" s="4" t="s">
        <v>181</v>
      </c>
      <c r="C39" s="4">
        <v>2013</v>
      </c>
      <c r="E39" s="15" t="s">
        <v>179</v>
      </c>
      <c r="F39" s="4" t="s">
        <v>579</v>
      </c>
      <c r="G39" s="4" t="s">
        <v>1041</v>
      </c>
      <c r="H39" s="4" t="s">
        <v>15</v>
      </c>
      <c r="I39" s="15" t="s">
        <v>16</v>
      </c>
      <c r="J39" s="4" t="s">
        <v>182</v>
      </c>
      <c r="N39" s="6" t="s">
        <v>183</v>
      </c>
      <c r="O39" s="5" t="s">
        <v>184</v>
      </c>
      <c r="P39" s="5" t="s">
        <v>423</v>
      </c>
      <c r="Q39" s="17" t="s">
        <v>868</v>
      </c>
      <c r="R39" s="5" t="s">
        <v>37</v>
      </c>
      <c r="S39" s="5" t="s">
        <v>343</v>
      </c>
      <c r="X39" s="4" t="s">
        <v>99</v>
      </c>
      <c r="Y39" s="5"/>
      <c r="AH39" s="25">
        <f t="shared" si="1"/>
        <v>0</v>
      </c>
      <c r="AI39" s="14">
        <v>0</v>
      </c>
      <c r="AJ39" s="14"/>
      <c r="AK39" s="5"/>
      <c r="AN39" s="4" t="s">
        <v>96</v>
      </c>
      <c r="AO39" s="4" t="s">
        <v>98</v>
      </c>
    </row>
    <row r="40" spans="1:41" x14ac:dyDescent="0.25">
      <c r="A40" s="4" t="s">
        <v>940</v>
      </c>
      <c r="B40" s="28" t="s">
        <v>516</v>
      </c>
      <c r="C40" s="15">
        <v>2022</v>
      </c>
      <c r="D40" s="12" t="s">
        <v>616</v>
      </c>
      <c r="E40" s="15" t="s">
        <v>179</v>
      </c>
      <c r="F40" s="4" t="s">
        <v>579</v>
      </c>
      <c r="G40" s="4" t="s">
        <v>612</v>
      </c>
      <c r="H40" s="15" t="s">
        <v>15</v>
      </c>
      <c r="I40" s="15" t="s">
        <v>16</v>
      </c>
      <c r="J40" s="18" t="s">
        <v>215</v>
      </c>
      <c r="K40" s="18"/>
      <c r="L40" s="18"/>
      <c r="M40" s="16"/>
      <c r="N40" s="34"/>
      <c r="O40" s="17"/>
      <c r="P40" s="17" t="s">
        <v>185</v>
      </c>
      <c r="Q40" s="17" t="s">
        <v>185</v>
      </c>
      <c r="R40" s="17" t="s">
        <v>37</v>
      </c>
      <c r="S40" s="17" t="s">
        <v>37</v>
      </c>
      <c r="AH40" s="25">
        <f t="shared" si="1"/>
        <v>0</v>
      </c>
      <c r="AI40" s="16"/>
      <c r="AJ40" s="16"/>
      <c r="AK40" s="16"/>
      <c r="AL40" s="16"/>
      <c r="AM40" s="16">
        <v>0.26700000000000002</v>
      </c>
      <c r="AN40" s="4" t="s">
        <v>96</v>
      </c>
      <c r="AO40" s="4" t="s">
        <v>98</v>
      </c>
    </row>
    <row r="41" spans="1:41" x14ac:dyDescent="0.25">
      <c r="A41" s="4" t="s">
        <v>941</v>
      </c>
      <c r="B41" s="4" t="s">
        <v>346</v>
      </c>
      <c r="C41" s="4">
        <v>2022</v>
      </c>
      <c r="D41" s="23" t="s">
        <v>347</v>
      </c>
      <c r="E41" s="15" t="s">
        <v>179</v>
      </c>
      <c r="F41" s="4" t="s">
        <v>579</v>
      </c>
      <c r="G41" s="4" t="s">
        <v>613</v>
      </c>
      <c r="H41" s="4" t="s">
        <v>15</v>
      </c>
      <c r="I41" s="4" t="s">
        <v>16</v>
      </c>
      <c r="J41" s="4" t="s">
        <v>348</v>
      </c>
      <c r="M41" s="4">
        <f t="shared" ref="M41:M42" si="2">365*2</f>
        <v>730</v>
      </c>
      <c r="N41" s="6" t="s">
        <v>20</v>
      </c>
      <c r="O41" s="5" t="s">
        <v>72</v>
      </c>
      <c r="P41" s="5" t="s">
        <v>21</v>
      </c>
      <c r="Q41" s="5" t="s">
        <v>48</v>
      </c>
      <c r="R41" s="5" t="s">
        <v>37</v>
      </c>
      <c r="S41" s="5" t="s">
        <v>37</v>
      </c>
      <c r="T41" s="4" t="s">
        <v>349</v>
      </c>
      <c r="U41" s="7"/>
      <c r="V41" s="4">
        <v>1</v>
      </c>
      <c r="X41" s="4" t="s">
        <v>112</v>
      </c>
      <c r="Y41" s="8">
        <v>20.14</v>
      </c>
      <c r="Z41" s="8">
        <v>8.56</v>
      </c>
      <c r="AA41" s="8">
        <v>8.01</v>
      </c>
      <c r="AB41" s="8"/>
      <c r="AC41" s="8"/>
      <c r="AD41" s="8"/>
      <c r="AE41" s="8"/>
      <c r="AF41" s="8">
        <v>40.590000000000003</v>
      </c>
      <c r="AG41" s="8"/>
      <c r="AH41" s="8">
        <v>0</v>
      </c>
      <c r="AI41" s="8">
        <v>7.85</v>
      </c>
      <c r="AJ41" s="8"/>
      <c r="AK41" s="8"/>
      <c r="AL41" s="8"/>
      <c r="AM41" s="8">
        <v>0.2</v>
      </c>
      <c r="AN41" s="4" t="s">
        <v>96</v>
      </c>
      <c r="AO41" s="4" t="s">
        <v>166</v>
      </c>
    </row>
    <row r="42" spans="1:41" x14ac:dyDescent="0.25">
      <c r="A42" s="4" t="s">
        <v>941</v>
      </c>
      <c r="B42" s="4" t="s">
        <v>346</v>
      </c>
      <c r="C42" s="4">
        <v>2022</v>
      </c>
      <c r="D42" s="23" t="s">
        <v>347</v>
      </c>
      <c r="E42" s="15" t="s">
        <v>179</v>
      </c>
      <c r="F42" s="4" t="s">
        <v>579</v>
      </c>
      <c r="G42" s="4" t="s">
        <v>613</v>
      </c>
      <c r="H42" s="4" t="s">
        <v>15</v>
      </c>
      <c r="I42" s="4" t="s">
        <v>16</v>
      </c>
      <c r="J42" s="4" t="s">
        <v>348</v>
      </c>
      <c r="M42" s="4">
        <f t="shared" si="2"/>
        <v>730</v>
      </c>
      <c r="N42" s="6" t="s">
        <v>352</v>
      </c>
      <c r="O42" s="5" t="s">
        <v>353</v>
      </c>
      <c r="P42" s="5" t="s">
        <v>185</v>
      </c>
      <c r="Q42" s="5" t="s">
        <v>185</v>
      </c>
      <c r="R42" s="5" t="s">
        <v>37</v>
      </c>
      <c r="S42" s="5" t="s">
        <v>37</v>
      </c>
      <c r="T42" s="4" t="s">
        <v>349</v>
      </c>
      <c r="U42" s="7"/>
      <c r="V42" s="4">
        <v>2</v>
      </c>
      <c r="X42" s="4" t="s">
        <v>112</v>
      </c>
      <c r="Y42" s="8">
        <v>20.03</v>
      </c>
      <c r="Z42" s="8">
        <v>8.14</v>
      </c>
      <c r="AA42" s="8">
        <v>9.64</v>
      </c>
      <c r="AB42" s="8"/>
      <c r="AC42" s="8"/>
      <c r="AD42" s="8"/>
      <c r="AE42" s="8"/>
      <c r="AF42" s="8">
        <v>49.19</v>
      </c>
      <c r="AG42" s="8"/>
      <c r="AH42" s="8">
        <v>0</v>
      </c>
      <c r="AI42" s="8">
        <v>5.27</v>
      </c>
      <c r="AJ42" s="8"/>
      <c r="AK42" s="8"/>
      <c r="AL42" s="8"/>
      <c r="AM42" s="8">
        <v>0.14000000000000001</v>
      </c>
      <c r="AN42" s="4" t="s">
        <v>96</v>
      </c>
      <c r="AO42" s="4" t="s">
        <v>166</v>
      </c>
    </row>
    <row r="43" spans="1:41" ht="13.8" customHeight="1" x14ac:dyDescent="0.25">
      <c r="A43" s="4" t="s">
        <v>590</v>
      </c>
      <c r="B43" s="15" t="s">
        <v>431</v>
      </c>
      <c r="C43" s="15">
        <v>2023</v>
      </c>
      <c r="D43" s="12" t="s">
        <v>615</v>
      </c>
      <c r="E43" s="15" t="s">
        <v>179</v>
      </c>
      <c r="F43" s="4" t="s">
        <v>579</v>
      </c>
      <c r="G43" s="15" t="s">
        <v>566</v>
      </c>
      <c r="H43" s="15" t="s">
        <v>15</v>
      </c>
      <c r="I43" s="15" t="s">
        <v>16</v>
      </c>
      <c r="J43" s="18" t="s">
        <v>100</v>
      </c>
      <c r="K43" s="18"/>
      <c r="L43" s="18"/>
      <c r="M43" s="17"/>
      <c r="N43" s="33"/>
      <c r="O43" s="17"/>
      <c r="P43" s="5" t="s">
        <v>21</v>
      </c>
      <c r="Q43" s="13" t="s">
        <v>48</v>
      </c>
      <c r="R43" s="17" t="s">
        <v>44</v>
      </c>
      <c r="S43" s="17" t="s">
        <v>432</v>
      </c>
      <c r="AH43" s="25">
        <f t="shared" ref="AH43:AH68" si="3">(AB43*(14.01/18.04))+(AC43*(14.01/62))+(AD43*(14.01/46.01))</f>
        <v>0</v>
      </c>
      <c r="AI43" s="21">
        <v>144.72</v>
      </c>
      <c r="AJ43" s="21"/>
      <c r="AK43" s="21"/>
      <c r="AL43" s="21"/>
      <c r="AM43" s="15"/>
      <c r="AN43" s="4" t="s">
        <v>96</v>
      </c>
      <c r="AO43" s="4" t="s">
        <v>98</v>
      </c>
    </row>
    <row r="44" spans="1:41" x14ac:dyDescent="0.25">
      <c r="A44" s="4" t="s">
        <v>942</v>
      </c>
      <c r="B44" s="28" t="s">
        <v>517</v>
      </c>
      <c r="C44" s="15">
        <v>2017</v>
      </c>
      <c r="D44" s="12" t="s">
        <v>622</v>
      </c>
      <c r="E44" s="15" t="s">
        <v>179</v>
      </c>
      <c r="F44" s="4" t="s">
        <v>579</v>
      </c>
      <c r="G44" s="4" t="s">
        <v>621</v>
      </c>
      <c r="H44" s="15" t="s">
        <v>15</v>
      </c>
      <c r="I44" s="15" t="s">
        <v>16</v>
      </c>
      <c r="J44" s="18" t="s">
        <v>29</v>
      </c>
      <c r="K44" s="18"/>
      <c r="L44" s="18"/>
      <c r="M44" s="16"/>
      <c r="N44" s="34"/>
      <c r="O44" s="17"/>
      <c r="P44" s="17" t="s">
        <v>185</v>
      </c>
      <c r="Q44" s="13" t="s">
        <v>185</v>
      </c>
      <c r="R44" s="17" t="s">
        <v>37</v>
      </c>
      <c r="S44" s="17" t="s">
        <v>37</v>
      </c>
      <c r="AH44" s="25">
        <f t="shared" si="3"/>
        <v>0</v>
      </c>
      <c r="AI44" s="16"/>
      <c r="AJ44" s="16"/>
      <c r="AK44" s="16"/>
      <c r="AL44" s="16"/>
      <c r="AM44" s="16">
        <v>6.5760000000000005</v>
      </c>
      <c r="AN44" s="4" t="s">
        <v>96</v>
      </c>
      <c r="AO44" s="4" t="s">
        <v>98</v>
      </c>
    </row>
    <row r="45" spans="1:41" x14ac:dyDescent="0.25">
      <c r="A45" s="4" t="s">
        <v>943</v>
      </c>
      <c r="B45" s="4" t="s">
        <v>294</v>
      </c>
      <c r="C45" s="4">
        <v>2012</v>
      </c>
      <c r="E45" s="15" t="s">
        <v>1199</v>
      </c>
      <c r="F45" s="4" t="s">
        <v>579</v>
      </c>
      <c r="G45" s="4" t="s">
        <v>1046</v>
      </c>
      <c r="H45" s="4" t="s">
        <v>15</v>
      </c>
      <c r="J45" s="4" t="s">
        <v>41</v>
      </c>
      <c r="N45" s="6" t="s">
        <v>183</v>
      </c>
      <c r="O45" s="5" t="s">
        <v>295</v>
      </c>
      <c r="P45" s="13" t="s">
        <v>185</v>
      </c>
      <c r="Q45" s="13" t="s">
        <v>185</v>
      </c>
      <c r="R45" s="17" t="s">
        <v>37</v>
      </c>
      <c r="S45" s="17" t="s">
        <v>37</v>
      </c>
      <c r="X45" s="4" t="s">
        <v>99</v>
      </c>
      <c r="Y45" s="5"/>
      <c r="AH45" s="25">
        <f t="shared" si="3"/>
        <v>0</v>
      </c>
      <c r="AI45" s="14">
        <v>824</v>
      </c>
      <c r="AJ45" s="14"/>
      <c r="AK45" s="5"/>
      <c r="AN45" s="4" t="s">
        <v>96</v>
      </c>
      <c r="AO45" s="4" t="s">
        <v>98</v>
      </c>
    </row>
    <row r="46" spans="1:41" x14ac:dyDescent="0.25">
      <c r="A46" s="4" t="s">
        <v>944</v>
      </c>
      <c r="B46" s="4" t="s">
        <v>223</v>
      </c>
      <c r="C46" s="4">
        <v>2021</v>
      </c>
      <c r="D46" s="4" t="s">
        <v>224</v>
      </c>
      <c r="E46" s="15" t="s">
        <v>179</v>
      </c>
      <c r="F46" s="4" t="s">
        <v>579</v>
      </c>
      <c r="G46" s="4" t="s">
        <v>562</v>
      </c>
      <c r="H46" s="4" t="s">
        <v>15</v>
      </c>
      <c r="I46" s="4" t="s">
        <v>16</v>
      </c>
      <c r="J46" s="4" t="s">
        <v>19</v>
      </c>
      <c r="M46" s="4">
        <v>180</v>
      </c>
      <c r="N46" s="6" t="s">
        <v>225</v>
      </c>
      <c r="O46" s="5" t="s">
        <v>226</v>
      </c>
      <c r="P46" s="5" t="s">
        <v>185</v>
      </c>
      <c r="Q46" s="13" t="s">
        <v>185</v>
      </c>
      <c r="R46" s="5" t="s">
        <v>37</v>
      </c>
      <c r="S46" s="5" t="s">
        <v>38</v>
      </c>
      <c r="T46" s="4" t="s">
        <v>227</v>
      </c>
      <c r="U46" s="4">
        <v>2.25</v>
      </c>
      <c r="V46" s="4">
        <v>1</v>
      </c>
      <c r="W46" s="4">
        <v>15</v>
      </c>
      <c r="X46" s="4" t="s">
        <v>99</v>
      </c>
      <c r="AH46" s="25">
        <f t="shared" si="3"/>
        <v>0</v>
      </c>
      <c r="AI46" s="8">
        <v>8.8000000000000007</v>
      </c>
      <c r="AJ46" s="8"/>
      <c r="AK46" s="8"/>
      <c r="AM46" s="4">
        <v>0.13300000000000001</v>
      </c>
      <c r="AN46" s="4" t="s">
        <v>96</v>
      </c>
      <c r="AO46" s="4" t="s">
        <v>97</v>
      </c>
    </row>
    <row r="47" spans="1:41" x14ac:dyDescent="0.25">
      <c r="A47" s="4" t="s">
        <v>944</v>
      </c>
      <c r="B47" s="4" t="s">
        <v>223</v>
      </c>
      <c r="C47" s="4">
        <v>2021</v>
      </c>
      <c r="D47" s="4" t="s">
        <v>224</v>
      </c>
      <c r="E47" s="15" t="s">
        <v>179</v>
      </c>
      <c r="F47" s="4" t="s">
        <v>579</v>
      </c>
      <c r="G47" s="4" t="s">
        <v>562</v>
      </c>
      <c r="H47" s="4" t="s">
        <v>15</v>
      </c>
      <c r="I47" s="4" t="s">
        <v>16</v>
      </c>
      <c r="J47" s="4" t="s">
        <v>19</v>
      </c>
      <c r="M47" s="4">
        <v>180</v>
      </c>
      <c r="N47" s="6" t="s">
        <v>225</v>
      </c>
      <c r="O47" s="5" t="s">
        <v>226</v>
      </c>
      <c r="P47" s="5" t="s">
        <v>185</v>
      </c>
      <c r="Q47" s="13" t="s">
        <v>185</v>
      </c>
      <c r="R47" s="17" t="s">
        <v>44</v>
      </c>
      <c r="S47" s="5" t="s">
        <v>228</v>
      </c>
      <c r="T47" s="4" t="s">
        <v>229</v>
      </c>
      <c r="U47" s="4">
        <v>2.25</v>
      </c>
      <c r="V47" s="4">
        <v>1</v>
      </c>
      <c r="W47" s="4">
        <v>15</v>
      </c>
      <c r="X47" s="4" t="s">
        <v>99</v>
      </c>
      <c r="AH47" s="25">
        <f t="shared" si="3"/>
        <v>0</v>
      </c>
      <c r="AI47" s="8">
        <v>8.89</v>
      </c>
      <c r="AJ47" s="8"/>
      <c r="AK47" s="8"/>
      <c r="AM47" s="4">
        <v>13.41</v>
      </c>
      <c r="AN47" s="4" t="s">
        <v>96</v>
      </c>
      <c r="AO47" s="4" t="s">
        <v>97</v>
      </c>
    </row>
    <row r="48" spans="1:41" ht="13.8" customHeight="1" x14ac:dyDescent="0.25">
      <c r="A48" s="4" t="s">
        <v>945</v>
      </c>
      <c r="B48" s="15" t="s">
        <v>555</v>
      </c>
      <c r="C48" s="15">
        <v>2017</v>
      </c>
      <c r="D48" s="12" t="s">
        <v>623</v>
      </c>
      <c r="E48" s="15" t="s">
        <v>179</v>
      </c>
      <c r="F48" s="4" t="s">
        <v>579</v>
      </c>
      <c r="G48" s="4" t="s">
        <v>573</v>
      </c>
      <c r="H48" s="15" t="s">
        <v>15</v>
      </c>
      <c r="I48" s="15" t="s">
        <v>16</v>
      </c>
      <c r="J48" s="18" t="s">
        <v>213</v>
      </c>
      <c r="K48" s="18"/>
      <c r="L48" s="18"/>
      <c r="M48" s="16"/>
      <c r="N48" s="34"/>
      <c r="O48" s="17"/>
      <c r="P48" s="24" t="s">
        <v>185</v>
      </c>
      <c r="Q48" s="13" t="s">
        <v>185</v>
      </c>
      <c r="R48" s="17" t="s">
        <v>44</v>
      </c>
      <c r="S48" s="24" t="s">
        <v>185</v>
      </c>
      <c r="X48" s="4" t="s">
        <v>99</v>
      </c>
      <c r="AH48" s="25">
        <f t="shared" si="3"/>
        <v>0</v>
      </c>
      <c r="AI48" s="15"/>
      <c r="AJ48" s="15"/>
      <c r="AK48" s="15"/>
      <c r="AL48" s="15"/>
      <c r="AM48" s="15">
        <v>0.17927999999999999</v>
      </c>
      <c r="AN48" s="4" t="s">
        <v>96</v>
      </c>
      <c r="AO48" s="4" t="s">
        <v>98</v>
      </c>
    </row>
    <row r="49" spans="1:41" ht="13.8" customHeight="1" x14ac:dyDescent="0.25">
      <c r="A49" s="4" t="s">
        <v>946</v>
      </c>
      <c r="B49" s="4" t="s">
        <v>282</v>
      </c>
      <c r="C49" s="4">
        <v>2005</v>
      </c>
      <c r="D49" s="4" t="s">
        <v>283</v>
      </c>
      <c r="E49" s="12" t="s">
        <v>179</v>
      </c>
      <c r="F49" s="4" t="s">
        <v>579</v>
      </c>
      <c r="G49" s="4" t="s">
        <v>624</v>
      </c>
      <c r="H49" s="4" t="s">
        <v>199</v>
      </c>
      <c r="I49" s="4" t="s">
        <v>284</v>
      </c>
      <c r="J49" s="4" t="s">
        <v>285</v>
      </c>
      <c r="M49" s="4">
        <v>67</v>
      </c>
      <c r="N49" s="6" t="s">
        <v>219</v>
      </c>
      <c r="O49" s="5" t="s">
        <v>220</v>
      </c>
      <c r="P49" s="5" t="s">
        <v>185</v>
      </c>
      <c r="Q49" s="13" t="s">
        <v>185</v>
      </c>
      <c r="R49" s="5" t="s">
        <v>288</v>
      </c>
      <c r="S49" s="5" t="s">
        <v>289</v>
      </c>
      <c r="U49" s="4">
        <v>4</v>
      </c>
      <c r="V49" s="4">
        <v>0.2</v>
      </c>
      <c r="W49" s="4">
        <v>1</v>
      </c>
      <c r="X49" s="4" t="s">
        <v>99</v>
      </c>
      <c r="Y49" s="4">
        <v>23.8</v>
      </c>
      <c r="Z49" s="4">
        <v>7.5</v>
      </c>
      <c r="AA49" s="4">
        <v>4</v>
      </c>
      <c r="AH49" s="25">
        <f t="shared" si="3"/>
        <v>0</v>
      </c>
      <c r="AI49" s="4">
        <f>13.6*24</f>
        <v>326.39999999999998</v>
      </c>
      <c r="AN49" s="4" t="s">
        <v>96</v>
      </c>
      <c r="AO49" s="4" t="s">
        <v>97</v>
      </c>
    </row>
    <row r="50" spans="1:41" ht="13.8" customHeight="1" x14ac:dyDescent="0.25">
      <c r="A50" s="4" t="s">
        <v>946</v>
      </c>
      <c r="B50" s="4" t="s">
        <v>282</v>
      </c>
      <c r="C50" s="4">
        <v>2005</v>
      </c>
      <c r="D50" s="4" t="s">
        <v>283</v>
      </c>
      <c r="E50" s="12" t="s">
        <v>179</v>
      </c>
      <c r="F50" s="4" t="s">
        <v>579</v>
      </c>
      <c r="G50" s="4" t="s">
        <v>624</v>
      </c>
      <c r="H50" s="4" t="s">
        <v>199</v>
      </c>
      <c r="I50" s="4" t="s">
        <v>284</v>
      </c>
      <c r="J50" s="4" t="s">
        <v>285</v>
      </c>
      <c r="M50" s="4">
        <v>67</v>
      </c>
      <c r="N50" s="6" t="s">
        <v>286</v>
      </c>
      <c r="O50" s="5" t="s">
        <v>287</v>
      </c>
      <c r="P50" s="5" t="s">
        <v>423</v>
      </c>
      <c r="Q50" s="17" t="s">
        <v>868</v>
      </c>
      <c r="R50" s="5" t="s">
        <v>288</v>
      </c>
      <c r="S50" s="5" t="s">
        <v>289</v>
      </c>
      <c r="U50" s="4">
        <v>4</v>
      </c>
      <c r="V50" s="4">
        <v>0.2</v>
      </c>
      <c r="W50" s="4">
        <v>1</v>
      </c>
      <c r="X50" s="4" t="s">
        <v>99</v>
      </c>
      <c r="Y50" s="4">
        <v>23.8</v>
      </c>
      <c r="Z50" s="4">
        <v>7.5</v>
      </c>
      <c r="AA50" s="4">
        <v>4</v>
      </c>
      <c r="AH50" s="25">
        <f t="shared" si="3"/>
        <v>0</v>
      </c>
      <c r="AI50" s="4">
        <f>12.1*24</f>
        <v>290.39999999999998</v>
      </c>
      <c r="AN50" s="4" t="s">
        <v>96</v>
      </c>
      <c r="AO50" s="4" t="s">
        <v>97</v>
      </c>
    </row>
    <row r="51" spans="1:41" ht="13.8" customHeight="1" x14ac:dyDescent="0.25">
      <c r="A51" s="4" t="s">
        <v>947</v>
      </c>
      <c r="B51" s="4" t="s">
        <v>290</v>
      </c>
      <c r="C51" s="4">
        <v>2007</v>
      </c>
      <c r="E51" s="12" t="s">
        <v>179</v>
      </c>
      <c r="F51" s="4" t="s">
        <v>578</v>
      </c>
      <c r="G51" s="4" t="s">
        <v>1042</v>
      </c>
      <c r="H51" s="4" t="s">
        <v>15</v>
      </c>
      <c r="I51" s="4" t="s">
        <v>41</v>
      </c>
      <c r="J51" s="4" t="s">
        <v>291</v>
      </c>
      <c r="M51" s="4">
        <v>180</v>
      </c>
      <c r="N51" s="6" t="s">
        <v>183</v>
      </c>
      <c r="O51" s="5" t="s">
        <v>292</v>
      </c>
      <c r="P51" s="5" t="s">
        <v>423</v>
      </c>
      <c r="Q51" s="17" t="s">
        <v>868</v>
      </c>
      <c r="R51" s="5" t="s">
        <v>44</v>
      </c>
      <c r="S51" s="5" t="s">
        <v>228</v>
      </c>
      <c r="X51" s="4" t="s">
        <v>99</v>
      </c>
      <c r="Y51" s="4">
        <v>23.9</v>
      </c>
      <c r="Z51" s="4">
        <v>7.5</v>
      </c>
      <c r="AA51" s="4">
        <v>8.4</v>
      </c>
      <c r="AH51" s="25">
        <f t="shared" si="3"/>
        <v>0</v>
      </c>
      <c r="AI51" s="4">
        <v>768</v>
      </c>
      <c r="AN51" s="4" t="s">
        <v>96</v>
      </c>
      <c r="AO51" s="4" t="s">
        <v>98</v>
      </c>
    </row>
    <row r="52" spans="1:41" ht="13.8" customHeight="1" x14ac:dyDescent="0.25">
      <c r="A52" s="4" t="s">
        <v>948</v>
      </c>
      <c r="B52" s="15" t="s">
        <v>434</v>
      </c>
      <c r="C52" s="21">
        <v>2014</v>
      </c>
      <c r="D52" s="15"/>
      <c r="E52" s="12" t="s">
        <v>179</v>
      </c>
      <c r="F52" s="4" t="s">
        <v>578</v>
      </c>
      <c r="G52" s="4" t="s">
        <v>625</v>
      </c>
      <c r="H52" s="15" t="s">
        <v>15</v>
      </c>
      <c r="I52" s="18" t="s">
        <v>16</v>
      </c>
      <c r="J52" s="18" t="s">
        <v>416</v>
      </c>
      <c r="K52" s="18"/>
      <c r="L52" s="18"/>
      <c r="M52" s="17"/>
      <c r="N52" s="33"/>
      <c r="O52" s="17"/>
      <c r="P52" s="17" t="s">
        <v>185</v>
      </c>
      <c r="Q52" s="17" t="s">
        <v>185</v>
      </c>
      <c r="R52" s="17" t="s">
        <v>867</v>
      </c>
      <c r="S52" s="17" t="s">
        <v>417</v>
      </c>
      <c r="X52" s="4" t="s">
        <v>99</v>
      </c>
      <c r="AH52" s="25">
        <f t="shared" si="3"/>
        <v>0</v>
      </c>
      <c r="AI52" s="22">
        <v>21.177599999999998</v>
      </c>
      <c r="AJ52" s="22"/>
      <c r="AK52" s="22"/>
      <c r="AL52" s="22"/>
      <c r="AM52" s="15"/>
      <c r="AN52" s="4" t="s">
        <v>96</v>
      </c>
      <c r="AO52" s="4" t="s">
        <v>98</v>
      </c>
    </row>
    <row r="53" spans="1:41" x14ac:dyDescent="0.25">
      <c r="A53" s="4" t="s">
        <v>871</v>
      </c>
      <c r="B53" s="15" t="s">
        <v>557</v>
      </c>
      <c r="C53" s="15">
        <v>2023</v>
      </c>
      <c r="D53" s="12" t="s">
        <v>769</v>
      </c>
      <c r="E53" s="12" t="s">
        <v>179</v>
      </c>
      <c r="F53" s="4" t="s">
        <v>579</v>
      </c>
      <c r="G53" s="4" t="s">
        <v>626</v>
      </c>
      <c r="H53" s="15" t="s">
        <v>15</v>
      </c>
      <c r="I53" s="15" t="s">
        <v>16</v>
      </c>
      <c r="J53" s="18" t="s">
        <v>191</v>
      </c>
      <c r="K53" s="18"/>
      <c r="L53" s="18"/>
      <c r="M53" s="16"/>
      <c r="N53" s="34"/>
      <c r="O53" s="17"/>
      <c r="P53" s="5" t="s">
        <v>21</v>
      </c>
      <c r="Q53" s="24" t="s">
        <v>424</v>
      </c>
      <c r="R53" s="24" t="s">
        <v>551</v>
      </c>
      <c r="S53" s="24" t="s">
        <v>424</v>
      </c>
      <c r="AH53" s="25">
        <f t="shared" si="3"/>
        <v>0</v>
      </c>
      <c r="AI53" s="15"/>
      <c r="AJ53" s="15"/>
      <c r="AK53" s="15"/>
      <c r="AL53" s="15"/>
      <c r="AM53" s="15">
        <v>0.8877600000000001</v>
      </c>
      <c r="AN53" s="4" t="s">
        <v>96</v>
      </c>
      <c r="AO53" s="4" t="s">
        <v>98</v>
      </c>
    </row>
    <row r="54" spans="1:41" x14ac:dyDescent="0.25">
      <c r="A54" s="4" t="s">
        <v>871</v>
      </c>
      <c r="B54" s="15" t="s">
        <v>435</v>
      </c>
      <c r="C54" s="15">
        <v>2023</v>
      </c>
      <c r="D54" s="12" t="s">
        <v>769</v>
      </c>
      <c r="E54" s="12" t="s">
        <v>179</v>
      </c>
      <c r="F54" s="4" t="s">
        <v>579</v>
      </c>
      <c r="G54" s="4" t="s">
        <v>626</v>
      </c>
      <c r="H54" s="15" t="s">
        <v>15</v>
      </c>
      <c r="I54" s="15" t="s">
        <v>16</v>
      </c>
      <c r="J54" s="18" t="s">
        <v>191</v>
      </c>
      <c r="K54" s="18"/>
      <c r="L54" s="18"/>
      <c r="M54" s="17"/>
      <c r="N54" s="33"/>
      <c r="O54" s="17"/>
      <c r="P54" s="5" t="s">
        <v>21</v>
      </c>
      <c r="Q54" s="17" t="s">
        <v>424</v>
      </c>
      <c r="R54" s="17" t="s">
        <v>37</v>
      </c>
      <c r="S54" s="17" t="s">
        <v>436</v>
      </c>
      <c r="AH54" s="25">
        <f t="shared" si="3"/>
        <v>0</v>
      </c>
      <c r="AI54" s="21">
        <v>452.40000000000003</v>
      </c>
      <c r="AJ54" s="21"/>
      <c r="AK54" s="21"/>
      <c r="AL54" s="21"/>
      <c r="AM54" s="15"/>
      <c r="AN54" s="4" t="s">
        <v>96</v>
      </c>
      <c r="AO54" s="4" t="s">
        <v>98</v>
      </c>
    </row>
    <row r="55" spans="1:41" x14ac:dyDescent="0.25">
      <c r="A55" s="4" t="s">
        <v>949</v>
      </c>
      <c r="B55" s="15" t="s">
        <v>535</v>
      </c>
      <c r="C55" s="15">
        <v>2021</v>
      </c>
      <c r="D55" s="12" t="s">
        <v>770</v>
      </c>
      <c r="E55" s="12" t="s">
        <v>179</v>
      </c>
      <c r="F55" s="4" t="s">
        <v>579</v>
      </c>
      <c r="G55" s="4" t="s">
        <v>627</v>
      </c>
      <c r="H55" s="15" t="s">
        <v>15</v>
      </c>
      <c r="I55" s="15" t="s">
        <v>16</v>
      </c>
      <c r="J55" s="18" t="s">
        <v>191</v>
      </c>
      <c r="K55" s="18"/>
      <c r="L55" s="18"/>
      <c r="M55" s="16"/>
      <c r="N55" s="34"/>
      <c r="O55" s="17"/>
      <c r="P55" s="17" t="s">
        <v>185</v>
      </c>
      <c r="Q55" s="17" t="s">
        <v>185</v>
      </c>
      <c r="R55" s="17" t="s">
        <v>867</v>
      </c>
      <c r="S55" s="24" t="s">
        <v>417</v>
      </c>
      <c r="X55" s="4" t="s">
        <v>99</v>
      </c>
      <c r="AH55" s="25">
        <f t="shared" si="3"/>
        <v>0</v>
      </c>
      <c r="AI55" s="15"/>
      <c r="AJ55" s="15"/>
      <c r="AK55" s="15"/>
      <c r="AL55" s="15"/>
      <c r="AM55" s="15">
        <v>2.0399999999999998E-5</v>
      </c>
      <c r="AN55" s="4" t="s">
        <v>96</v>
      </c>
      <c r="AO55" s="4" t="s">
        <v>98</v>
      </c>
    </row>
    <row r="56" spans="1:41" x14ac:dyDescent="0.25">
      <c r="A56" s="4" t="s">
        <v>872</v>
      </c>
      <c r="B56" s="12" t="s">
        <v>172</v>
      </c>
      <c r="C56" s="4">
        <v>2013</v>
      </c>
      <c r="D56" s="12" t="s">
        <v>771</v>
      </c>
      <c r="E56" s="12" t="s">
        <v>179</v>
      </c>
      <c r="F56" s="4" t="s">
        <v>578</v>
      </c>
      <c r="G56" s="4" t="s">
        <v>632</v>
      </c>
      <c r="H56" s="4" t="s">
        <v>15</v>
      </c>
      <c r="I56" s="4" t="s">
        <v>16</v>
      </c>
      <c r="J56" s="12" t="s">
        <v>100</v>
      </c>
      <c r="K56" s="12"/>
      <c r="L56" s="12"/>
      <c r="P56" s="5" t="s">
        <v>21</v>
      </c>
      <c r="Q56" s="13" t="s">
        <v>48</v>
      </c>
      <c r="R56" s="24" t="s">
        <v>37</v>
      </c>
      <c r="S56" s="13" t="s">
        <v>37</v>
      </c>
      <c r="Y56" s="8"/>
      <c r="Z56" s="8"/>
      <c r="AA56" s="8"/>
      <c r="AB56" s="8"/>
      <c r="AC56" s="8"/>
      <c r="AD56" s="8"/>
      <c r="AE56" s="8"/>
      <c r="AF56" s="8"/>
      <c r="AG56" s="8"/>
      <c r="AH56" s="8">
        <f t="shared" si="3"/>
        <v>0</v>
      </c>
      <c r="AI56" s="8">
        <v>115.19999999999999</v>
      </c>
      <c r="AJ56" s="8"/>
      <c r="AK56" s="8"/>
      <c r="AL56" s="8"/>
      <c r="AM56" s="8"/>
      <c r="AN56" s="4" t="s">
        <v>96</v>
      </c>
      <c r="AO56" s="4" t="s">
        <v>98</v>
      </c>
    </row>
    <row r="57" spans="1:41" x14ac:dyDescent="0.25">
      <c r="A57" s="4" t="s">
        <v>950</v>
      </c>
      <c r="B57" s="15" t="s">
        <v>529</v>
      </c>
      <c r="C57" s="15">
        <v>2013</v>
      </c>
      <c r="D57" s="15"/>
      <c r="E57" s="15" t="s">
        <v>180</v>
      </c>
      <c r="F57" s="4" t="s">
        <v>578</v>
      </c>
      <c r="G57" s="4" t="s">
        <v>633</v>
      </c>
      <c r="H57" s="15" t="s">
        <v>15</v>
      </c>
      <c r="I57" s="15" t="s">
        <v>16</v>
      </c>
      <c r="J57" s="18" t="s">
        <v>100</v>
      </c>
      <c r="K57" s="18"/>
      <c r="L57" s="18"/>
      <c r="M57" s="16"/>
      <c r="N57" s="34"/>
      <c r="O57" s="17"/>
      <c r="P57" s="17" t="s">
        <v>185</v>
      </c>
      <c r="Q57" s="17" t="s">
        <v>185</v>
      </c>
      <c r="R57" s="17" t="s">
        <v>867</v>
      </c>
      <c r="S57" s="24" t="s">
        <v>421</v>
      </c>
      <c r="X57" s="4" t="s">
        <v>99</v>
      </c>
      <c r="AH57" s="8">
        <f t="shared" si="3"/>
        <v>0</v>
      </c>
      <c r="AI57" s="15"/>
      <c r="AJ57" s="15"/>
      <c r="AK57" s="15"/>
      <c r="AL57" s="15"/>
      <c r="AM57" s="15">
        <v>0.86399999999999999</v>
      </c>
      <c r="AN57" s="4" t="s">
        <v>96</v>
      </c>
      <c r="AO57" s="4" t="s">
        <v>98</v>
      </c>
    </row>
    <row r="58" spans="1:41" x14ac:dyDescent="0.25">
      <c r="A58" s="4" t="s">
        <v>951</v>
      </c>
      <c r="B58" s="15" t="s">
        <v>437</v>
      </c>
      <c r="C58" s="21">
        <v>2013</v>
      </c>
      <c r="D58" s="15"/>
      <c r="E58" s="15" t="s">
        <v>179</v>
      </c>
      <c r="F58" s="4" t="s">
        <v>578</v>
      </c>
      <c r="G58" s="4" t="s">
        <v>634</v>
      </c>
      <c r="H58" s="15" t="s">
        <v>15</v>
      </c>
      <c r="I58" s="18" t="s">
        <v>16</v>
      </c>
      <c r="J58" s="18" t="s">
        <v>100</v>
      </c>
      <c r="K58" s="18"/>
      <c r="L58" s="18"/>
      <c r="M58" s="17"/>
      <c r="N58" s="33"/>
      <c r="O58" s="17"/>
      <c r="P58" s="17" t="s">
        <v>185</v>
      </c>
      <c r="Q58" s="17" t="s">
        <v>185</v>
      </c>
      <c r="R58" s="17" t="s">
        <v>867</v>
      </c>
      <c r="S58" s="17" t="s">
        <v>421</v>
      </c>
      <c r="X58" s="4" t="s">
        <v>99</v>
      </c>
      <c r="AH58" s="8">
        <f t="shared" si="3"/>
        <v>0</v>
      </c>
      <c r="AI58" s="22">
        <v>13.440000000000001</v>
      </c>
      <c r="AJ58" s="22"/>
      <c r="AK58" s="22"/>
      <c r="AL58" s="22"/>
      <c r="AM58" s="15"/>
      <c r="AN58" s="4" t="s">
        <v>96</v>
      </c>
      <c r="AO58" s="4" t="s">
        <v>98</v>
      </c>
    </row>
    <row r="59" spans="1:41" x14ac:dyDescent="0.25">
      <c r="A59" s="4" t="s">
        <v>952</v>
      </c>
      <c r="B59" s="15" t="s">
        <v>438</v>
      </c>
      <c r="C59" s="15">
        <v>2012</v>
      </c>
      <c r="D59" s="12" t="s">
        <v>772</v>
      </c>
      <c r="E59" s="15" t="s">
        <v>179</v>
      </c>
      <c r="F59" s="4" t="s">
        <v>579</v>
      </c>
      <c r="G59" s="4" t="s">
        <v>635</v>
      </c>
      <c r="H59" s="15" t="s">
        <v>15</v>
      </c>
      <c r="I59" s="15" t="s">
        <v>16</v>
      </c>
      <c r="J59" s="18" t="s">
        <v>492</v>
      </c>
      <c r="K59" s="18"/>
      <c r="L59" s="18"/>
      <c r="M59" s="16"/>
      <c r="N59" s="34"/>
      <c r="O59" s="17"/>
      <c r="P59" s="17" t="s">
        <v>185</v>
      </c>
      <c r="Q59" s="17" t="s">
        <v>185</v>
      </c>
      <c r="R59" s="17" t="s">
        <v>867</v>
      </c>
      <c r="S59" s="24" t="s">
        <v>417</v>
      </c>
      <c r="X59" s="4" t="s">
        <v>99</v>
      </c>
      <c r="Y59" s="4">
        <v>25</v>
      </c>
      <c r="AH59" s="8">
        <f t="shared" si="3"/>
        <v>0</v>
      </c>
      <c r="AI59" s="15"/>
      <c r="AJ59" s="15"/>
      <c r="AK59" s="15"/>
      <c r="AL59" s="15"/>
      <c r="AM59" s="15">
        <v>1.32504</v>
      </c>
      <c r="AN59" s="4" t="s">
        <v>96</v>
      </c>
      <c r="AO59" s="4" t="s">
        <v>98</v>
      </c>
    </row>
    <row r="60" spans="1:41" x14ac:dyDescent="0.25">
      <c r="A60" s="4" t="s">
        <v>952</v>
      </c>
      <c r="B60" s="15" t="s">
        <v>438</v>
      </c>
      <c r="C60" s="21">
        <v>2012</v>
      </c>
      <c r="D60" s="12" t="s">
        <v>772</v>
      </c>
      <c r="E60" s="15" t="s">
        <v>179</v>
      </c>
      <c r="F60" s="4" t="s">
        <v>579</v>
      </c>
      <c r="G60" s="4" t="s">
        <v>635</v>
      </c>
      <c r="H60" s="15" t="s">
        <v>15</v>
      </c>
      <c r="I60" s="18" t="s">
        <v>16</v>
      </c>
      <c r="J60" s="18" t="s">
        <v>113</v>
      </c>
      <c r="K60" s="18"/>
      <c r="L60" s="18"/>
      <c r="M60" s="17"/>
      <c r="N60" s="33"/>
      <c r="O60" s="17"/>
      <c r="P60" s="17" t="s">
        <v>423</v>
      </c>
      <c r="Q60" s="17" t="s">
        <v>868</v>
      </c>
      <c r="R60" s="17" t="s">
        <v>867</v>
      </c>
      <c r="S60" s="17" t="s">
        <v>417</v>
      </c>
      <c r="X60" s="4" t="s">
        <v>99</v>
      </c>
      <c r="Y60" s="4">
        <v>25</v>
      </c>
      <c r="AH60" s="8">
        <f t="shared" si="3"/>
        <v>0</v>
      </c>
      <c r="AI60" s="22">
        <v>8.3999999999999986</v>
      </c>
      <c r="AJ60" s="22"/>
      <c r="AK60" s="22"/>
      <c r="AL60" s="22"/>
      <c r="AM60" s="15"/>
      <c r="AN60" s="4" t="s">
        <v>96</v>
      </c>
      <c r="AO60" s="4" t="s">
        <v>98</v>
      </c>
    </row>
    <row r="61" spans="1:41" x14ac:dyDescent="0.25">
      <c r="A61" s="4" t="s">
        <v>953</v>
      </c>
      <c r="B61" s="15" t="s">
        <v>534</v>
      </c>
      <c r="C61" s="15">
        <v>2019</v>
      </c>
      <c r="D61" s="12" t="s">
        <v>773</v>
      </c>
      <c r="E61" s="15" t="s">
        <v>179</v>
      </c>
      <c r="F61" s="4" t="s">
        <v>579</v>
      </c>
      <c r="G61" s="4" t="s">
        <v>628</v>
      </c>
      <c r="H61" s="15" t="s">
        <v>15</v>
      </c>
      <c r="I61" s="15" t="s">
        <v>16</v>
      </c>
      <c r="J61" s="18" t="s">
        <v>440</v>
      </c>
      <c r="K61" s="18"/>
      <c r="L61" s="18"/>
      <c r="M61" s="16"/>
      <c r="N61" s="34"/>
      <c r="O61" s="17"/>
      <c r="P61" s="17" t="s">
        <v>185</v>
      </c>
      <c r="Q61" s="17" t="s">
        <v>185</v>
      </c>
      <c r="R61" s="17" t="s">
        <v>867</v>
      </c>
      <c r="S61" s="24" t="s">
        <v>421</v>
      </c>
      <c r="X61" s="4" t="s">
        <v>99</v>
      </c>
      <c r="AH61" s="8">
        <f t="shared" si="3"/>
        <v>0</v>
      </c>
      <c r="AI61" s="15"/>
      <c r="AJ61" s="15"/>
      <c r="AK61" s="15"/>
      <c r="AL61" s="15"/>
      <c r="AM61" s="15">
        <v>1.5388800000000002</v>
      </c>
      <c r="AN61" s="4" t="s">
        <v>96</v>
      </c>
      <c r="AO61" s="4" t="s">
        <v>98</v>
      </c>
    </row>
    <row r="62" spans="1:41" x14ac:dyDescent="0.25">
      <c r="A62" s="4" t="s">
        <v>954</v>
      </c>
      <c r="B62" s="24" t="s">
        <v>441</v>
      </c>
      <c r="C62" s="21">
        <v>2017</v>
      </c>
      <c r="D62" s="12" t="s">
        <v>774</v>
      </c>
      <c r="E62" s="15" t="s">
        <v>179</v>
      </c>
      <c r="F62" s="4" t="s">
        <v>579</v>
      </c>
      <c r="G62" s="4" t="s">
        <v>629</v>
      </c>
      <c r="H62" s="15" t="s">
        <v>15</v>
      </c>
      <c r="I62" s="18" t="s">
        <v>16</v>
      </c>
      <c r="J62" s="18" t="s">
        <v>213</v>
      </c>
      <c r="K62" s="18"/>
      <c r="L62" s="18"/>
      <c r="M62" s="17"/>
      <c r="N62" s="33"/>
      <c r="O62" s="17"/>
      <c r="P62" s="17" t="s">
        <v>185</v>
      </c>
      <c r="Q62" s="17" t="s">
        <v>185</v>
      </c>
      <c r="R62" s="17" t="s">
        <v>867</v>
      </c>
      <c r="S62" s="17" t="s">
        <v>421</v>
      </c>
      <c r="X62" s="4" t="s">
        <v>99</v>
      </c>
      <c r="AH62" s="8">
        <f t="shared" si="3"/>
        <v>0</v>
      </c>
      <c r="AI62" s="22">
        <v>20.88</v>
      </c>
      <c r="AJ62" s="22"/>
      <c r="AK62" s="22"/>
      <c r="AL62" s="22"/>
      <c r="AM62" s="15"/>
      <c r="AN62" s="4" t="s">
        <v>96</v>
      </c>
      <c r="AO62" s="4" t="s">
        <v>98</v>
      </c>
    </row>
    <row r="63" spans="1:41" x14ac:dyDescent="0.25">
      <c r="A63" s="4" t="s">
        <v>1034</v>
      </c>
      <c r="B63" s="4" t="s">
        <v>356</v>
      </c>
      <c r="C63" s="4">
        <v>2016</v>
      </c>
      <c r="D63" s="23" t="s">
        <v>357</v>
      </c>
      <c r="E63" s="4" t="s">
        <v>179</v>
      </c>
      <c r="F63" s="4" t="s">
        <v>579</v>
      </c>
      <c r="G63" s="4" t="s">
        <v>630</v>
      </c>
      <c r="H63" s="4" t="s">
        <v>15</v>
      </c>
      <c r="I63" s="4" t="s">
        <v>16</v>
      </c>
      <c r="J63" s="4" t="s">
        <v>358</v>
      </c>
      <c r="M63" s="4">
        <v>1095</v>
      </c>
      <c r="N63" s="6" t="s">
        <v>362</v>
      </c>
      <c r="O63" s="5" t="s">
        <v>374</v>
      </c>
      <c r="P63" s="5" t="s">
        <v>369</v>
      </c>
      <c r="R63" s="5" t="s">
        <v>370</v>
      </c>
      <c r="S63" s="5" t="s">
        <v>370</v>
      </c>
      <c r="T63" s="4" t="s">
        <v>361</v>
      </c>
      <c r="U63" s="7"/>
      <c r="X63" s="4" t="s">
        <v>95</v>
      </c>
      <c r="Y63" s="8">
        <v>13.15</v>
      </c>
      <c r="Z63" s="8"/>
      <c r="AA63" s="8"/>
      <c r="AB63" s="8"/>
      <c r="AC63" s="8"/>
      <c r="AD63" s="8"/>
      <c r="AE63" s="8">
        <v>30.45</v>
      </c>
      <c r="AF63" s="8"/>
      <c r="AG63" s="8"/>
      <c r="AH63" s="8">
        <f t="shared" si="3"/>
        <v>0</v>
      </c>
      <c r="AI63" s="8"/>
      <c r="AJ63" s="8"/>
      <c r="AK63" s="8"/>
      <c r="AL63" s="8"/>
      <c r="AM63" s="8"/>
      <c r="AN63" s="4" t="s">
        <v>96</v>
      </c>
      <c r="AO63" s="4" t="s">
        <v>98</v>
      </c>
    </row>
    <row r="64" spans="1:41" x14ac:dyDescent="0.25">
      <c r="A64" s="4" t="s">
        <v>1034</v>
      </c>
      <c r="B64" s="4" t="s">
        <v>356</v>
      </c>
      <c r="C64" s="4">
        <v>2016</v>
      </c>
      <c r="D64" s="23" t="s">
        <v>357</v>
      </c>
      <c r="E64" s="4" t="s">
        <v>179</v>
      </c>
      <c r="F64" s="4" t="s">
        <v>579</v>
      </c>
      <c r="G64" s="4" t="s">
        <v>630</v>
      </c>
      <c r="H64" s="4" t="s">
        <v>15</v>
      </c>
      <c r="I64" s="4" t="s">
        <v>16</v>
      </c>
      <c r="J64" s="4" t="s">
        <v>358</v>
      </c>
      <c r="M64" s="4">
        <v>1095</v>
      </c>
      <c r="N64" s="6" t="s">
        <v>365</v>
      </c>
      <c r="P64" s="5" t="s">
        <v>423</v>
      </c>
      <c r="Q64" s="5" t="s">
        <v>870</v>
      </c>
      <c r="R64" s="5" t="s">
        <v>373</v>
      </c>
      <c r="S64" s="5" t="s">
        <v>373</v>
      </c>
      <c r="T64" s="4" t="s">
        <v>372</v>
      </c>
      <c r="U64" s="7"/>
      <c r="X64" s="4" t="s">
        <v>95</v>
      </c>
      <c r="Y64" s="8">
        <v>13.5</v>
      </c>
      <c r="Z64" s="8"/>
      <c r="AA64" s="8"/>
      <c r="AB64" s="8"/>
      <c r="AC64" s="8"/>
      <c r="AD64" s="8"/>
      <c r="AE64" s="8">
        <v>30.43</v>
      </c>
      <c r="AF64" s="8"/>
      <c r="AG64" s="8"/>
      <c r="AH64" s="8">
        <f t="shared" si="3"/>
        <v>0</v>
      </c>
      <c r="AI64" s="8">
        <v>2.3699999999999999E-2</v>
      </c>
      <c r="AJ64" s="8"/>
      <c r="AK64" s="8"/>
      <c r="AL64" s="8"/>
      <c r="AM64" s="8"/>
      <c r="AN64" s="4" t="s">
        <v>96</v>
      </c>
      <c r="AO64" s="4" t="s">
        <v>98</v>
      </c>
    </row>
    <row r="65" spans="1:41" x14ac:dyDescent="0.25">
      <c r="A65" s="4" t="s">
        <v>1034</v>
      </c>
      <c r="B65" s="4" t="s">
        <v>356</v>
      </c>
      <c r="C65" s="4">
        <v>2016</v>
      </c>
      <c r="D65" s="23" t="s">
        <v>357</v>
      </c>
      <c r="E65" s="4" t="s">
        <v>179</v>
      </c>
      <c r="F65" s="4" t="s">
        <v>579</v>
      </c>
      <c r="G65" s="4" t="s">
        <v>630</v>
      </c>
      <c r="H65" s="4" t="s">
        <v>15</v>
      </c>
      <c r="I65" s="4" t="s">
        <v>16</v>
      </c>
      <c r="J65" s="4" t="s">
        <v>358</v>
      </c>
      <c r="M65" s="4">
        <v>1095</v>
      </c>
      <c r="N65" s="6" t="s">
        <v>363</v>
      </c>
      <c r="O65" s="5" t="s">
        <v>366</v>
      </c>
      <c r="P65" s="5" t="s">
        <v>368</v>
      </c>
      <c r="R65" s="5" t="s">
        <v>371</v>
      </c>
      <c r="S65" s="5" t="s">
        <v>371</v>
      </c>
      <c r="T65" s="4" t="s">
        <v>359</v>
      </c>
      <c r="U65" s="7"/>
      <c r="X65" s="4" t="s">
        <v>95</v>
      </c>
      <c r="Y65" s="8">
        <v>13.15</v>
      </c>
      <c r="Z65" s="8"/>
      <c r="AA65" s="8"/>
      <c r="AB65" s="8"/>
      <c r="AC65" s="8"/>
      <c r="AD65" s="8"/>
      <c r="AE65" s="8">
        <v>30.95</v>
      </c>
      <c r="AF65" s="8"/>
      <c r="AG65" s="8"/>
      <c r="AH65" s="8">
        <f t="shared" si="3"/>
        <v>0</v>
      </c>
      <c r="AI65" s="8">
        <v>0.13250000000000001</v>
      </c>
      <c r="AJ65" s="8"/>
      <c r="AK65" s="8"/>
      <c r="AL65" s="8"/>
      <c r="AM65" s="8"/>
      <c r="AN65" s="4" t="s">
        <v>96</v>
      </c>
      <c r="AO65" s="4" t="s">
        <v>98</v>
      </c>
    </row>
    <row r="66" spans="1:41" x14ac:dyDescent="0.25">
      <c r="A66" s="4" t="s">
        <v>1034</v>
      </c>
      <c r="B66" s="4" t="s">
        <v>356</v>
      </c>
      <c r="C66" s="4">
        <v>2016</v>
      </c>
      <c r="D66" s="23" t="s">
        <v>357</v>
      </c>
      <c r="E66" s="4" t="s">
        <v>179</v>
      </c>
      <c r="F66" s="4" t="s">
        <v>579</v>
      </c>
      <c r="G66" s="4" t="s">
        <v>630</v>
      </c>
      <c r="H66" s="4" t="s">
        <v>15</v>
      </c>
      <c r="I66" s="4" t="s">
        <v>16</v>
      </c>
      <c r="J66" s="4" t="s">
        <v>358</v>
      </c>
      <c r="M66" s="4">
        <v>1095</v>
      </c>
      <c r="N66" s="6" t="s">
        <v>364</v>
      </c>
      <c r="O66" s="5" t="s">
        <v>367</v>
      </c>
      <c r="P66" s="5" t="s">
        <v>368</v>
      </c>
      <c r="R66" s="5" t="s">
        <v>371</v>
      </c>
      <c r="S66" s="5" t="s">
        <v>371</v>
      </c>
      <c r="T66" s="4" t="s">
        <v>360</v>
      </c>
      <c r="U66" s="7"/>
      <c r="X66" s="4" t="s">
        <v>95</v>
      </c>
      <c r="Y66" s="8">
        <v>16.399999999999999</v>
      </c>
      <c r="Z66" s="8"/>
      <c r="AA66" s="8"/>
      <c r="AB66" s="8"/>
      <c r="AC66" s="8"/>
      <c r="AD66" s="8"/>
      <c r="AE66" s="8">
        <v>30.1</v>
      </c>
      <c r="AF66" s="8"/>
      <c r="AG66" s="8"/>
      <c r="AH66" s="8">
        <f t="shared" si="3"/>
        <v>0</v>
      </c>
      <c r="AI66" s="8">
        <v>0.13250000000000001</v>
      </c>
      <c r="AJ66" s="8"/>
      <c r="AK66" s="8"/>
      <c r="AL66" s="8"/>
      <c r="AM66" s="8"/>
      <c r="AN66" s="4" t="s">
        <v>96</v>
      </c>
      <c r="AO66" s="4" t="s">
        <v>98</v>
      </c>
    </row>
    <row r="67" spans="1:41" x14ac:dyDescent="0.25">
      <c r="A67" s="4" t="s">
        <v>955</v>
      </c>
      <c r="B67" s="15" t="s">
        <v>442</v>
      </c>
      <c r="C67" s="15">
        <v>2021</v>
      </c>
      <c r="D67" s="12" t="s">
        <v>775</v>
      </c>
      <c r="E67" s="15" t="s">
        <v>179</v>
      </c>
      <c r="F67" s="4" t="s">
        <v>579</v>
      </c>
      <c r="G67" s="4" t="s">
        <v>631</v>
      </c>
      <c r="H67" s="15" t="s">
        <v>15</v>
      </c>
      <c r="I67" s="15" t="s">
        <v>16</v>
      </c>
      <c r="J67" s="18" t="s">
        <v>191</v>
      </c>
      <c r="K67" s="18"/>
      <c r="L67" s="18"/>
      <c r="M67" s="17"/>
      <c r="N67" s="33"/>
      <c r="O67" s="17"/>
      <c r="P67" s="17" t="s">
        <v>185</v>
      </c>
      <c r="Q67" s="17" t="s">
        <v>185</v>
      </c>
      <c r="R67" s="17" t="s">
        <v>37</v>
      </c>
      <c r="S67" s="17" t="s">
        <v>436</v>
      </c>
      <c r="AH67" s="8">
        <f t="shared" si="3"/>
        <v>0</v>
      </c>
      <c r="AI67" s="21">
        <v>275.04000000000002</v>
      </c>
      <c r="AJ67" s="21"/>
      <c r="AK67" s="21"/>
      <c r="AL67" s="21"/>
      <c r="AM67" s="15"/>
      <c r="AN67" s="4" t="s">
        <v>96</v>
      </c>
      <c r="AO67" s="4" t="s">
        <v>98</v>
      </c>
    </row>
    <row r="68" spans="1:41" x14ac:dyDescent="0.25">
      <c r="A68" s="4" t="s">
        <v>956</v>
      </c>
      <c r="B68" s="4" t="s">
        <v>240</v>
      </c>
      <c r="C68" s="4">
        <v>2015</v>
      </c>
      <c r="E68" s="4" t="s">
        <v>180</v>
      </c>
      <c r="F68" s="4" t="s">
        <v>578</v>
      </c>
      <c r="G68" s="4" t="s">
        <v>636</v>
      </c>
      <c r="H68" s="4" t="s">
        <v>15</v>
      </c>
      <c r="I68" s="4" t="s">
        <v>16</v>
      </c>
      <c r="J68" s="4" t="s">
        <v>241</v>
      </c>
      <c r="M68" s="4">
        <v>365</v>
      </c>
      <c r="N68" s="6" t="s">
        <v>219</v>
      </c>
      <c r="O68" s="5" t="s">
        <v>242</v>
      </c>
      <c r="P68" s="5" t="s">
        <v>185</v>
      </c>
      <c r="Q68" s="17" t="s">
        <v>185</v>
      </c>
      <c r="R68" s="5" t="s">
        <v>37</v>
      </c>
      <c r="S68" s="5" t="s">
        <v>38</v>
      </c>
      <c r="X68" s="4" t="s">
        <v>99</v>
      </c>
      <c r="AH68" s="25">
        <f t="shared" si="3"/>
        <v>0</v>
      </c>
      <c r="AI68" s="4">
        <v>11.52</v>
      </c>
      <c r="AM68" s="4">
        <v>0.98160000000000003</v>
      </c>
      <c r="AN68" s="4" t="s">
        <v>96</v>
      </c>
      <c r="AO68" s="4" t="s">
        <v>98</v>
      </c>
    </row>
    <row r="69" spans="1:41" x14ac:dyDescent="0.25">
      <c r="A69" s="4" t="s">
        <v>956</v>
      </c>
      <c r="B69" s="4" t="s">
        <v>240</v>
      </c>
      <c r="C69" s="4">
        <v>2015</v>
      </c>
      <c r="E69" s="4" t="s">
        <v>180</v>
      </c>
      <c r="F69" s="4" t="s">
        <v>578</v>
      </c>
      <c r="G69" s="4" t="s">
        <v>636</v>
      </c>
      <c r="H69" s="4" t="s">
        <v>15</v>
      </c>
      <c r="I69" s="4" t="s">
        <v>308</v>
      </c>
      <c r="J69" s="4" t="s">
        <v>309</v>
      </c>
      <c r="M69" s="4">
        <v>145</v>
      </c>
      <c r="N69" s="6" t="s">
        <v>219</v>
      </c>
      <c r="O69" s="5" t="s">
        <v>310</v>
      </c>
      <c r="P69" s="5" t="s">
        <v>185</v>
      </c>
      <c r="Q69" s="17" t="s">
        <v>185</v>
      </c>
      <c r="R69" s="5" t="s">
        <v>311</v>
      </c>
      <c r="S69" s="5" t="s">
        <v>311</v>
      </c>
      <c r="X69" s="4" t="s">
        <v>99</v>
      </c>
      <c r="AH69" s="25">
        <f t="shared" ref="AH69:AH92" si="4">(AB69*(14.01/18.04))+(AC69*(14.01/62))+(AD69*(14.01/46.01))</f>
        <v>0</v>
      </c>
      <c r="AN69" s="4" t="s">
        <v>96</v>
      </c>
      <c r="AO69" s="4" t="s">
        <v>98</v>
      </c>
    </row>
    <row r="70" spans="1:41" x14ac:dyDescent="0.25">
      <c r="A70" s="4" t="s">
        <v>956</v>
      </c>
      <c r="B70" s="4" t="s">
        <v>240</v>
      </c>
      <c r="C70" s="4">
        <v>2015</v>
      </c>
      <c r="E70" s="4" t="s">
        <v>180</v>
      </c>
      <c r="F70" s="4" t="s">
        <v>578</v>
      </c>
      <c r="G70" s="4" t="s">
        <v>636</v>
      </c>
      <c r="H70" s="4" t="s">
        <v>15</v>
      </c>
      <c r="I70" s="4" t="s">
        <v>16</v>
      </c>
      <c r="J70" s="4" t="s">
        <v>317</v>
      </c>
      <c r="M70" s="4">
        <v>51</v>
      </c>
      <c r="N70" s="6" t="s">
        <v>219</v>
      </c>
      <c r="O70" s="5" t="s">
        <v>220</v>
      </c>
      <c r="P70" s="5" t="s">
        <v>185</v>
      </c>
      <c r="Q70" s="17" t="s">
        <v>185</v>
      </c>
      <c r="R70" s="5" t="s">
        <v>318</v>
      </c>
      <c r="S70" s="5" t="s">
        <v>318</v>
      </c>
      <c r="X70" s="4" t="s">
        <v>99</v>
      </c>
      <c r="AH70" s="25">
        <f t="shared" si="4"/>
        <v>0</v>
      </c>
      <c r="AN70" s="4" t="s">
        <v>96</v>
      </c>
      <c r="AO70" s="4" t="s">
        <v>98</v>
      </c>
    </row>
    <row r="71" spans="1:41" ht="13.8" customHeight="1" x14ac:dyDescent="0.25">
      <c r="A71" s="4" t="s">
        <v>957</v>
      </c>
      <c r="B71" s="4" t="s">
        <v>240</v>
      </c>
      <c r="C71" s="4">
        <v>2013</v>
      </c>
      <c r="D71" s="11" t="s">
        <v>1202</v>
      </c>
      <c r="E71" s="4" t="s">
        <v>179</v>
      </c>
      <c r="F71" s="4" t="s">
        <v>579</v>
      </c>
      <c r="G71" s="4" t="s">
        <v>1161</v>
      </c>
      <c r="H71" s="15" t="s">
        <v>312</v>
      </c>
      <c r="I71" s="15" t="s">
        <v>313</v>
      </c>
      <c r="J71" s="4" t="s">
        <v>1162</v>
      </c>
      <c r="M71" s="4">
        <v>56</v>
      </c>
      <c r="N71" s="6" t="s">
        <v>1163</v>
      </c>
      <c r="O71" s="4" t="s">
        <v>1164</v>
      </c>
      <c r="P71" s="5" t="s">
        <v>185</v>
      </c>
      <c r="Q71" s="5" t="s">
        <v>185</v>
      </c>
      <c r="R71" s="5" t="s">
        <v>311</v>
      </c>
      <c r="S71" s="5" t="s">
        <v>311</v>
      </c>
      <c r="U71" s="4">
        <v>0.5</v>
      </c>
      <c r="V71" s="4">
        <v>0.4</v>
      </c>
      <c r="W71" s="4">
        <v>16</v>
      </c>
      <c r="X71" s="4" t="s">
        <v>99</v>
      </c>
      <c r="Y71" s="4">
        <v>24.7</v>
      </c>
      <c r="Z71" s="4">
        <v>7.1</v>
      </c>
      <c r="AA71" s="4">
        <v>4</v>
      </c>
      <c r="AB71" s="4">
        <v>0.2</v>
      </c>
      <c r="AC71" s="4">
        <v>0.1</v>
      </c>
      <c r="AD71" s="4">
        <v>158.4</v>
      </c>
      <c r="AE71" s="4">
        <v>0.1</v>
      </c>
      <c r="AF71" s="4">
        <v>2.9</v>
      </c>
      <c r="AG71" s="4">
        <v>2.9</v>
      </c>
      <c r="AH71" s="25">
        <f t="shared" si="4"/>
        <v>48.410563359111215</v>
      </c>
      <c r="AM71" s="4">
        <v>56.6</v>
      </c>
      <c r="AN71" s="4" t="s">
        <v>1165</v>
      </c>
      <c r="AO71" s="4" t="s">
        <v>1166</v>
      </c>
    </row>
    <row r="72" spans="1:41" ht="13.8" customHeight="1" x14ac:dyDescent="0.25">
      <c r="A72" s="4" t="s">
        <v>959</v>
      </c>
      <c r="B72" s="4" t="s">
        <v>240</v>
      </c>
      <c r="C72" s="4">
        <v>2015</v>
      </c>
      <c r="D72" s="9" t="s">
        <v>1173</v>
      </c>
      <c r="E72" s="4" t="s">
        <v>179</v>
      </c>
      <c r="F72" s="4" t="s">
        <v>579</v>
      </c>
      <c r="G72" s="4" t="s">
        <v>1174</v>
      </c>
      <c r="H72" s="4" t="s">
        <v>312</v>
      </c>
      <c r="I72" s="4" t="s">
        <v>313</v>
      </c>
      <c r="J72" s="4" t="s">
        <v>1162</v>
      </c>
      <c r="M72" s="4">
        <v>139</v>
      </c>
      <c r="N72" s="6" t="s">
        <v>207</v>
      </c>
      <c r="O72" s="5" t="s">
        <v>1169</v>
      </c>
      <c r="P72" s="5" t="s">
        <v>185</v>
      </c>
      <c r="Q72" s="5" t="s">
        <v>185</v>
      </c>
      <c r="R72" s="5" t="s">
        <v>318</v>
      </c>
      <c r="S72" s="5" t="s">
        <v>318</v>
      </c>
      <c r="T72" s="4" t="s">
        <v>1176</v>
      </c>
      <c r="U72" s="4">
        <v>0.5</v>
      </c>
      <c r="V72" s="4">
        <v>0.4</v>
      </c>
      <c r="W72" s="4">
        <v>30</v>
      </c>
      <c r="X72" s="4" t="s">
        <v>99</v>
      </c>
      <c r="Y72" s="4">
        <v>26.2</v>
      </c>
      <c r="Z72" s="4">
        <v>7.2</v>
      </c>
      <c r="AA72" s="4">
        <v>5.4</v>
      </c>
      <c r="AB72" s="4">
        <v>5.4</v>
      </c>
      <c r="AC72" s="4">
        <v>1.8</v>
      </c>
      <c r="AE72" s="4">
        <v>0.1</v>
      </c>
      <c r="AH72" s="25">
        <f t="shared" si="4"/>
        <v>4.6004226450182397</v>
      </c>
      <c r="AL72" s="4">
        <v>63.4</v>
      </c>
      <c r="AM72" s="4">
        <v>46.24</v>
      </c>
      <c r="AN72" s="4" t="s">
        <v>1165</v>
      </c>
      <c r="AO72" s="4" t="s">
        <v>1172</v>
      </c>
    </row>
    <row r="73" spans="1:41" x14ac:dyDescent="0.25">
      <c r="A73" s="4" t="s">
        <v>960</v>
      </c>
      <c r="B73" s="28" t="s">
        <v>518</v>
      </c>
      <c r="C73" s="15">
        <v>2020</v>
      </c>
      <c r="D73" s="12" t="s">
        <v>776</v>
      </c>
      <c r="E73" s="15" t="s">
        <v>179</v>
      </c>
      <c r="F73" s="4" t="s">
        <v>579</v>
      </c>
      <c r="G73" s="4" t="s">
        <v>637</v>
      </c>
      <c r="H73" s="15" t="s">
        <v>15</v>
      </c>
      <c r="I73" s="15" t="s">
        <v>16</v>
      </c>
      <c r="J73" s="18" t="s">
        <v>213</v>
      </c>
      <c r="K73" s="18"/>
      <c r="L73" s="18"/>
      <c r="M73" s="16"/>
      <c r="N73" s="34"/>
      <c r="O73" s="17"/>
      <c r="P73" s="17" t="s">
        <v>185</v>
      </c>
      <c r="Q73" s="17" t="s">
        <v>185</v>
      </c>
      <c r="R73" s="17" t="s">
        <v>37</v>
      </c>
      <c r="S73" s="17" t="s">
        <v>37</v>
      </c>
      <c r="AH73" s="25">
        <f t="shared" si="4"/>
        <v>0</v>
      </c>
      <c r="AI73" s="16"/>
      <c r="AJ73" s="16"/>
      <c r="AK73" s="16"/>
      <c r="AL73" s="16"/>
      <c r="AM73" s="16">
        <v>0.69672000000000001</v>
      </c>
      <c r="AN73" s="4" t="s">
        <v>96</v>
      </c>
      <c r="AO73" s="4" t="s">
        <v>98</v>
      </c>
    </row>
    <row r="74" spans="1:41" x14ac:dyDescent="0.25">
      <c r="A74" s="4" t="s">
        <v>873</v>
      </c>
      <c r="B74" s="12" t="s">
        <v>397</v>
      </c>
      <c r="C74" s="12">
        <v>2019</v>
      </c>
      <c r="D74" s="12"/>
      <c r="E74" s="12" t="s">
        <v>180</v>
      </c>
      <c r="F74" s="4" t="s">
        <v>578</v>
      </c>
      <c r="G74" s="4" t="s">
        <v>638</v>
      </c>
      <c r="H74" s="12" t="s">
        <v>15</v>
      </c>
      <c r="I74" s="12" t="s">
        <v>16</v>
      </c>
      <c r="J74" s="12" t="s">
        <v>100</v>
      </c>
      <c r="K74" s="12"/>
      <c r="L74" s="12"/>
      <c r="M74" s="13"/>
      <c r="N74" s="35"/>
      <c r="O74" s="13"/>
      <c r="P74" s="5" t="s">
        <v>21</v>
      </c>
      <c r="Q74" s="13" t="s">
        <v>48</v>
      </c>
      <c r="R74" s="13" t="s">
        <v>37</v>
      </c>
      <c r="S74" s="13" t="s">
        <v>37</v>
      </c>
      <c r="AH74" s="25">
        <f t="shared" si="4"/>
        <v>0</v>
      </c>
      <c r="AI74" s="26">
        <v>15.600000000000001</v>
      </c>
      <c r="AJ74" s="26"/>
      <c r="AK74" s="26"/>
      <c r="AL74" s="26"/>
      <c r="AM74" s="12"/>
      <c r="AN74" s="4" t="s">
        <v>96</v>
      </c>
      <c r="AO74" s="4" t="s">
        <v>98</v>
      </c>
    </row>
    <row r="75" spans="1:41" x14ac:dyDescent="0.25">
      <c r="A75" s="4" t="s">
        <v>873</v>
      </c>
      <c r="B75" s="12" t="s">
        <v>397</v>
      </c>
      <c r="C75" s="4">
        <v>2019</v>
      </c>
      <c r="E75" s="12" t="s">
        <v>180</v>
      </c>
      <c r="F75" s="4" t="s">
        <v>578</v>
      </c>
      <c r="G75" s="4" t="s">
        <v>638</v>
      </c>
      <c r="H75" s="4" t="s">
        <v>15</v>
      </c>
      <c r="I75" s="4" t="s">
        <v>16</v>
      </c>
      <c r="J75" s="12" t="s">
        <v>100</v>
      </c>
      <c r="K75" s="12"/>
      <c r="L75" s="12"/>
      <c r="P75" s="13" t="s">
        <v>185</v>
      </c>
      <c r="Q75" s="17" t="s">
        <v>185</v>
      </c>
      <c r="R75" s="17" t="s">
        <v>37</v>
      </c>
      <c r="S75" s="17" t="s">
        <v>37</v>
      </c>
      <c r="AH75" s="25">
        <f t="shared" si="4"/>
        <v>0</v>
      </c>
      <c r="AI75" s="4">
        <v>15.600000000000001</v>
      </c>
      <c r="AN75" s="4" t="s">
        <v>96</v>
      </c>
      <c r="AO75" s="4" t="s">
        <v>98</v>
      </c>
    </row>
    <row r="76" spans="1:41" x14ac:dyDescent="0.25">
      <c r="A76" s="4" t="s">
        <v>961</v>
      </c>
      <c r="B76" s="12" t="s">
        <v>443</v>
      </c>
      <c r="C76" s="12">
        <v>2020</v>
      </c>
      <c r="D76" s="29" t="s">
        <v>777</v>
      </c>
      <c r="E76" s="12" t="s">
        <v>179</v>
      </c>
      <c r="F76" s="4" t="s">
        <v>578</v>
      </c>
      <c r="G76" s="4" t="s">
        <v>639</v>
      </c>
      <c r="H76" s="12" t="s">
        <v>15</v>
      </c>
      <c r="I76" s="12" t="s">
        <v>16</v>
      </c>
      <c r="J76" s="12" t="s">
        <v>100</v>
      </c>
      <c r="K76" s="12"/>
      <c r="L76" s="12"/>
      <c r="M76" s="13"/>
      <c r="N76" s="35"/>
      <c r="O76" s="13"/>
      <c r="P76" s="13" t="s">
        <v>185</v>
      </c>
      <c r="Q76" s="17" t="s">
        <v>185</v>
      </c>
      <c r="R76" s="13" t="s">
        <v>37</v>
      </c>
      <c r="S76" s="13" t="s">
        <v>37</v>
      </c>
      <c r="X76" s="4" t="s">
        <v>112</v>
      </c>
      <c r="Y76" s="4">
        <v>20.61</v>
      </c>
      <c r="Z76" s="4">
        <v>8.9700000000000006</v>
      </c>
      <c r="AB76" s="4">
        <v>0.08</v>
      </c>
      <c r="AD76" s="4">
        <v>0.78</v>
      </c>
      <c r="AH76" s="25">
        <f t="shared" si="4"/>
        <v>0.29963784022657758</v>
      </c>
      <c r="AI76" s="26">
        <v>20.64</v>
      </c>
      <c r="AJ76" s="26"/>
      <c r="AK76" s="26"/>
      <c r="AL76" s="26"/>
      <c r="AM76" s="12"/>
      <c r="AN76" s="4" t="s">
        <v>96</v>
      </c>
      <c r="AO76" s="4" t="s">
        <v>98</v>
      </c>
    </row>
    <row r="77" spans="1:41" x14ac:dyDescent="0.25">
      <c r="A77" s="4" t="s">
        <v>874</v>
      </c>
      <c r="B77" s="15" t="s">
        <v>444</v>
      </c>
      <c r="C77" s="15">
        <v>2016</v>
      </c>
      <c r="D77" s="12" t="s">
        <v>778</v>
      </c>
      <c r="E77" s="15" t="s">
        <v>179</v>
      </c>
      <c r="F77" s="4" t="s">
        <v>579</v>
      </c>
      <c r="G77" s="4" t="s">
        <v>640</v>
      </c>
      <c r="H77" s="15" t="s">
        <v>15</v>
      </c>
      <c r="I77" s="15" t="s">
        <v>16</v>
      </c>
      <c r="J77" s="18" t="s">
        <v>100</v>
      </c>
      <c r="K77" s="18"/>
      <c r="L77" s="18"/>
      <c r="M77" s="17"/>
      <c r="N77" s="33"/>
      <c r="O77" s="17"/>
      <c r="P77" s="5" t="s">
        <v>21</v>
      </c>
      <c r="Q77" s="17" t="s">
        <v>48</v>
      </c>
      <c r="R77" s="17" t="s">
        <v>44</v>
      </c>
      <c r="S77" s="17" t="s">
        <v>432</v>
      </c>
      <c r="X77" s="4" t="s">
        <v>99</v>
      </c>
      <c r="AH77" s="25">
        <f t="shared" si="4"/>
        <v>0</v>
      </c>
      <c r="AI77" s="21">
        <v>20.399999999999999</v>
      </c>
      <c r="AJ77" s="21"/>
      <c r="AK77" s="21"/>
      <c r="AL77" s="21"/>
      <c r="AM77" s="15"/>
      <c r="AN77" s="4" t="s">
        <v>96</v>
      </c>
      <c r="AO77" s="4" t="s">
        <v>98</v>
      </c>
    </row>
    <row r="78" spans="1:41" x14ac:dyDescent="0.25">
      <c r="A78" s="4" t="s">
        <v>875</v>
      </c>
      <c r="B78" s="28" t="s">
        <v>444</v>
      </c>
      <c r="C78" s="15">
        <v>2022</v>
      </c>
      <c r="D78" s="12" t="s">
        <v>779</v>
      </c>
      <c r="E78" s="15" t="s">
        <v>179</v>
      </c>
      <c r="F78" s="4" t="s">
        <v>579</v>
      </c>
      <c r="G78" s="4" t="s">
        <v>641</v>
      </c>
      <c r="H78" s="15" t="s">
        <v>15</v>
      </c>
      <c r="I78" s="15" t="s">
        <v>16</v>
      </c>
      <c r="J78" s="18" t="s">
        <v>100</v>
      </c>
      <c r="K78" s="18"/>
      <c r="L78" s="18"/>
      <c r="M78" s="16"/>
      <c r="N78" s="34"/>
      <c r="O78" s="17"/>
      <c r="P78" s="17" t="s">
        <v>423</v>
      </c>
      <c r="Q78" s="17" t="s">
        <v>868</v>
      </c>
      <c r="R78" s="17" t="s">
        <v>37</v>
      </c>
      <c r="S78" s="17" t="s">
        <v>37</v>
      </c>
      <c r="AH78" s="25">
        <f t="shared" si="4"/>
        <v>0</v>
      </c>
      <c r="AI78" s="16"/>
      <c r="AJ78" s="16"/>
      <c r="AK78" s="16"/>
      <c r="AL78" s="16"/>
      <c r="AM78" s="16">
        <v>1.0931999999999999</v>
      </c>
      <c r="AN78" s="4" t="s">
        <v>96</v>
      </c>
      <c r="AO78" s="4" t="s">
        <v>98</v>
      </c>
    </row>
    <row r="79" spans="1:41" x14ac:dyDescent="0.25">
      <c r="A79" s="4" t="s">
        <v>874</v>
      </c>
      <c r="B79" s="15" t="s">
        <v>445</v>
      </c>
      <c r="C79" s="15">
        <v>2016</v>
      </c>
      <c r="D79" s="12" t="s">
        <v>778</v>
      </c>
      <c r="E79" s="15" t="s">
        <v>179</v>
      </c>
      <c r="F79" s="4" t="s">
        <v>579</v>
      </c>
      <c r="G79" s="4" t="s">
        <v>640</v>
      </c>
      <c r="H79" s="15" t="s">
        <v>15</v>
      </c>
      <c r="I79" s="15" t="s">
        <v>16</v>
      </c>
      <c r="J79" s="18" t="s">
        <v>100</v>
      </c>
      <c r="K79" s="18"/>
      <c r="L79" s="18"/>
      <c r="M79" s="17"/>
      <c r="N79" s="33"/>
      <c r="O79" s="17"/>
      <c r="P79" s="17" t="s">
        <v>185</v>
      </c>
      <c r="Q79" s="17" t="s">
        <v>185</v>
      </c>
      <c r="R79" s="17" t="s">
        <v>44</v>
      </c>
      <c r="S79" s="17" t="s">
        <v>420</v>
      </c>
      <c r="X79" s="4" t="s">
        <v>99</v>
      </c>
      <c r="AH79" s="25">
        <f t="shared" si="4"/>
        <v>0</v>
      </c>
      <c r="AI79" s="21">
        <v>473.52</v>
      </c>
      <c r="AJ79" s="21"/>
      <c r="AK79" s="21"/>
      <c r="AL79" s="21"/>
      <c r="AM79" s="15"/>
      <c r="AN79" s="4" t="s">
        <v>96</v>
      </c>
      <c r="AO79" s="4" t="s">
        <v>98</v>
      </c>
    </row>
    <row r="80" spans="1:41" x14ac:dyDescent="0.25">
      <c r="A80" s="4" t="s">
        <v>874</v>
      </c>
      <c r="B80" s="12" t="s">
        <v>445</v>
      </c>
      <c r="C80" s="12">
        <v>2016</v>
      </c>
      <c r="D80" s="12" t="s">
        <v>778</v>
      </c>
      <c r="E80" s="12" t="s">
        <v>179</v>
      </c>
      <c r="F80" s="4" t="s">
        <v>579</v>
      </c>
      <c r="G80" s="4" t="s">
        <v>640</v>
      </c>
      <c r="H80" s="12" t="s">
        <v>15</v>
      </c>
      <c r="I80" s="12" t="s">
        <v>16</v>
      </c>
      <c r="J80" s="12" t="s">
        <v>100</v>
      </c>
      <c r="K80" s="12"/>
      <c r="L80" s="12"/>
      <c r="M80" s="13"/>
      <c r="N80" s="35"/>
      <c r="O80" s="13"/>
      <c r="P80" s="13" t="s">
        <v>423</v>
      </c>
      <c r="Q80" s="17" t="s">
        <v>868</v>
      </c>
      <c r="R80" s="13" t="s">
        <v>37</v>
      </c>
      <c r="S80" s="13" t="s">
        <v>37</v>
      </c>
      <c r="AH80" s="25">
        <f t="shared" si="4"/>
        <v>0</v>
      </c>
      <c r="AI80" s="26">
        <v>27.36</v>
      </c>
      <c r="AJ80" s="26"/>
      <c r="AK80" s="26"/>
      <c r="AL80" s="26"/>
      <c r="AM80" s="12"/>
      <c r="AN80" s="4" t="s">
        <v>96</v>
      </c>
      <c r="AO80" s="4" t="s">
        <v>98</v>
      </c>
    </row>
    <row r="81" spans="1:41" x14ac:dyDescent="0.25">
      <c r="A81" s="4" t="s">
        <v>875</v>
      </c>
      <c r="B81" s="12" t="s">
        <v>445</v>
      </c>
      <c r="C81" s="12">
        <v>2022</v>
      </c>
      <c r="D81" s="12" t="s">
        <v>779</v>
      </c>
      <c r="E81" s="12" t="s">
        <v>179</v>
      </c>
      <c r="F81" s="4" t="s">
        <v>579</v>
      </c>
      <c r="G81" s="4" t="s">
        <v>641</v>
      </c>
      <c r="H81" s="12" t="s">
        <v>15</v>
      </c>
      <c r="I81" s="12" t="s">
        <v>16</v>
      </c>
      <c r="J81" s="12" t="s">
        <v>100</v>
      </c>
      <c r="K81" s="12"/>
      <c r="L81" s="12"/>
      <c r="M81" s="13"/>
      <c r="N81" s="35"/>
      <c r="O81" s="13"/>
      <c r="P81" s="13" t="s">
        <v>423</v>
      </c>
      <c r="Q81" s="17" t="s">
        <v>868</v>
      </c>
      <c r="R81" s="13" t="s">
        <v>37</v>
      </c>
      <c r="S81" s="13" t="s">
        <v>37</v>
      </c>
      <c r="AH81" s="25">
        <f t="shared" si="4"/>
        <v>0</v>
      </c>
      <c r="AI81" s="26">
        <v>8.64</v>
      </c>
      <c r="AJ81" s="26"/>
      <c r="AK81" s="26"/>
      <c r="AL81" s="26"/>
      <c r="AM81" s="12"/>
      <c r="AN81" s="4" t="s">
        <v>96</v>
      </c>
      <c r="AO81" s="4" t="s">
        <v>98</v>
      </c>
    </row>
    <row r="82" spans="1:41" x14ac:dyDescent="0.25">
      <c r="A82" s="4" t="s">
        <v>876</v>
      </c>
      <c r="B82" s="12" t="s">
        <v>331</v>
      </c>
      <c r="C82" s="12">
        <v>2015</v>
      </c>
      <c r="D82" s="12"/>
      <c r="E82" s="12" t="s">
        <v>180</v>
      </c>
      <c r="F82" s="4" t="s">
        <v>578</v>
      </c>
      <c r="G82" s="4" t="s">
        <v>636</v>
      </c>
      <c r="H82" s="12" t="s">
        <v>15</v>
      </c>
      <c r="I82" s="12" t="s">
        <v>16</v>
      </c>
      <c r="J82" s="12" t="s">
        <v>100</v>
      </c>
      <c r="K82" s="12"/>
      <c r="L82" s="12"/>
      <c r="M82" s="13"/>
      <c r="N82" s="35"/>
      <c r="O82" s="13"/>
      <c r="P82" s="5" t="s">
        <v>21</v>
      </c>
      <c r="Q82" s="13" t="s">
        <v>48</v>
      </c>
      <c r="R82" s="13" t="s">
        <v>37</v>
      </c>
      <c r="S82" s="13" t="s">
        <v>37</v>
      </c>
      <c r="AH82" s="25">
        <f t="shared" si="4"/>
        <v>0</v>
      </c>
      <c r="AI82" s="26">
        <v>4.8000000000000007</v>
      </c>
      <c r="AJ82" s="26"/>
      <c r="AK82" s="26"/>
      <c r="AL82" s="26"/>
      <c r="AM82" s="12"/>
      <c r="AN82" s="4" t="s">
        <v>96</v>
      </c>
      <c r="AO82" s="4" t="s">
        <v>98</v>
      </c>
    </row>
    <row r="83" spans="1:41" x14ac:dyDescent="0.25">
      <c r="A83" s="4" t="s">
        <v>876</v>
      </c>
      <c r="B83" s="12" t="s">
        <v>331</v>
      </c>
      <c r="C83" s="4">
        <v>2015</v>
      </c>
      <c r="E83" s="12" t="s">
        <v>180</v>
      </c>
      <c r="F83" s="4" t="s">
        <v>578</v>
      </c>
      <c r="G83" s="4" t="s">
        <v>636</v>
      </c>
      <c r="H83" s="4" t="s">
        <v>15</v>
      </c>
      <c r="I83" s="4" t="s">
        <v>16</v>
      </c>
      <c r="J83" s="12" t="s">
        <v>100</v>
      </c>
      <c r="K83" s="12"/>
      <c r="L83" s="12"/>
      <c r="P83" s="13" t="s">
        <v>185</v>
      </c>
      <c r="Q83" s="17" t="s">
        <v>185</v>
      </c>
      <c r="R83" s="13" t="s">
        <v>37</v>
      </c>
      <c r="S83" s="13" t="s">
        <v>37</v>
      </c>
      <c r="AH83" s="25">
        <f t="shared" si="4"/>
        <v>0</v>
      </c>
      <c r="AI83" s="4">
        <v>4.8000000000000007</v>
      </c>
      <c r="AN83" s="4" t="s">
        <v>96</v>
      </c>
      <c r="AO83" s="4" t="s">
        <v>98</v>
      </c>
    </row>
    <row r="84" spans="1:41" x14ac:dyDescent="0.25">
      <c r="A84" s="4" t="s">
        <v>962</v>
      </c>
      <c r="B84" s="12" t="s">
        <v>401</v>
      </c>
      <c r="C84" s="4">
        <v>2020</v>
      </c>
      <c r="E84" s="12" t="s">
        <v>180</v>
      </c>
      <c r="F84" s="4" t="s">
        <v>578</v>
      </c>
      <c r="H84" s="4" t="s">
        <v>15</v>
      </c>
      <c r="I84" s="4" t="s">
        <v>16</v>
      </c>
      <c r="J84" s="12" t="s">
        <v>254</v>
      </c>
      <c r="K84" s="12"/>
      <c r="L84" s="12"/>
      <c r="P84" s="13" t="s">
        <v>185</v>
      </c>
      <c r="Q84" s="17" t="s">
        <v>185</v>
      </c>
      <c r="R84" s="17" t="s">
        <v>37</v>
      </c>
      <c r="S84" s="17" t="s">
        <v>37</v>
      </c>
      <c r="AH84" s="25">
        <f t="shared" si="4"/>
        <v>0</v>
      </c>
      <c r="AI84" s="4">
        <v>114.47999999999999</v>
      </c>
      <c r="AN84" s="4" t="s">
        <v>96</v>
      </c>
      <c r="AO84" s="4" t="s">
        <v>98</v>
      </c>
    </row>
    <row r="85" spans="1:41" x14ac:dyDescent="0.25">
      <c r="A85" s="4" t="s">
        <v>962</v>
      </c>
      <c r="B85" s="12" t="s">
        <v>401</v>
      </c>
      <c r="C85" s="12">
        <v>2020</v>
      </c>
      <c r="D85" s="12"/>
      <c r="E85" s="12" t="s">
        <v>180</v>
      </c>
      <c r="F85" s="4" t="s">
        <v>578</v>
      </c>
      <c r="H85" s="12" t="s">
        <v>15</v>
      </c>
      <c r="I85" s="12" t="s">
        <v>16</v>
      </c>
      <c r="J85" s="12" t="s">
        <v>254</v>
      </c>
      <c r="K85" s="12"/>
      <c r="L85" s="12"/>
      <c r="M85" s="13"/>
      <c r="N85" s="35"/>
      <c r="O85" s="13"/>
      <c r="P85" s="13" t="s">
        <v>423</v>
      </c>
      <c r="Q85" s="17" t="s">
        <v>868</v>
      </c>
      <c r="R85" s="13" t="s">
        <v>37</v>
      </c>
      <c r="S85" s="13" t="s">
        <v>37</v>
      </c>
      <c r="AH85" s="25">
        <f t="shared" si="4"/>
        <v>0</v>
      </c>
      <c r="AI85" s="26">
        <v>108.72</v>
      </c>
      <c r="AJ85" s="26"/>
      <c r="AK85" s="26"/>
      <c r="AL85" s="26"/>
      <c r="AM85" s="12"/>
      <c r="AN85" s="4" t="s">
        <v>96</v>
      </c>
      <c r="AO85" s="4" t="s">
        <v>98</v>
      </c>
    </row>
    <row r="86" spans="1:41" x14ac:dyDescent="0.25">
      <c r="A86" s="4" t="s">
        <v>963</v>
      </c>
      <c r="B86" s="15" t="s">
        <v>446</v>
      </c>
      <c r="C86" s="21">
        <v>2013</v>
      </c>
      <c r="D86" s="15"/>
      <c r="E86" s="15" t="s">
        <v>179</v>
      </c>
      <c r="F86" s="4" t="s">
        <v>578</v>
      </c>
      <c r="G86" s="4" t="s">
        <v>1120</v>
      </c>
      <c r="H86" s="15" t="s">
        <v>15</v>
      </c>
      <c r="I86" s="18" t="s">
        <v>16</v>
      </c>
      <c r="J86" s="18" t="s">
        <v>191</v>
      </c>
      <c r="K86" s="18"/>
      <c r="L86" s="18"/>
      <c r="M86" s="17"/>
      <c r="N86" s="33"/>
      <c r="O86" s="17"/>
      <c r="P86" s="17" t="s">
        <v>185</v>
      </c>
      <c r="Q86" s="17" t="s">
        <v>185</v>
      </c>
      <c r="R86" s="17" t="s">
        <v>867</v>
      </c>
      <c r="S86" s="17" t="s">
        <v>417</v>
      </c>
      <c r="X86" s="4" t="s">
        <v>99</v>
      </c>
      <c r="AH86" s="25">
        <f t="shared" si="4"/>
        <v>0</v>
      </c>
      <c r="AI86" s="22">
        <v>5.8776000000000002</v>
      </c>
      <c r="AJ86" s="22"/>
      <c r="AK86" s="22"/>
      <c r="AL86" s="22"/>
      <c r="AM86" s="15"/>
      <c r="AN86" s="4" t="s">
        <v>96</v>
      </c>
      <c r="AO86" s="4" t="s">
        <v>98</v>
      </c>
    </row>
    <row r="87" spans="1:41" ht="13.8" customHeight="1" x14ac:dyDescent="0.25">
      <c r="A87" s="4" t="s">
        <v>1206</v>
      </c>
      <c r="B87" s="4" t="s">
        <v>1149</v>
      </c>
      <c r="C87" s="4">
        <v>2021</v>
      </c>
      <c r="D87" s="4" t="s">
        <v>1151</v>
      </c>
      <c r="E87" s="4" t="s">
        <v>179</v>
      </c>
      <c r="F87" s="4" t="s">
        <v>579</v>
      </c>
      <c r="G87" s="4" t="s">
        <v>1150</v>
      </c>
      <c r="H87" s="15" t="s">
        <v>199</v>
      </c>
      <c r="I87" s="15" t="s">
        <v>1152</v>
      </c>
      <c r="J87" s="4" t="s">
        <v>1153</v>
      </c>
      <c r="M87" s="4">
        <v>504</v>
      </c>
      <c r="N87" s="6" t="s">
        <v>1155</v>
      </c>
      <c r="O87" s="4" t="s">
        <v>1156</v>
      </c>
      <c r="P87" s="5" t="s">
        <v>368</v>
      </c>
      <c r="Q87" s="5" t="s">
        <v>1154</v>
      </c>
      <c r="R87" s="5" t="s">
        <v>1157</v>
      </c>
      <c r="S87" s="5" t="s">
        <v>1157</v>
      </c>
      <c r="T87" s="4" t="s">
        <v>1158</v>
      </c>
      <c r="U87" s="4">
        <v>112500</v>
      </c>
      <c r="V87" s="4">
        <v>11</v>
      </c>
      <c r="W87" s="4">
        <v>1406</v>
      </c>
      <c r="X87" s="4" t="s">
        <v>95</v>
      </c>
      <c r="Y87" s="8">
        <v>16.156237623762379</v>
      </c>
      <c r="AE87" s="8">
        <v>25.110297029702977</v>
      </c>
      <c r="AH87" s="25">
        <f t="shared" si="4"/>
        <v>0</v>
      </c>
      <c r="AI87" s="8">
        <v>274.91892735999994</v>
      </c>
      <c r="AN87" s="4" t="s">
        <v>96</v>
      </c>
      <c r="AO87" s="4" t="s">
        <v>1160</v>
      </c>
    </row>
    <row r="88" spans="1:41" x14ac:dyDescent="0.25">
      <c r="A88" s="4" t="s">
        <v>964</v>
      </c>
      <c r="B88" s="12" t="s">
        <v>332</v>
      </c>
      <c r="C88" s="4">
        <v>2021</v>
      </c>
      <c r="E88" s="12" t="s">
        <v>179</v>
      </c>
      <c r="F88" s="4" t="s">
        <v>578</v>
      </c>
      <c r="G88" s="4" t="s">
        <v>1126</v>
      </c>
      <c r="H88" s="4" t="s">
        <v>15</v>
      </c>
      <c r="I88" s="4" t="s">
        <v>16</v>
      </c>
      <c r="J88" s="12" t="s">
        <v>214</v>
      </c>
      <c r="K88" s="12"/>
      <c r="L88" s="12"/>
      <c r="P88" s="13" t="s">
        <v>185</v>
      </c>
      <c r="Q88" s="17" t="s">
        <v>185</v>
      </c>
      <c r="R88" s="13" t="s">
        <v>37</v>
      </c>
      <c r="S88" s="13" t="s">
        <v>37</v>
      </c>
      <c r="AH88" s="25">
        <f t="shared" si="4"/>
        <v>0</v>
      </c>
      <c r="AI88" s="4">
        <v>5.04</v>
      </c>
      <c r="AN88" s="4" t="s">
        <v>96</v>
      </c>
      <c r="AO88" s="4" t="s">
        <v>98</v>
      </c>
    </row>
    <row r="89" spans="1:41" x14ac:dyDescent="0.25">
      <c r="A89" s="4" t="s">
        <v>877</v>
      </c>
      <c r="B89" s="28" t="s">
        <v>519</v>
      </c>
      <c r="C89" s="15">
        <v>2021</v>
      </c>
      <c r="D89" s="15"/>
      <c r="E89" s="15" t="s">
        <v>179</v>
      </c>
      <c r="F89" s="4" t="s">
        <v>578</v>
      </c>
      <c r="G89" s="4" t="s">
        <v>642</v>
      </c>
      <c r="H89" s="15" t="s">
        <v>15</v>
      </c>
      <c r="I89" s="15" t="s">
        <v>16</v>
      </c>
      <c r="J89" s="18" t="s">
        <v>66</v>
      </c>
      <c r="K89" s="18"/>
      <c r="L89" s="18"/>
      <c r="M89" s="16"/>
      <c r="N89" s="34"/>
      <c r="O89" s="17"/>
      <c r="P89" s="5" t="s">
        <v>21</v>
      </c>
      <c r="Q89" s="17" t="s">
        <v>48</v>
      </c>
      <c r="R89" s="17" t="s">
        <v>37</v>
      </c>
      <c r="S89" s="17" t="s">
        <v>37</v>
      </c>
      <c r="AH89" s="25">
        <f t="shared" si="4"/>
        <v>0</v>
      </c>
      <c r="AI89" s="16"/>
      <c r="AJ89" s="16"/>
      <c r="AK89" s="16"/>
      <c r="AL89" s="16"/>
      <c r="AM89" s="16">
        <v>0.27479999999999999</v>
      </c>
      <c r="AN89" s="4" t="s">
        <v>96</v>
      </c>
      <c r="AO89" s="4" t="s">
        <v>98</v>
      </c>
    </row>
    <row r="90" spans="1:41" x14ac:dyDescent="0.25">
      <c r="A90" s="4" t="s">
        <v>878</v>
      </c>
      <c r="B90" s="4" t="s">
        <v>145</v>
      </c>
      <c r="C90" s="4">
        <v>2018</v>
      </c>
      <c r="D90" s="23" t="s">
        <v>128</v>
      </c>
      <c r="E90" s="4" t="s">
        <v>179</v>
      </c>
      <c r="F90" s="4" t="s">
        <v>579</v>
      </c>
      <c r="G90" s="4" t="s">
        <v>643</v>
      </c>
      <c r="H90" s="4" t="s">
        <v>32</v>
      </c>
      <c r="I90" s="4" t="s">
        <v>33</v>
      </c>
      <c r="J90" s="4" t="s">
        <v>129</v>
      </c>
      <c r="N90" s="6" t="s">
        <v>74</v>
      </c>
      <c r="O90" s="5" t="s">
        <v>26</v>
      </c>
      <c r="P90" s="5" t="s">
        <v>21</v>
      </c>
      <c r="Q90" s="17" t="s">
        <v>424</v>
      </c>
      <c r="R90" s="5" t="s">
        <v>37</v>
      </c>
      <c r="S90" s="5" t="s">
        <v>37</v>
      </c>
      <c r="X90" s="4" t="s">
        <v>112</v>
      </c>
      <c r="Y90" s="8"/>
      <c r="Z90" s="8"/>
      <c r="AA90" s="8"/>
      <c r="AB90" s="8"/>
      <c r="AC90" s="8"/>
      <c r="AD90" s="8"/>
      <c r="AE90" s="8"/>
      <c r="AF90" s="8"/>
      <c r="AG90" s="8"/>
      <c r="AH90" s="8">
        <f t="shared" si="4"/>
        <v>0</v>
      </c>
      <c r="AI90" s="8"/>
      <c r="AJ90" s="8"/>
      <c r="AK90" s="8"/>
      <c r="AL90" s="8">
        <v>52.44</v>
      </c>
      <c r="AM90" s="8"/>
      <c r="AN90" s="4" t="s">
        <v>96</v>
      </c>
      <c r="AO90" s="4" t="s">
        <v>97</v>
      </c>
    </row>
    <row r="91" spans="1:41" x14ac:dyDescent="0.25">
      <c r="A91" s="4" t="s">
        <v>879</v>
      </c>
      <c r="B91" s="4" t="s">
        <v>145</v>
      </c>
      <c r="C91" s="4">
        <v>2014</v>
      </c>
      <c r="E91" s="4" t="s">
        <v>179</v>
      </c>
      <c r="F91" s="4" t="s">
        <v>578</v>
      </c>
      <c r="H91" s="4" t="s">
        <v>146</v>
      </c>
      <c r="I91" s="4" t="s">
        <v>147</v>
      </c>
      <c r="J91" s="4" t="s">
        <v>148</v>
      </c>
      <c r="R91" s="5" t="s">
        <v>37</v>
      </c>
      <c r="S91" s="5" t="s">
        <v>37</v>
      </c>
      <c r="X91" s="4" t="s">
        <v>112</v>
      </c>
      <c r="Y91" s="8"/>
      <c r="Z91" s="8"/>
      <c r="AA91" s="8"/>
      <c r="AB91" s="8"/>
      <c r="AC91" s="8"/>
      <c r="AD91" s="8"/>
      <c r="AE91" s="8"/>
      <c r="AF91" s="8"/>
      <c r="AG91" s="8"/>
      <c r="AH91" s="8">
        <f t="shared" si="4"/>
        <v>0</v>
      </c>
      <c r="AI91" s="8"/>
      <c r="AJ91" s="8"/>
      <c r="AK91" s="8"/>
      <c r="AL91" s="8">
        <v>26.27</v>
      </c>
      <c r="AM91" s="8"/>
      <c r="AN91" s="4" t="s">
        <v>96</v>
      </c>
      <c r="AO91" s="4" t="s">
        <v>97</v>
      </c>
    </row>
    <row r="92" spans="1:41" x14ac:dyDescent="0.25">
      <c r="A92" s="4" t="s">
        <v>965</v>
      </c>
      <c r="B92" s="12" t="s">
        <v>326</v>
      </c>
      <c r="C92" s="4">
        <v>2015</v>
      </c>
      <c r="E92" s="15" t="s">
        <v>180</v>
      </c>
      <c r="F92" s="4" t="s">
        <v>578</v>
      </c>
      <c r="G92" s="4" t="s">
        <v>644</v>
      </c>
      <c r="H92" s="4" t="s">
        <v>15</v>
      </c>
      <c r="I92" s="4" t="s">
        <v>16</v>
      </c>
      <c r="J92" s="12" t="s">
        <v>191</v>
      </c>
      <c r="K92" s="12"/>
      <c r="L92" s="12"/>
      <c r="P92" s="13" t="s">
        <v>185</v>
      </c>
      <c r="Q92" s="17" t="s">
        <v>185</v>
      </c>
      <c r="R92" s="5" t="s">
        <v>37</v>
      </c>
      <c r="S92" s="5" t="s">
        <v>37</v>
      </c>
      <c r="Y92" s="4">
        <v>20.29</v>
      </c>
      <c r="Z92" s="4">
        <v>8.0299999999999994</v>
      </c>
      <c r="AA92" s="4">
        <v>8.1300000000000008</v>
      </c>
      <c r="AB92" s="4">
        <v>0.78</v>
      </c>
      <c r="AD92" s="4">
        <v>0.71</v>
      </c>
      <c r="AF92" s="4">
        <v>12.42</v>
      </c>
      <c r="AH92" s="25">
        <f t="shared" si="4"/>
        <v>0.82194818585181761</v>
      </c>
      <c r="AI92" s="4">
        <v>0.24</v>
      </c>
      <c r="AN92" s="4" t="s">
        <v>96</v>
      </c>
      <c r="AO92" s="4" t="s">
        <v>98</v>
      </c>
    </row>
    <row r="93" spans="1:41" x14ac:dyDescent="0.25">
      <c r="A93" s="4" t="s">
        <v>966</v>
      </c>
      <c r="B93" s="4" t="s">
        <v>319</v>
      </c>
      <c r="C93" s="4">
        <v>2012</v>
      </c>
      <c r="E93" s="15" t="s">
        <v>179</v>
      </c>
      <c r="F93" s="4" t="s">
        <v>578</v>
      </c>
      <c r="G93" s="4" t="s">
        <v>645</v>
      </c>
      <c r="H93" s="4" t="s">
        <v>15</v>
      </c>
      <c r="I93" s="4" t="s">
        <v>16</v>
      </c>
      <c r="J93" s="4" t="s">
        <v>277</v>
      </c>
      <c r="M93" s="4">
        <v>101</v>
      </c>
      <c r="N93" s="6" t="s">
        <v>278</v>
      </c>
      <c r="O93" s="5" t="s">
        <v>279</v>
      </c>
      <c r="P93" s="5" t="s">
        <v>185</v>
      </c>
      <c r="Q93" s="17" t="s">
        <v>185</v>
      </c>
      <c r="R93" s="17" t="s">
        <v>44</v>
      </c>
      <c r="S93" s="5" t="s">
        <v>228</v>
      </c>
      <c r="X93" s="4" t="s">
        <v>99</v>
      </c>
      <c r="AH93" s="25">
        <f t="shared" ref="AH93:AH118" si="5">(AB93*(14.01/18.04))+(AC93*(14.01/62))+(AD93*(14.01/46.01))</f>
        <v>0</v>
      </c>
      <c r="AM93" s="4">
        <v>1.93536</v>
      </c>
      <c r="AN93" s="4" t="s">
        <v>96</v>
      </c>
      <c r="AO93" s="4" t="s">
        <v>98</v>
      </c>
    </row>
    <row r="94" spans="1:41" x14ac:dyDescent="0.25">
      <c r="A94" s="4" t="s">
        <v>967</v>
      </c>
      <c r="B94" s="15" t="s">
        <v>553</v>
      </c>
      <c r="C94" s="15">
        <v>2008</v>
      </c>
      <c r="D94" s="30" t="s">
        <v>780</v>
      </c>
      <c r="E94" s="15" t="s">
        <v>179</v>
      </c>
      <c r="F94" s="4" t="s">
        <v>579</v>
      </c>
      <c r="G94" s="4" t="s">
        <v>569</v>
      </c>
      <c r="H94" s="15" t="s">
        <v>15</v>
      </c>
      <c r="I94" s="15" t="s">
        <v>16</v>
      </c>
      <c r="J94" s="18" t="s">
        <v>191</v>
      </c>
      <c r="K94" s="18"/>
      <c r="L94" s="18"/>
      <c r="M94" s="16"/>
      <c r="N94" s="34"/>
      <c r="O94" s="17"/>
      <c r="P94" s="24" t="s">
        <v>185</v>
      </c>
      <c r="Q94" s="17" t="s">
        <v>185</v>
      </c>
      <c r="R94" s="17" t="s">
        <v>44</v>
      </c>
      <c r="S94" s="24" t="s">
        <v>420</v>
      </c>
      <c r="AH94" s="25">
        <f t="shared" si="5"/>
        <v>0</v>
      </c>
      <c r="AI94" s="15"/>
      <c r="AJ94" s="15"/>
      <c r="AK94" s="15"/>
      <c r="AL94" s="15"/>
      <c r="AM94" s="15">
        <v>1.6370399999999998</v>
      </c>
      <c r="AN94" s="4" t="s">
        <v>96</v>
      </c>
      <c r="AO94" s="4" t="s">
        <v>98</v>
      </c>
    </row>
    <row r="95" spans="1:41" x14ac:dyDescent="0.25">
      <c r="A95" s="4" t="s">
        <v>968</v>
      </c>
      <c r="B95" s="15" t="s">
        <v>553</v>
      </c>
      <c r="C95" s="15">
        <v>2008</v>
      </c>
      <c r="D95" s="12" t="s">
        <v>781</v>
      </c>
      <c r="E95" s="15" t="s">
        <v>179</v>
      </c>
      <c r="F95" s="4" t="s">
        <v>579</v>
      </c>
      <c r="G95" s="4" t="s">
        <v>564</v>
      </c>
      <c r="H95" s="15" t="s">
        <v>15</v>
      </c>
      <c r="I95" s="15" t="s">
        <v>16</v>
      </c>
      <c r="J95" s="18" t="s">
        <v>191</v>
      </c>
      <c r="K95" s="18"/>
      <c r="L95" s="18"/>
      <c r="M95" s="16"/>
      <c r="N95" s="34"/>
      <c r="O95" s="17"/>
      <c r="P95" s="24" t="s">
        <v>185</v>
      </c>
      <c r="Q95" s="17" t="s">
        <v>185</v>
      </c>
      <c r="R95" s="17" t="s">
        <v>44</v>
      </c>
      <c r="S95" s="24" t="s">
        <v>420</v>
      </c>
      <c r="AH95" s="25">
        <f t="shared" si="5"/>
        <v>0</v>
      </c>
      <c r="AI95" s="15"/>
      <c r="AJ95" s="15"/>
      <c r="AK95" s="15"/>
      <c r="AL95" s="15"/>
      <c r="AM95" s="15">
        <v>1.9310399999999999</v>
      </c>
      <c r="AN95" s="4" t="s">
        <v>96</v>
      </c>
      <c r="AO95" s="4" t="s">
        <v>98</v>
      </c>
    </row>
    <row r="96" spans="1:41" x14ac:dyDescent="0.25">
      <c r="A96" s="4" t="s">
        <v>969</v>
      </c>
      <c r="B96" s="24" t="s">
        <v>447</v>
      </c>
      <c r="C96" s="21">
        <v>2020</v>
      </c>
      <c r="D96" s="15"/>
      <c r="E96" s="15" t="s">
        <v>179</v>
      </c>
      <c r="F96" s="4" t="s">
        <v>578</v>
      </c>
      <c r="G96" s="4" t="s">
        <v>649</v>
      </c>
      <c r="H96" s="15" t="s">
        <v>15</v>
      </c>
      <c r="I96" s="18" t="s">
        <v>16</v>
      </c>
      <c r="J96" s="18" t="s">
        <v>449</v>
      </c>
      <c r="K96" s="18"/>
      <c r="L96" s="18"/>
      <c r="M96" s="17"/>
      <c r="N96" s="33"/>
      <c r="O96" s="17"/>
      <c r="P96" s="17" t="s">
        <v>185</v>
      </c>
      <c r="Q96" s="17" t="s">
        <v>185</v>
      </c>
      <c r="R96" s="17" t="s">
        <v>867</v>
      </c>
      <c r="S96" s="17" t="s">
        <v>421</v>
      </c>
      <c r="AH96" s="25">
        <f t="shared" si="5"/>
        <v>0</v>
      </c>
      <c r="AI96" s="22">
        <v>5.28</v>
      </c>
      <c r="AJ96" s="22"/>
      <c r="AK96" s="22"/>
      <c r="AL96" s="22"/>
      <c r="AM96" s="15"/>
      <c r="AN96" s="4" t="s">
        <v>96</v>
      </c>
      <c r="AO96" s="4" t="s">
        <v>98</v>
      </c>
    </row>
    <row r="97" spans="1:41" x14ac:dyDescent="0.25">
      <c r="A97" s="4" t="s">
        <v>970</v>
      </c>
      <c r="B97" s="24" t="s">
        <v>447</v>
      </c>
      <c r="C97" s="21">
        <v>2017</v>
      </c>
      <c r="D97" s="15"/>
      <c r="E97" s="15" t="s">
        <v>180</v>
      </c>
      <c r="F97" s="4" t="s">
        <v>578</v>
      </c>
      <c r="G97" s="4" t="s">
        <v>648</v>
      </c>
      <c r="H97" s="15" t="s">
        <v>15</v>
      </c>
      <c r="I97" s="18" t="s">
        <v>16</v>
      </c>
      <c r="J97" s="18" t="s">
        <v>448</v>
      </c>
      <c r="K97" s="18"/>
      <c r="L97" s="18"/>
      <c r="M97" s="17"/>
      <c r="N97" s="33"/>
      <c r="O97" s="17"/>
      <c r="P97" s="17" t="s">
        <v>185</v>
      </c>
      <c r="Q97" s="17" t="s">
        <v>185</v>
      </c>
      <c r="R97" s="17" t="s">
        <v>867</v>
      </c>
      <c r="S97" s="17" t="s">
        <v>417</v>
      </c>
      <c r="AH97" s="25">
        <f t="shared" si="5"/>
        <v>0</v>
      </c>
      <c r="AI97" s="22">
        <v>53.760000000000005</v>
      </c>
      <c r="AJ97" s="22"/>
      <c r="AK97" s="22"/>
      <c r="AL97" s="22"/>
      <c r="AM97" s="15"/>
      <c r="AN97" s="4" t="s">
        <v>96</v>
      </c>
      <c r="AO97" s="4" t="s">
        <v>98</v>
      </c>
    </row>
    <row r="98" spans="1:41" x14ac:dyDescent="0.25">
      <c r="A98" s="4" t="s">
        <v>1035</v>
      </c>
      <c r="B98" s="28" t="s">
        <v>521</v>
      </c>
      <c r="C98" s="15">
        <v>2019</v>
      </c>
      <c r="D98" s="12" t="s">
        <v>782</v>
      </c>
      <c r="E98" s="15" t="s">
        <v>179</v>
      </c>
      <c r="F98" s="4" t="s">
        <v>579</v>
      </c>
      <c r="G98" s="4" t="s">
        <v>650</v>
      </c>
      <c r="H98" s="15" t="s">
        <v>15</v>
      </c>
      <c r="I98" s="15" t="s">
        <v>16</v>
      </c>
      <c r="J98" s="18" t="s">
        <v>19</v>
      </c>
      <c r="K98" s="18"/>
      <c r="L98" s="18"/>
      <c r="M98" s="16"/>
      <c r="N98" s="34"/>
      <c r="O98" s="17"/>
      <c r="P98" s="17" t="s">
        <v>423</v>
      </c>
      <c r="Q98" s="17" t="s">
        <v>48</v>
      </c>
      <c r="R98" s="17" t="s">
        <v>37</v>
      </c>
      <c r="S98" s="17" t="s">
        <v>37</v>
      </c>
      <c r="AH98" s="25">
        <f t="shared" si="5"/>
        <v>0</v>
      </c>
      <c r="AI98" s="16"/>
      <c r="AJ98" s="16"/>
      <c r="AK98" s="16"/>
      <c r="AL98" s="16"/>
      <c r="AM98" s="16">
        <v>0.26375999999999999</v>
      </c>
      <c r="AN98" s="4" t="s">
        <v>96</v>
      </c>
      <c r="AO98" s="4" t="s">
        <v>98</v>
      </c>
    </row>
    <row r="99" spans="1:41" x14ac:dyDescent="0.25">
      <c r="A99" s="4" t="s">
        <v>1035</v>
      </c>
      <c r="B99" s="28" t="s">
        <v>520</v>
      </c>
      <c r="C99" s="15">
        <v>2019</v>
      </c>
      <c r="D99" s="12" t="s">
        <v>782</v>
      </c>
      <c r="E99" s="15" t="s">
        <v>179</v>
      </c>
      <c r="F99" s="4" t="s">
        <v>579</v>
      </c>
      <c r="G99" s="4" t="s">
        <v>650</v>
      </c>
      <c r="H99" s="15" t="s">
        <v>15</v>
      </c>
      <c r="I99" s="15" t="s">
        <v>16</v>
      </c>
      <c r="J99" s="18" t="s">
        <v>19</v>
      </c>
      <c r="K99" s="18"/>
      <c r="L99" s="18"/>
      <c r="M99" s="16"/>
      <c r="N99" s="34"/>
      <c r="O99" s="17"/>
      <c r="P99" s="17" t="s">
        <v>423</v>
      </c>
      <c r="Q99" s="17" t="s">
        <v>185</v>
      </c>
      <c r="R99" s="17" t="s">
        <v>37</v>
      </c>
      <c r="S99" s="17" t="s">
        <v>37</v>
      </c>
      <c r="AH99" s="25">
        <f t="shared" si="5"/>
        <v>0</v>
      </c>
      <c r="AI99" s="16"/>
      <c r="AJ99" s="16"/>
      <c r="AK99" s="16"/>
      <c r="AL99" s="16"/>
      <c r="AM99" s="16">
        <v>0.27816000000000002</v>
      </c>
      <c r="AN99" s="4" t="s">
        <v>96</v>
      </c>
      <c r="AO99" s="4" t="s">
        <v>98</v>
      </c>
    </row>
    <row r="100" spans="1:41" x14ac:dyDescent="0.25">
      <c r="A100" s="4" t="s">
        <v>1036</v>
      </c>
      <c r="B100" s="15" t="s">
        <v>450</v>
      </c>
      <c r="C100" s="21">
        <v>2022</v>
      </c>
      <c r="D100" s="12" t="s">
        <v>783</v>
      </c>
      <c r="E100" s="15" t="s">
        <v>179</v>
      </c>
      <c r="F100" s="4" t="s">
        <v>579</v>
      </c>
      <c r="G100" s="4" t="s">
        <v>651</v>
      </c>
      <c r="H100" s="15" t="s">
        <v>15</v>
      </c>
      <c r="I100" s="18" t="s">
        <v>16</v>
      </c>
      <c r="J100" s="18" t="s">
        <v>429</v>
      </c>
      <c r="K100" s="18"/>
      <c r="L100" s="18"/>
      <c r="M100" s="17"/>
      <c r="N100" s="33"/>
      <c r="O100" s="17"/>
      <c r="P100" s="17" t="s">
        <v>423</v>
      </c>
      <c r="Q100" s="17" t="s">
        <v>185</v>
      </c>
      <c r="R100" s="17" t="s">
        <v>867</v>
      </c>
      <c r="S100" s="17" t="s">
        <v>417</v>
      </c>
      <c r="AH100" s="25">
        <f t="shared" si="5"/>
        <v>0</v>
      </c>
      <c r="AI100" s="22">
        <v>42.695999999999998</v>
      </c>
      <c r="AJ100" s="22"/>
      <c r="AK100" s="22"/>
      <c r="AL100" s="22"/>
      <c r="AM100" s="15"/>
      <c r="AN100" s="4" t="s">
        <v>96</v>
      </c>
      <c r="AO100" s="4" t="s">
        <v>98</v>
      </c>
    </row>
    <row r="101" spans="1:41" x14ac:dyDescent="0.25">
      <c r="A101" s="4" t="s">
        <v>1036</v>
      </c>
      <c r="B101" s="15" t="s">
        <v>546</v>
      </c>
      <c r="C101" s="15">
        <v>2022</v>
      </c>
      <c r="D101" s="12" t="s">
        <v>783</v>
      </c>
      <c r="E101" s="15" t="s">
        <v>179</v>
      </c>
      <c r="F101" s="4" t="s">
        <v>579</v>
      </c>
      <c r="G101" s="4" t="s">
        <v>651</v>
      </c>
      <c r="H101" s="15" t="s">
        <v>15</v>
      </c>
      <c r="I101" s="15" t="s">
        <v>16</v>
      </c>
      <c r="J101" s="18" t="s">
        <v>429</v>
      </c>
      <c r="K101" s="18"/>
      <c r="L101" s="18"/>
      <c r="M101" s="16"/>
      <c r="N101" s="34"/>
      <c r="O101" s="17"/>
      <c r="P101" s="17" t="s">
        <v>185</v>
      </c>
      <c r="Q101" s="17" t="s">
        <v>185</v>
      </c>
      <c r="R101" s="17" t="s">
        <v>867</v>
      </c>
      <c r="S101" s="24" t="s">
        <v>417</v>
      </c>
      <c r="AH101" s="25">
        <f t="shared" si="5"/>
        <v>0</v>
      </c>
      <c r="AI101" s="15"/>
      <c r="AJ101" s="15"/>
      <c r="AK101" s="15"/>
      <c r="AL101" s="15"/>
      <c r="AM101" s="15">
        <v>4.3992000000000003E-2</v>
      </c>
      <c r="AN101" s="4" t="s">
        <v>96</v>
      </c>
      <c r="AO101" s="4" t="s">
        <v>98</v>
      </c>
    </row>
    <row r="102" spans="1:41" x14ac:dyDescent="0.25">
      <c r="A102" s="4" t="s">
        <v>971</v>
      </c>
      <c r="B102" s="15" t="s">
        <v>451</v>
      </c>
      <c r="C102" s="21">
        <v>2012</v>
      </c>
      <c r="D102" s="15"/>
      <c r="E102" s="15" t="s">
        <v>179</v>
      </c>
      <c r="F102" s="4" t="s">
        <v>578</v>
      </c>
      <c r="G102" s="4" t="s">
        <v>645</v>
      </c>
      <c r="H102" s="15" t="s">
        <v>15</v>
      </c>
      <c r="I102" s="18" t="s">
        <v>16</v>
      </c>
      <c r="J102" s="18" t="s">
        <v>416</v>
      </c>
      <c r="K102" s="18"/>
      <c r="L102" s="18"/>
      <c r="M102" s="17"/>
      <c r="N102" s="33"/>
      <c r="O102" s="17"/>
      <c r="P102" s="17" t="s">
        <v>185</v>
      </c>
      <c r="Q102" s="17" t="s">
        <v>185</v>
      </c>
      <c r="R102" s="17" t="s">
        <v>867</v>
      </c>
      <c r="S102" s="17" t="s">
        <v>421</v>
      </c>
      <c r="AH102" s="25">
        <f t="shared" si="5"/>
        <v>0</v>
      </c>
      <c r="AI102" s="22">
        <v>15.96</v>
      </c>
      <c r="AJ102" s="22"/>
      <c r="AK102" s="22"/>
      <c r="AL102" s="22"/>
      <c r="AM102" s="15"/>
      <c r="AN102" s="4" t="s">
        <v>96</v>
      </c>
      <c r="AO102" s="4" t="s">
        <v>98</v>
      </c>
    </row>
    <row r="103" spans="1:41" x14ac:dyDescent="0.25">
      <c r="A103" s="4" t="s">
        <v>972</v>
      </c>
      <c r="B103" s="15" t="s">
        <v>452</v>
      </c>
      <c r="C103" s="21">
        <v>2015</v>
      </c>
      <c r="D103" s="15"/>
      <c r="E103" s="15" t="s">
        <v>179</v>
      </c>
      <c r="F103" s="4" t="s">
        <v>578</v>
      </c>
      <c r="G103" s="4" t="s">
        <v>646</v>
      </c>
      <c r="H103" s="15" t="s">
        <v>15</v>
      </c>
      <c r="I103" s="18" t="s">
        <v>16</v>
      </c>
      <c r="J103" s="18" t="s">
        <v>453</v>
      </c>
      <c r="K103" s="18"/>
      <c r="L103" s="18"/>
      <c r="M103" s="17"/>
      <c r="N103" s="33"/>
      <c r="O103" s="17"/>
      <c r="P103" s="17" t="s">
        <v>185</v>
      </c>
      <c r="Q103" s="17" t="s">
        <v>185</v>
      </c>
      <c r="R103" s="17" t="s">
        <v>867</v>
      </c>
      <c r="S103" s="17" t="s">
        <v>421</v>
      </c>
      <c r="AH103" s="25">
        <f t="shared" si="5"/>
        <v>0</v>
      </c>
      <c r="AI103" s="22">
        <v>12</v>
      </c>
      <c r="AJ103" s="22"/>
      <c r="AK103" s="22"/>
      <c r="AL103" s="22"/>
      <c r="AM103" s="15"/>
      <c r="AN103" s="4" t="s">
        <v>96</v>
      </c>
      <c r="AO103" s="4" t="s">
        <v>98</v>
      </c>
    </row>
    <row r="104" spans="1:41" x14ac:dyDescent="0.25">
      <c r="A104" s="4" t="s">
        <v>973</v>
      </c>
      <c r="B104" s="15" t="s">
        <v>454</v>
      </c>
      <c r="C104" s="21">
        <v>2005</v>
      </c>
      <c r="D104" s="15"/>
      <c r="E104" s="15" t="s">
        <v>180</v>
      </c>
      <c r="F104" s="4" t="s">
        <v>578</v>
      </c>
      <c r="G104" s="4" t="s">
        <v>647</v>
      </c>
      <c r="H104" s="15" t="s">
        <v>15</v>
      </c>
      <c r="I104" s="18" t="s">
        <v>16</v>
      </c>
      <c r="J104" s="18" t="s">
        <v>100</v>
      </c>
      <c r="K104" s="18"/>
      <c r="L104" s="18"/>
      <c r="M104" s="17"/>
      <c r="N104" s="33"/>
      <c r="O104" s="17"/>
      <c r="P104" s="17" t="s">
        <v>185</v>
      </c>
      <c r="Q104" s="17" t="s">
        <v>185</v>
      </c>
      <c r="R104" s="17" t="s">
        <v>867</v>
      </c>
      <c r="S104" s="17" t="s">
        <v>417</v>
      </c>
      <c r="AH104" s="25">
        <f t="shared" si="5"/>
        <v>0</v>
      </c>
      <c r="AI104" s="22">
        <v>3.6719999999999997</v>
      </c>
      <c r="AJ104" s="22"/>
      <c r="AK104" s="22"/>
      <c r="AL104" s="22"/>
      <c r="AM104" s="15"/>
      <c r="AN104" s="4" t="s">
        <v>96</v>
      </c>
      <c r="AO104" s="4" t="s">
        <v>98</v>
      </c>
    </row>
    <row r="105" spans="1:41" x14ac:dyDescent="0.25">
      <c r="A105" s="4" t="s">
        <v>974</v>
      </c>
      <c r="B105" s="15" t="s">
        <v>455</v>
      </c>
      <c r="C105" s="21">
        <v>2022</v>
      </c>
      <c r="D105" s="15" t="s">
        <v>852</v>
      </c>
      <c r="E105" s="12" t="s">
        <v>179</v>
      </c>
      <c r="F105" s="4" t="s">
        <v>579</v>
      </c>
      <c r="G105" s="4" t="s">
        <v>652</v>
      </c>
      <c r="H105" s="15" t="s">
        <v>15</v>
      </c>
      <c r="I105" s="18" t="s">
        <v>16</v>
      </c>
      <c r="J105" s="18" t="s">
        <v>100</v>
      </c>
      <c r="K105" s="18"/>
      <c r="L105" s="18"/>
      <c r="M105" s="17"/>
      <c r="N105" s="33"/>
      <c r="O105" s="17"/>
      <c r="P105" s="17" t="s">
        <v>185</v>
      </c>
      <c r="Q105" s="17" t="s">
        <v>185</v>
      </c>
      <c r="R105" s="17" t="s">
        <v>867</v>
      </c>
      <c r="S105" s="17" t="s">
        <v>417</v>
      </c>
      <c r="AH105" s="25">
        <f t="shared" si="5"/>
        <v>0</v>
      </c>
      <c r="AI105" s="22">
        <v>0.3216</v>
      </c>
      <c r="AJ105" s="22"/>
      <c r="AK105" s="22"/>
      <c r="AL105" s="22"/>
      <c r="AM105" s="15"/>
      <c r="AN105" s="4" t="s">
        <v>96</v>
      </c>
      <c r="AO105" s="4" t="s">
        <v>98</v>
      </c>
    </row>
    <row r="106" spans="1:41" x14ac:dyDescent="0.25">
      <c r="A106" s="4" t="s">
        <v>880</v>
      </c>
      <c r="B106" s="4" t="s">
        <v>73</v>
      </c>
      <c r="C106" s="4">
        <v>2013</v>
      </c>
      <c r="D106" s="4" t="s">
        <v>1048</v>
      </c>
      <c r="E106" s="12" t="s">
        <v>179</v>
      </c>
      <c r="F106" s="4" t="s">
        <v>578</v>
      </c>
      <c r="G106" s="4" t="s">
        <v>1047</v>
      </c>
      <c r="H106" s="4" t="s">
        <v>15</v>
      </c>
      <c r="I106" s="4" t="s">
        <v>16</v>
      </c>
      <c r="J106" s="4" t="s">
        <v>101</v>
      </c>
      <c r="M106" s="4">
        <v>64</v>
      </c>
      <c r="N106" s="6" t="s">
        <v>20</v>
      </c>
      <c r="O106" s="5" t="s">
        <v>72</v>
      </c>
      <c r="P106" s="5" t="s">
        <v>21</v>
      </c>
      <c r="Q106" s="17" t="s">
        <v>48</v>
      </c>
      <c r="R106" s="5" t="s">
        <v>37</v>
      </c>
      <c r="S106" s="5" t="s">
        <v>37</v>
      </c>
      <c r="X106" s="4" t="s">
        <v>99</v>
      </c>
      <c r="Y106" s="8"/>
      <c r="Z106" s="8"/>
      <c r="AA106" s="8"/>
      <c r="AB106" s="8"/>
      <c r="AC106" s="8"/>
      <c r="AD106" s="8"/>
      <c r="AE106" s="8"/>
      <c r="AF106" s="8"/>
      <c r="AG106" s="8"/>
      <c r="AH106" s="8">
        <f t="shared" si="5"/>
        <v>0</v>
      </c>
      <c r="AI106" s="8">
        <v>208.56</v>
      </c>
      <c r="AJ106" s="8"/>
      <c r="AK106" s="8"/>
      <c r="AL106" s="8"/>
      <c r="AM106" s="8">
        <v>0.46008000000000004</v>
      </c>
      <c r="AN106" s="4" t="s">
        <v>96</v>
      </c>
      <c r="AO106" s="4" t="s">
        <v>98</v>
      </c>
    </row>
    <row r="107" spans="1:41" x14ac:dyDescent="0.25">
      <c r="A107" s="4" t="s">
        <v>975</v>
      </c>
      <c r="B107" s="15" t="s">
        <v>456</v>
      </c>
      <c r="C107" s="21">
        <v>2012</v>
      </c>
      <c r="D107" s="15"/>
      <c r="E107" s="12" t="s">
        <v>179</v>
      </c>
      <c r="F107" s="4" t="s">
        <v>578</v>
      </c>
      <c r="G107" s="4" t="s">
        <v>653</v>
      </c>
      <c r="H107" s="15" t="s">
        <v>15</v>
      </c>
      <c r="I107" s="18" t="s">
        <v>16</v>
      </c>
      <c r="J107" s="18" t="s">
        <v>457</v>
      </c>
      <c r="K107" s="18"/>
      <c r="L107" s="18"/>
      <c r="M107" s="17"/>
      <c r="N107" s="33"/>
      <c r="O107" s="17"/>
      <c r="P107" s="17" t="s">
        <v>185</v>
      </c>
      <c r="Q107" s="17" t="s">
        <v>185</v>
      </c>
      <c r="R107" s="17" t="s">
        <v>867</v>
      </c>
      <c r="S107" s="17" t="s">
        <v>417</v>
      </c>
      <c r="AH107" s="8">
        <f t="shared" si="5"/>
        <v>0</v>
      </c>
      <c r="AI107" s="22">
        <v>4.08</v>
      </c>
      <c r="AJ107" s="22"/>
      <c r="AK107" s="22"/>
      <c r="AL107" s="22"/>
      <c r="AM107" s="15"/>
      <c r="AN107" s="4" t="s">
        <v>96</v>
      </c>
      <c r="AO107" s="4" t="s">
        <v>98</v>
      </c>
    </row>
    <row r="108" spans="1:41" x14ac:dyDescent="0.25">
      <c r="A108" s="4" t="s">
        <v>975</v>
      </c>
      <c r="B108" s="15" t="s">
        <v>456</v>
      </c>
      <c r="C108" s="21">
        <v>2012</v>
      </c>
      <c r="D108" s="15"/>
      <c r="E108" s="12" t="s">
        <v>179</v>
      </c>
      <c r="F108" s="4" t="s">
        <v>578</v>
      </c>
      <c r="G108" s="4" t="s">
        <v>653</v>
      </c>
      <c r="H108" s="15" t="s">
        <v>15</v>
      </c>
      <c r="I108" s="18" t="s">
        <v>16</v>
      </c>
      <c r="J108" s="18" t="s">
        <v>457</v>
      </c>
      <c r="K108" s="18"/>
      <c r="L108" s="18"/>
      <c r="M108" s="17"/>
      <c r="N108" s="33"/>
      <c r="O108" s="17"/>
      <c r="P108" s="17" t="s">
        <v>423</v>
      </c>
      <c r="Q108" s="17" t="s">
        <v>868</v>
      </c>
      <c r="R108" s="17" t="s">
        <v>867</v>
      </c>
      <c r="S108" s="17" t="s">
        <v>417</v>
      </c>
      <c r="AH108" s="8">
        <f t="shared" si="5"/>
        <v>0</v>
      </c>
      <c r="AI108" s="22">
        <v>4.08</v>
      </c>
      <c r="AJ108" s="22"/>
      <c r="AK108" s="22"/>
      <c r="AL108" s="22"/>
      <c r="AM108" s="15"/>
      <c r="AN108" s="4" t="s">
        <v>96</v>
      </c>
      <c r="AO108" s="4" t="s">
        <v>98</v>
      </c>
    </row>
    <row r="109" spans="1:41" x14ac:dyDescent="0.25">
      <c r="A109" s="4" t="s">
        <v>1037</v>
      </c>
      <c r="B109" s="4" t="s">
        <v>375</v>
      </c>
      <c r="C109" s="4">
        <v>2016</v>
      </c>
      <c r="D109" s="23" t="s">
        <v>376</v>
      </c>
      <c r="E109" s="12" t="s">
        <v>179</v>
      </c>
      <c r="F109" s="4" t="s">
        <v>579</v>
      </c>
      <c r="G109" s="4" t="s">
        <v>656</v>
      </c>
      <c r="H109" s="4" t="s">
        <v>15</v>
      </c>
      <c r="I109" s="4" t="s">
        <v>16</v>
      </c>
      <c r="J109" s="4" t="s">
        <v>348</v>
      </c>
      <c r="N109" s="6" t="s">
        <v>378</v>
      </c>
      <c r="O109" s="5" t="s">
        <v>379</v>
      </c>
      <c r="P109" s="5" t="s">
        <v>423</v>
      </c>
      <c r="Q109" s="5" t="s">
        <v>377</v>
      </c>
      <c r="R109" s="5" t="s">
        <v>37</v>
      </c>
      <c r="S109" s="5" t="s">
        <v>377</v>
      </c>
      <c r="X109" s="4" t="s">
        <v>112</v>
      </c>
      <c r="Y109" s="8"/>
      <c r="Z109" s="8">
        <v>6.9</v>
      </c>
      <c r="AA109" s="8"/>
      <c r="AB109" s="8">
        <v>6.97</v>
      </c>
      <c r="AC109" s="8">
        <v>9.73</v>
      </c>
      <c r="AD109" s="8"/>
      <c r="AE109" s="8"/>
      <c r="AF109" s="8">
        <v>14.1</v>
      </c>
      <c r="AG109" s="8"/>
      <c r="AH109" s="8">
        <f t="shared" si="5"/>
        <v>7.6116206744868036</v>
      </c>
      <c r="AI109" s="8">
        <v>249.86</v>
      </c>
      <c r="AJ109" s="8"/>
      <c r="AK109" s="8"/>
      <c r="AL109" s="8"/>
      <c r="AM109" s="8">
        <v>307.12</v>
      </c>
      <c r="AN109" s="4" t="s">
        <v>96</v>
      </c>
      <c r="AO109" s="4" t="s">
        <v>97</v>
      </c>
    </row>
    <row r="110" spans="1:41" x14ac:dyDescent="0.25">
      <c r="A110" s="4" t="s">
        <v>976</v>
      </c>
      <c r="B110" s="15" t="s">
        <v>458</v>
      </c>
      <c r="C110" s="21">
        <v>2021</v>
      </c>
      <c r="D110" s="12" t="s">
        <v>784</v>
      </c>
      <c r="E110" s="12" t="s">
        <v>179</v>
      </c>
      <c r="F110" s="4" t="s">
        <v>579</v>
      </c>
      <c r="G110" s="4" t="s">
        <v>654</v>
      </c>
      <c r="H110" s="15" t="s">
        <v>15</v>
      </c>
      <c r="I110" s="18" t="s">
        <v>16</v>
      </c>
      <c r="J110" s="18" t="s">
        <v>191</v>
      </c>
      <c r="K110" s="18"/>
      <c r="L110" s="18"/>
      <c r="M110" s="17"/>
      <c r="N110" s="33"/>
      <c r="O110" s="17"/>
      <c r="P110" s="17" t="s">
        <v>423</v>
      </c>
      <c r="Q110" s="17" t="s">
        <v>868</v>
      </c>
      <c r="R110" s="17" t="s">
        <v>867</v>
      </c>
      <c r="S110" s="17" t="s">
        <v>421</v>
      </c>
      <c r="AH110" s="8">
        <f t="shared" si="5"/>
        <v>0</v>
      </c>
      <c r="AI110" s="22">
        <v>7.0559999999999992</v>
      </c>
      <c r="AJ110" s="22"/>
      <c r="AK110" s="22"/>
      <c r="AL110" s="22"/>
      <c r="AM110" s="15"/>
      <c r="AN110" s="4" t="s">
        <v>96</v>
      </c>
      <c r="AO110" s="4" t="s">
        <v>98</v>
      </c>
    </row>
    <row r="111" spans="1:41" x14ac:dyDescent="0.25">
      <c r="A111" s="4" t="s">
        <v>977</v>
      </c>
      <c r="B111" s="15" t="s">
        <v>459</v>
      </c>
      <c r="C111" s="21">
        <v>2013</v>
      </c>
      <c r="D111" s="15"/>
      <c r="E111" s="12" t="s">
        <v>179</v>
      </c>
      <c r="F111" s="4" t="s">
        <v>579</v>
      </c>
      <c r="G111" s="4" t="s">
        <v>655</v>
      </c>
      <c r="H111" s="15" t="s">
        <v>15</v>
      </c>
      <c r="I111" s="18" t="s">
        <v>16</v>
      </c>
      <c r="J111" s="18" t="s">
        <v>457</v>
      </c>
      <c r="K111" s="18"/>
      <c r="L111" s="18"/>
      <c r="M111" s="17"/>
      <c r="N111" s="33"/>
      <c r="O111" s="17"/>
      <c r="P111" s="17" t="s">
        <v>185</v>
      </c>
      <c r="Q111" s="17" t="s">
        <v>185</v>
      </c>
      <c r="R111" s="17" t="s">
        <v>867</v>
      </c>
      <c r="S111" s="17" t="s">
        <v>417</v>
      </c>
      <c r="AH111" s="8">
        <f t="shared" si="5"/>
        <v>0</v>
      </c>
      <c r="AI111" s="22">
        <v>2.64</v>
      </c>
      <c r="AJ111" s="22"/>
      <c r="AK111" s="22"/>
      <c r="AL111" s="22"/>
      <c r="AM111" s="15"/>
      <c r="AN111" s="4" t="s">
        <v>96</v>
      </c>
      <c r="AO111" s="4" t="s">
        <v>98</v>
      </c>
    </row>
    <row r="112" spans="1:41" x14ac:dyDescent="0.25">
      <c r="A112" s="4" t="s">
        <v>978</v>
      </c>
      <c r="B112" s="12" t="s">
        <v>461</v>
      </c>
      <c r="C112" s="12">
        <v>2016</v>
      </c>
      <c r="D112" s="12" t="s">
        <v>853</v>
      </c>
      <c r="E112" s="12" t="s">
        <v>179</v>
      </c>
      <c r="F112" s="4" t="s">
        <v>579</v>
      </c>
      <c r="G112" s="4" t="s">
        <v>656</v>
      </c>
      <c r="H112" s="12" t="s">
        <v>15</v>
      </c>
      <c r="I112" s="12" t="s">
        <v>16</v>
      </c>
      <c r="J112" s="12" t="s">
        <v>100</v>
      </c>
      <c r="K112" s="12"/>
      <c r="L112" s="12"/>
      <c r="M112" s="13"/>
      <c r="N112" s="35"/>
      <c r="O112" s="13"/>
      <c r="P112" s="13" t="s">
        <v>423</v>
      </c>
      <c r="Q112" s="17" t="s">
        <v>868</v>
      </c>
      <c r="R112" s="13" t="s">
        <v>37</v>
      </c>
      <c r="S112" s="13" t="s">
        <v>37</v>
      </c>
      <c r="AH112" s="8">
        <f t="shared" si="5"/>
        <v>0</v>
      </c>
      <c r="AI112" s="26">
        <v>11.52</v>
      </c>
      <c r="AJ112" s="26"/>
      <c r="AK112" s="26"/>
      <c r="AL112" s="26"/>
      <c r="AM112" s="12"/>
      <c r="AN112" s="4" t="s">
        <v>96</v>
      </c>
      <c r="AO112" s="4" t="s">
        <v>98</v>
      </c>
    </row>
    <row r="113" spans="1:41" x14ac:dyDescent="0.25">
      <c r="A113" s="4" t="s">
        <v>979</v>
      </c>
      <c r="B113" s="15" t="s">
        <v>463</v>
      </c>
      <c r="C113" s="15">
        <v>2006</v>
      </c>
      <c r="D113" s="15"/>
      <c r="E113" s="12" t="s">
        <v>179</v>
      </c>
      <c r="F113" s="4" t="s">
        <v>578</v>
      </c>
      <c r="G113" s="4" t="s">
        <v>657</v>
      </c>
      <c r="H113" s="15" t="s">
        <v>15</v>
      </c>
      <c r="I113" s="15" t="s">
        <v>16</v>
      </c>
      <c r="J113" s="18" t="s">
        <v>215</v>
      </c>
      <c r="K113" s="18"/>
      <c r="L113" s="18"/>
      <c r="M113" s="17"/>
      <c r="N113" s="33"/>
      <c r="O113" s="17"/>
      <c r="P113" s="17" t="s">
        <v>185</v>
      </c>
      <c r="Q113" s="17" t="s">
        <v>185</v>
      </c>
      <c r="R113" s="17" t="s">
        <v>44</v>
      </c>
      <c r="S113" s="17" t="s">
        <v>420</v>
      </c>
      <c r="AH113" s="8">
        <f t="shared" si="5"/>
        <v>0</v>
      </c>
      <c r="AI113" s="21">
        <v>131.28</v>
      </c>
      <c r="AJ113" s="21"/>
      <c r="AK113" s="21"/>
      <c r="AL113" s="21"/>
      <c r="AM113" s="15"/>
      <c r="AN113" s="4" t="s">
        <v>96</v>
      </c>
      <c r="AO113" s="4" t="s">
        <v>98</v>
      </c>
    </row>
    <row r="114" spans="1:41" x14ac:dyDescent="0.25">
      <c r="A114" s="4" t="s">
        <v>980</v>
      </c>
      <c r="B114" s="15" t="s">
        <v>543</v>
      </c>
      <c r="C114" s="15">
        <v>2017</v>
      </c>
      <c r="D114" s="12" t="s">
        <v>786</v>
      </c>
      <c r="E114" s="12" t="s">
        <v>179</v>
      </c>
      <c r="F114" s="4" t="s">
        <v>579</v>
      </c>
      <c r="G114" s="4" t="s">
        <v>659</v>
      </c>
      <c r="H114" s="15" t="s">
        <v>15</v>
      </c>
      <c r="I114" s="15" t="s">
        <v>16</v>
      </c>
      <c r="J114" s="18" t="s">
        <v>544</v>
      </c>
      <c r="K114" s="18"/>
      <c r="L114" s="18"/>
      <c r="M114" s="16"/>
      <c r="N114" s="34"/>
      <c r="O114" s="17"/>
      <c r="P114" s="17" t="s">
        <v>423</v>
      </c>
      <c r="Q114" s="17" t="s">
        <v>868</v>
      </c>
      <c r="R114" s="17" t="s">
        <v>867</v>
      </c>
      <c r="S114" s="24" t="s">
        <v>421</v>
      </c>
      <c r="AH114" s="8">
        <f t="shared" si="5"/>
        <v>0</v>
      </c>
      <c r="AI114" s="15"/>
      <c r="AJ114" s="15"/>
      <c r="AK114" s="15"/>
      <c r="AL114" s="15"/>
      <c r="AM114" s="15">
        <v>9.6000000000000002E-5</v>
      </c>
      <c r="AN114" s="4" t="s">
        <v>96</v>
      </c>
      <c r="AO114" s="4" t="s">
        <v>98</v>
      </c>
    </row>
    <row r="115" spans="1:41" x14ac:dyDescent="0.25">
      <c r="A115" s="4" t="s">
        <v>981</v>
      </c>
      <c r="B115" s="15" t="s">
        <v>543</v>
      </c>
      <c r="C115" s="15">
        <v>2011</v>
      </c>
      <c r="D115" s="12" t="s">
        <v>785</v>
      </c>
      <c r="E115" s="12" t="s">
        <v>179</v>
      </c>
      <c r="F115" s="4" t="s">
        <v>579</v>
      </c>
      <c r="G115" s="4" t="s">
        <v>658</v>
      </c>
      <c r="H115" s="15" t="s">
        <v>15</v>
      </c>
      <c r="I115" s="15" t="s">
        <v>16</v>
      </c>
      <c r="J115" s="18" t="s">
        <v>544</v>
      </c>
      <c r="K115" s="18"/>
      <c r="L115" s="18"/>
      <c r="M115" s="16"/>
      <c r="N115" s="34"/>
      <c r="O115" s="17"/>
      <c r="P115" s="17" t="s">
        <v>423</v>
      </c>
      <c r="Q115" s="17" t="s">
        <v>868</v>
      </c>
      <c r="R115" s="17" t="s">
        <v>867</v>
      </c>
      <c r="S115" s="24" t="s">
        <v>421</v>
      </c>
      <c r="AH115" s="8">
        <f t="shared" si="5"/>
        <v>0</v>
      </c>
      <c r="AI115" s="15"/>
      <c r="AJ115" s="15"/>
      <c r="AK115" s="15"/>
      <c r="AL115" s="15"/>
      <c r="AM115" s="15">
        <v>2.6399999999999997E-4</v>
      </c>
      <c r="AN115" s="4" t="s">
        <v>96</v>
      </c>
      <c r="AO115" s="4" t="s">
        <v>98</v>
      </c>
    </row>
    <row r="116" spans="1:41" x14ac:dyDescent="0.25">
      <c r="A116" s="4" t="s">
        <v>881</v>
      </c>
      <c r="B116" s="28" t="s">
        <v>464</v>
      </c>
      <c r="C116" s="15">
        <v>2020</v>
      </c>
      <c r="D116" s="12" t="s">
        <v>787</v>
      </c>
      <c r="E116" s="12" t="s">
        <v>179</v>
      </c>
      <c r="F116" s="4" t="s">
        <v>579</v>
      </c>
      <c r="G116" s="4" t="s">
        <v>660</v>
      </c>
      <c r="H116" s="15" t="s">
        <v>15</v>
      </c>
      <c r="I116" s="15" t="s">
        <v>16</v>
      </c>
      <c r="J116" s="18" t="s">
        <v>100</v>
      </c>
      <c r="K116" s="18"/>
      <c r="L116" s="18"/>
      <c r="M116" s="16"/>
      <c r="N116" s="34"/>
      <c r="O116" s="17"/>
      <c r="P116" s="5" t="s">
        <v>21</v>
      </c>
      <c r="Q116" s="17" t="s">
        <v>48</v>
      </c>
      <c r="R116" s="17" t="s">
        <v>37</v>
      </c>
      <c r="S116" s="17" t="s">
        <v>37</v>
      </c>
      <c r="AH116" s="8">
        <f t="shared" si="5"/>
        <v>0</v>
      </c>
      <c r="AI116" s="16"/>
      <c r="AJ116" s="16"/>
      <c r="AK116" s="16"/>
      <c r="AL116" s="16"/>
      <c r="AM116" s="16">
        <v>11.52</v>
      </c>
      <c r="AN116" s="4" t="s">
        <v>96</v>
      </c>
      <c r="AO116" s="4" t="s">
        <v>98</v>
      </c>
    </row>
    <row r="117" spans="1:41" x14ac:dyDescent="0.25">
      <c r="A117" s="4" t="s">
        <v>881</v>
      </c>
      <c r="B117" s="15" t="s">
        <v>464</v>
      </c>
      <c r="C117" s="15">
        <v>2020</v>
      </c>
      <c r="D117" s="12" t="s">
        <v>787</v>
      </c>
      <c r="E117" s="12" t="s">
        <v>179</v>
      </c>
      <c r="F117" s="4" t="s">
        <v>579</v>
      </c>
      <c r="G117" s="4" t="s">
        <v>660</v>
      </c>
      <c r="H117" s="15" t="s">
        <v>15</v>
      </c>
      <c r="I117" s="15" t="s">
        <v>16</v>
      </c>
      <c r="J117" s="18" t="s">
        <v>100</v>
      </c>
      <c r="K117" s="18"/>
      <c r="L117" s="18"/>
      <c r="M117" s="17"/>
      <c r="N117" s="33"/>
      <c r="O117" s="17"/>
      <c r="P117" s="17" t="s">
        <v>185</v>
      </c>
      <c r="Q117" s="17" t="s">
        <v>185</v>
      </c>
      <c r="R117" s="17" t="s">
        <v>44</v>
      </c>
      <c r="S117" s="17" t="s">
        <v>420</v>
      </c>
      <c r="X117" s="4" t="s">
        <v>99</v>
      </c>
      <c r="Y117" s="4">
        <v>29.3</v>
      </c>
      <c r="Z117" s="4">
        <v>9.6199999999999992</v>
      </c>
      <c r="AA117" s="4">
        <v>10.68</v>
      </c>
      <c r="AB117" s="4">
        <v>0.1</v>
      </c>
      <c r="AD117" s="4">
        <v>0.05</v>
      </c>
      <c r="AH117" s="8">
        <f t="shared" si="5"/>
        <v>9.2885704977853562E-2</v>
      </c>
      <c r="AI117" s="21">
        <v>70.08</v>
      </c>
      <c r="AJ117" s="21"/>
      <c r="AK117" s="21"/>
      <c r="AL117" s="21"/>
      <c r="AM117" s="15"/>
      <c r="AN117" s="4" t="s">
        <v>96</v>
      </c>
      <c r="AO117" s="4" t="s">
        <v>98</v>
      </c>
    </row>
    <row r="118" spans="1:41" x14ac:dyDescent="0.25">
      <c r="A118" s="4" t="s">
        <v>982</v>
      </c>
      <c r="B118" s="28" t="s">
        <v>522</v>
      </c>
      <c r="C118" s="15">
        <v>2022</v>
      </c>
      <c r="D118" s="12" t="s">
        <v>788</v>
      </c>
      <c r="E118" s="12" t="s">
        <v>179</v>
      </c>
      <c r="F118" s="4" t="s">
        <v>579</v>
      </c>
      <c r="G118" s="4" t="s">
        <v>661</v>
      </c>
      <c r="H118" s="15" t="s">
        <v>15</v>
      </c>
      <c r="I118" s="15" t="s">
        <v>16</v>
      </c>
      <c r="J118" s="18" t="s">
        <v>100</v>
      </c>
      <c r="K118" s="18"/>
      <c r="L118" s="18"/>
      <c r="M118" s="16"/>
      <c r="N118" s="34"/>
      <c r="O118" s="17"/>
      <c r="P118" s="17" t="s">
        <v>185</v>
      </c>
      <c r="Q118" s="17" t="s">
        <v>185</v>
      </c>
      <c r="R118" s="17" t="s">
        <v>37</v>
      </c>
      <c r="S118" s="17" t="s">
        <v>37</v>
      </c>
      <c r="AH118" s="8">
        <f t="shared" si="5"/>
        <v>0</v>
      </c>
      <c r="AI118" s="16"/>
      <c r="AJ118" s="16"/>
      <c r="AK118" s="16"/>
      <c r="AL118" s="16"/>
      <c r="AM118" s="16">
        <v>1.992E-2</v>
      </c>
      <c r="AN118" s="4" t="s">
        <v>96</v>
      </c>
      <c r="AO118" s="4" t="s">
        <v>98</v>
      </c>
    </row>
    <row r="119" spans="1:41" x14ac:dyDescent="0.25">
      <c r="A119" s="4" t="s">
        <v>983</v>
      </c>
      <c r="B119" s="12" t="s">
        <v>403</v>
      </c>
      <c r="C119" s="12">
        <v>2016</v>
      </c>
      <c r="D119" s="12" t="s">
        <v>789</v>
      </c>
      <c r="E119" s="12" t="s">
        <v>179</v>
      </c>
      <c r="F119" s="4" t="s">
        <v>578</v>
      </c>
      <c r="G119" s="4" t="s">
        <v>662</v>
      </c>
      <c r="H119" s="12" t="s">
        <v>15</v>
      </c>
      <c r="I119" s="12" t="s">
        <v>16</v>
      </c>
      <c r="J119" s="12" t="s">
        <v>191</v>
      </c>
      <c r="K119" s="12"/>
      <c r="L119" s="12"/>
      <c r="M119" s="13"/>
      <c r="N119" s="35"/>
      <c r="O119" s="13"/>
      <c r="P119" s="13" t="s">
        <v>185</v>
      </c>
      <c r="Q119" s="17" t="s">
        <v>185</v>
      </c>
      <c r="R119" s="13" t="s">
        <v>37</v>
      </c>
      <c r="S119" s="13" t="s">
        <v>37</v>
      </c>
      <c r="AH119" s="8">
        <f t="shared" ref="AH119:AH154" si="6">(AB119*(14.01/18.04))+(AC119*(14.01/62))+(AD119*(14.01/46.01))</f>
        <v>0</v>
      </c>
      <c r="AI119" s="26">
        <v>421.43999999999994</v>
      </c>
      <c r="AJ119" s="26"/>
      <c r="AK119" s="26"/>
      <c r="AL119" s="26"/>
      <c r="AM119" s="12"/>
      <c r="AN119" s="4" t="s">
        <v>96</v>
      </c>
      <c r="AO119" s="4" t="s">
        <v>98</v>
      </c>
    </row>
    <row r="120" spans="1:41" x14ac:dyDescent="0.25">
      <c r="A120" s="4" t="s">
        <v>984</v>
      </c>
      <c r="B120" s="4" t="s">
        <v>1068</v>
      </c>
      <c r="C120" s="4">
        <v>2013</v>
      </c>
      <c r="E120" s="4" t="s">
        <v>180</v>
      </c>
      <c r="F120" s="4" t="s">
        <v>578</v>
      </c>
      <c r="G120" s="4" t="s">
        <v>1070</v>
      </c>
      <c r="H120" s="15" t="s">
        <v>15</v>
      </c>
      <c r="I120" s="15" t="s">
        <v>16</v>
      </c>
      <c r="J120" s="4" t="s">
        <v>1069</v>
      </c>
      <c r="P120" s="5" t="s">
        <v>185</v>
      </c>
      <c r="Q120" s="5" t="s">
        <v>185</v>
      </c>
      <c r="R120" s="5" t="s">
        <v>867</v>
      </c>
      <c r="S120" s="5" t="s">
        <v>1058</v>
      </c>
      <c r="X120" s="4" t="s">
        <v>99</v>
      </c>
      <c r="Y120" s="4">
        <v>17.45</v>
      </c>
      <c r="Z120" s="4">
        <v>9.09</v>
      </c>
      <c r="AA120" s="4">
        <v>7.81</v>
      </c>
      <c r="AF120" s="4">
        <v>3.26</v>
      </c>
      <c r="AH120" s="8">
        <f t="shared" si="6"/>
        <v>0</v>
      </c>
      <c r="AL120" s="4">
        <v>48.18</v>
      </c>
      <c r="AN120" s="4" t="s">
        <v>96</v>
      </c>
      <c r="AO120" s="4" t="s">
        <v>97</v>
      </c>
    </row>
    <row r="121" spans="1:41" x14ac:dyDescent="0.25">
      <c r="A121" s="4" t="s">
        <v>1038</v>
      </c>
      <c r="B121" s="12" t="s">
        <v>414</v>
      </c>
      <c r="C121" s="4">
        <v>2018</v>
      </c>
      <c r="D121" s="12" t="s">
        <v>790</v>
      </c>
      <c r="E121" s="12" t="s">
        <v>179</v>
      </c>
      <c r="F121" s="4" t="s">
        <v>579</v>
      </c>
      <c r="G121" s="4" t="s">
        <v>663</v>
      </c>
      <c r="H121" s="4" t="s">
        <v>15</v>
      </c>
      <c r="I121" s="4" t="s">
        <v>16</v>
      </c>
      <c r="J121" s="12" t="s">
        <v>100</v>
      </c>
      <c r="K121" s="12"/>
      <c r="L121" s="12"/>
      <c r="P121" s="5" t="s">
        <v>423</v>
      </c>
      <c r="Q121" s="5" t="s">
        <v>377</v>
      </c>
      <c r="R121" s="5" t="s">
        <v>37</v>
      </c>
      <c r="S121" s="5" t="s">
        <v>37</v>
      </c>
      <c r="Y121" s="8"/>
      <c r="Z121" s="8"/>
      <c r="AA121" s="8"/>
      <c r="AB121" s="8"/>
      <c r="AC121" s="8"/>
      <c r="AD121" s="8"/>
      <c r="AE121" s="8"/>
      <c r="AF121" s="8"/>
      <c r="AG121" s="8"/>
      <c r="AH121" s="8">
        <f t="shared" si="6"/>
        <v>0</v>
      </c>
      <c r="AI121" s="8">
        <v>14.64</v>
      </c>
      <c r="AJ121" s="8"/>
      <c r="AK121" s="8"/>
      <c r="AL121" s="8"/>
      <c r="AM121" s="8"/>
      <c r="AN121" s="4" t="s">
        <v>96</v>
      </c>
      <c r="AO121" s="4" t="s">
        <v>98</v>
      </c>
    </row>
    <row r="122" spans="1:41" x14ac:dyDescent="0.25">
      <c r="A122" s="4" t="s">
        <v>882</v>
      </c>
      <c r="B122" s="12" t="s">
        <v>466</v>
      </c>
      <c r="C122" s="12">
        <v>2018</v>
      </c>
      <c r="D122" s="12"/>
      <c r="E122" s="12" t="s">
        <v>179</v>
      </c>
      <c r="F122" s="4" t="s">
        <v>578</v>
      </c>
      <c r="G122" s="4" t="s">
        <v>1124</v>
      </c>
      <c r="H122" s="12" t="s">
        <v>15</v>
      </c>
      <c r="I122" s="12" t="s">
        <v>16</v>
      </c>
      <c r="J122" s="12" t="s">
        <v>100</v>
      </c>
      <c r="K122" s="12"/>
      <c r="L122" s="12"/>
      <c r="M122" s="13"/>
      <c r="N122" s="35"/>
      <c r="O122" s="13"/>
      <c r="P122" s="5" t="s">
        <v>423</v>
      </c>
      <c r="Q122" s="17" t="s">
        <v>48</v>
      </c>
      <c r="R122" s="13" t="s">
        <v>37</v>
      </c>
      <c r="S122" s="13" t="s">
        <v>37</v>
      </c>
      <c r="AH122" s="8">
        <f t="shared" si="6"/>
        <v>0</v>
      </c>
      <c r="AI122" s="26">
        <v>12.96</v>
      </c>
      <c r="AJ122" s="26"/>
      <c r="AK122" s="26"/>
      <c r="AL122" s="26"/>
      <c r="AM122" s="12"/>
      <c r="AN122" s="4" t="s">
        <v>96</v>
      </c>
      <c r="AO122" s="4" t="s">
        <v>98</v>
      </c>
    </row>
    <row r="123" spans="1:41" x14ac:dyDescent="0.25">
      <c r="A123" s="4" t="s">
        <v>882</v>
      </c>
      <c r="B123" s="12" t="s">
        <v>466</v>
      </c>
      <c r="C123" s="12">
        <v>2018</v>
      </c>
      <c r="D123" s="12"/>
      <c r="E123" s="12" t="s">
        <v>179</v>
      </c>
      <c r="F123" s="4" t="s">
        <v>578</v>
      </c>
      <c r="G123" s="4" t="s">
        <v>1124</v>
      </c>
      <c r="H123" s="12" t="s">
        <v>15</v>
      </c>
      <c r="I123" s="12" t="s">
        <v>16</v>
      </c>
      <c r="J123" s="12" t="s">
        <v>100</v>
      </c>
      <c r="K123" s="12"/>
      <c r="L123" s="12"/>
      <c r="M123" s="13"/>
      <c r="N123" s="35"/>
      <c r="O123" s="13"/>
      <c r="P123" s="13" t="s">
        <v>423</v>
      </c>
      <c r="Q123" s="17" t="s">
        <v>868</v>
      </c>
      <c r="R123" s="13" t="s">
        <v>37</v>
      </c>
      <c r="S123" s="13" t="s">
        <v>37</v>
      </c>
      <c r="AH123" s="8">
        <f t="shared" si="6"/>
        <v>0</v>
      </c>
      <c r="AI123" s="26">
        <v>17.52</v>
      </c>
      <c r="AJ123" s="26"/>
      <c r="AK123" s="26"/>
      <c r="AL123" s="26"/>
      <c r="AM123" s="12"/>
      <c r="AN123" s="4" t="s">
        <v>96</v>
      </c>
      <c r="AO123" s="4" t="s">
        <v>98</v>
      </c>
    </row>
    <row r="124" spans="1:41" x14ac:dyDescent="0.25">
      <c r="A124" s="4" t="s">
        <v>1040</v>
      </c>
      <c r="B124" s="28" t="s">
        <v>467</v>
      </c>
      <c r="C124" s="15">
        <v>2018</v>
      </c>
      <c r="D124" s="12" t="s">
        <v>790</v>
      </c>
      <c r="E124" s="15" t="s">
        <v>179</v>
      </c>
      <c r="F124" s="4" t="s">
        <v>579</v>
      </c>
      <c r="G124" s="4" t="s">
        <v>663</v>
      </c>
      <c r="H124" s="15" t="s">
        <v>15</v>
      </c>
      <c r="I124" s="15" t="s">
        <v>16</v>
      </c>
      <c r="J124" s="18" t="s">
        <v>100</v>
      </c>
      <c r="K124" s="18"/>
      <c r="L124" s="18"/>
      <c r="M124" s="16"/>
      <c r="N124" s="34"/>
      <c r="O124" s="17"/>
      <c r="P124" s="5" t="s">
        <v>423</v>
      </c>
      <c r="Q124" s="17" t="s">
        <v>48</v>
      </c>
      <c r="R124" s="17" t="s">
        <v>37</v>
      </c>
      <c r="S124" s="17" t="s">
        <v>37</v>
      </c>
      <c r="AH124" s="8">
        <f t="shared" si="6"/>
        <v>0</v>
      </c>
      <c r="AI124" s="16"/>
      <c r="AJ124" s="16"/>
      <c r="AK124" s="16"/>
      <c r="AL124" s="16"/>
      <c r="AM124" s="16">
        <v>1.1390400000000001</v>
      </c>
      <c r="AN124" s="4" t="s">
        <v>96</v>
      </c>
      <c r="AO124" s="4" t="s">
        <v>98</v>
      </c>
    </row>
    <row r="125" spans="1:41" x14ac:dyDescent="0.25">
      <c r="A125" s="4" t="s">
        <v>1040</v>
      </c>
      <c r="B125" s="12" t="s">
        <v>467</v>
      </c>
      <c r="C125" s="12">
        <v>2018</v>
      </c>
      <c r="D125" s="12" t="s">
        <v>790</v>
      </c>
      <c r="E125" s="12" t="s">
        <v>179</v>
      </c>
      <c r="F125" s="4" t="s">
        <v>579</v>
      </c>
      <c r="G125" s="4" t="s">
        <v>663</v>
      </c>
      <c r="H125" s="12" t="s">
        <v>15</v>
      </c>
      <c r="I125" s="12" t="s">
        <v>16</v>
      </c>
      <c r="J125" s="12" t="s">
        <v>100</v>
      </c>
      <c r="K125" s="12"/>
      <c r="L125" s="12"/>
      <c r="M125" s="13"/>
      <c r="N125" s="35"/>
      <c r="O125" s="13"/>
      <c r="P125" s="13" t="s">
        <v>423</v>
      </c>
      <c r="Q125" s="17" t="s">
        <v>185</v>
      </c>
      <c r="R125" s="13" t="s">
        <v>37</v>
      </c>
      <c r="S125" s="13" t="s">
        <v>37</v>
      </c>
      <c r="AH125" s="8">
        <f t="shared" si="6"/>
        <v>0</v>
      </c>
      <c r="AI125" s="26">
        <v>23.28</v>
      </c>
      <c r="AJ125" s="26"/>
      <c r="AK125" s="26"/>
      <c r="AL125" s="26"/>
      <c r="AM125" s="12"/>
      <c r="AN125" s="4" t="s">
        <v>96</v>
      </c>
      <c r="AO125" s="4" t="s">
        <v>98</v>
      </c>
    </row>
    <row r="126" spans="1:41" x14ac:dyDescent="0.25">
      <c r="A126" s="4" t="s">
        <v>1040</v>
      </c>
      <c r="B126" s="12" t="s">
        <v>175</v>
      </c>
      <c r="C126" s="4">
        <v>2018</v>
      </c>
      <c r="D126" s="12" t="s">
        <v>790</v>
      </c>
      <c r="E126" s="15" t="s">
        <v>179</v>
      </c>
      <c r="F126" s="4" t="s">
        <v>579</v>
      </c>
      <c r="G126" s="4" t="s">
        <v>663</v>
      </c>
      <c r="H126" s="4" t="s">
        <v>15</v>
      </c>
      <c r="I126" s="4" t="s">
        <v>16</v>
      </c>
      <c r="J126" s="12" t="s">
        <v>100</v>
      </c>
      <c r="K126" s="12"/>
      <c r="L126" s="12"/>
      <c r="P126" s="5" t="s">
        <v>423</v>
      </c>
      <c r="Q126" s="5" t="s">
        <v>377</v>
      </c>
      <c r="R126" s="5" t="s">
        <v>37</v>
      </c>
      <c r="S126" s="5" t="s">
        <v>37</v>
      </c>
      <c r="Y126" s="8"/>
      <c r="Z126" s="8"/>
      <c r="AA126" s="8"/>
      <c r="AB126" s="8"/>
      <c r="AC126" s="8"/>
      <c r="AD126" s="8"/>
      <c r="AE126" s="8"/>
      <c r="AF126" s="8"/>
      <c r="AG126" s="8"/>
      <c r="AH126" s="8">
        <f t="shared" si="6"/>
        <v>0</v>
      </c>
      <c r="AI126" s="8">
        <v>19.440000000000001</v>
      </c>
      <c r="AJ126" s="8"/>
      <c r="AK126" s="8"/>
      <c r="AL126" s="8"/>
      <c r="AM126" s="8"/>
      <c r="AN126" s="4" t="s">
        <v>96</v>
      </c>
      <c r="AO126" s="4" t="s">
        <v>98</v>
      </c>
    </row>
    <row r="127" spans="1:41" x14ac:dyDescent="0.25">
      <c r="A127" s="4" t="s">
        <v>985</v>
      </c>
      <c r="B127" s="15" t="s">
        <v>468</v>
      </c>
      <c r="C127" s="21">
        <v>2020</v>
      </c>
      <c r="D127" s="12" t="s">
        <v>791</v>
      </c>
      <c r="E127" s="15" t="s">
        <v>179</v>
      </c>
      <c r="F127" s="4" t="s">
        <v>579</v>
      </c>
      <c r="G127" s="4" t="s">
        <v>664</v>
      </c>
      <c r="H127" s="15" t="s">
        <v>15</v>
      </c>
      <c r="I127" s="18" t="s">
        <v>16</v>
      </c>
      <c r="J127" s="18" t="s">
        <v>469</v>
      </c>
      <c r="K127" s="18"/>
      <c r="L127" s="18"/>
      <c r="M127" s="17"/>
      <c r="N127" s="33"/>
      <c r="O127" s="17"/>
      <c r="P127" s="17" t="s">
        <v>423</v>
      </c>
      <c r="Q127" s="17" t="s">
        <v>868</v>
      </c>
      <c r="R127" s="17" t="s">
        <v>867</v>
      </c>
      <c r="S127" s="17" t="s">
        <v>417</v>
      </c>
      <c r="AH127" s="8">
        <f t="shared" si="6"/>
        <v>0</v>
      </c>
      <c r="AI127" s="22">
        <v>31.68</v>
      </c>
      <c r="AJ127" s="22"/>
      <c r="AK127" s="22"/>
      <c r="AL127" s="22"/>
      <c r="AM127" s="15"/>
      <c r="AN127" s="4" t="s">
        <v>96</v>
      </c>
      <c r="AO127" s="4" t="s">
        <v>98</v>
      </c>
    </row>
    <row r="128" spans="1:41" x14ac:dyDescent="0.25">
      <c r="A128" s="4" t="s">
        <v>986</v>
      </c>
      <c r="B128" s="15" t="s">
        <v>545</v>
      </c>
      <c r="C128" s="15">
        <v>2020</v>
      </c>
      <c r="D128" s="12" t="s">
        <v>792</v>
      </c>
      <c r="E128" s="15" t="s">
        <v>179</v>
      </c>
      <c r="F128" s="4" t="s">
        <v>579</v>
      </c>
      <c r="G128" s="4" t="s">
        <v>665</v>
      </c>
      <c r="H128" s="15" t="s">
        <v>15</v>
      </c>
      <c r="I128" s="15" t="s">
        <v>16</v>
      </c>
      <c r="J128" s="18" t="s">
        <v>100</v>
      </c>
      <c r="K128" s="18"/>
      <c r="L128" s="18"/>
      <c r="M128" s="16"/>
      <c r="N128" s="34"/>
      <c r="O128" s="17"/>
      <c r="P128" s="17" t="s">
        <v>185</v>
      </c>
      <c r="Q128" s="17" t="s">
        <v>185</v>
      </c>
      <c r="R128" s="17" t="s">
        <v>867</v>
      </c>
      <c r="S128" s="24" t="s">
        <v>417</v>
      </c>
      <c r="AH128" s="8">
        <f t="shared" si="6"/>
        <v>0</v>
      </c>
      <c r="AI128" s="15"/>
      <c r="AJ128" s="15"/>
      <c r="AK128" s="15"/>
      <c r="AL128" s="15"/>
      <c r="AM128" s="15">
        <v>1.3584E-4</v>
      </c>
      <c r="AN128" s="4" t="s">
        <v>96</v>
      </c>
      <c r="AO128" s="4" t="s">
        <v>98</v>
      </c>
    </row>
    <row r="129" spans="1:41" x14ac:dyDescent="0.25">
      <c r="A129" s="4" t="s">
        <v>988</v>
      </c>
      <c r="B129" s="4" t="s">
        <v>102</v>
      </c>
      <c r="C129" s="4">
        <v>2021</v>
      </c>
      <c r="D129" s="23" t="s">
        <v>103</v>
      </c>
      <c r="E129" s="4" t="s">
        <v>179</v>
      </c>
      <c r="F129" s="4" t="s">
        <v>579</v>
      </c>
      <c r="G129" s="4" t="s">
        <v>741</v>
      </c>
      <c r="H129" s="4" t="s">
        <v>15</v>
      </c>
      <c r="I129" s="4" t="s">
        <v>104</v>
      </c>
      <c r="J129" s="4" t="s">
        <v>105</v>
      </c>
      <c r="N129" s="6" t="s">
        <v>384</v>
      </c>
      <c r="O129" s="5" t="s">
        <v>383</v>
      </c>
      <c r="P129" s="5" t="s">
        <v>185</v>
      </c>
      <c r="Q129" s="17" t="s">
        <v>423</v>
      </c>
      <c r="R129" s="5" t="s">
        <v>382</v>
      </c>
      <c r="S129" s="5" t="s">
        <v>385</v>
      </c>
      <c r="Y129" s="8"/>
      <c r="Z129" s="8"/>
      <c r="AA129" s="8"/>
      <c r="AB129" s="8"/>
      <c r="AC129" s="8"/>
      <c r="AD129" s="8"/>
      <c r="AE129" s="8"/>
      <c r="AF129" s="8"/>
      <c r="AG129" s="8"/>
      <c r="AH129" s="8">
        <f t="shared" si="6"/>
        <v>0</v>
      </c>
      <c r="AI129" s="8">
        <v>0.9</v>
      </c>
      <c r="AJ129" s="8"/>
      <c r="AK129" s="8"/>
      <c r="AL129" s="8"/>
      <c r="AM129" s="8"/>
      <c r="AN129" s="4" t="s">
        <v>96</v>
      </c>
      <c r="AO129" s="4" t="s">
        <v>98</v>
      </c>
    </row>
    <row r="130" spans="1:41" x14ac:dyDescent="0.25">
      <c r="A130" s="4" t="s">
        <v>989</v>
      </c>
      <c r="B130" s="4" t="s">
        <v>202</v>
      </c>
      <c r="C130" s="4">
        <v>2023</v>
      </c>
      <c r="D130" s="23" t="s">
        <v>203</v>
      </c>
      <c r="E130" s="4" t="s">
        <v>179</v>
      </c>
      <c r="F130" s="4" t="s">
        <v>579</v>
      </c>
      <c r="G130" s="4" t="s">
        <v>742</v>
      </c>
      <c r="H130" s="4" t="s">
        <v>204</v>
      </c>
      <c r="I130" s="4" t="s">
        <v>205</v>
      </c>
      <c r="J130" s="4" t="s">
        <v>206</v>
      </c>
      <c r="M130" s="4">
        <v>180</v>
      </c>
      <c r="N130" s="6" t="s">
        <v>207</v>
      </c>
      <c r="O130" s="5" t="s">
        <v>208</v>
      </c>
      <c r="P130" s="5" t="s">
        <v>185</v>
      </c>
      <c r="Q130" s="17" t="s">
        <v>185</v>
      </c>
      <c r="R130" s="5" t="s">
        <v>37</v>
      </c>
      <c r="S130" s="5" t="s">
        <v>38</v>
      </c>
      <c r="T130" s="4" t="s">
        <v>209</v>
      </c>
      <c r="U130" s="4">
        <v>300</v>
      </c>
      <c r="V130" s="4">
        <v>1</v>
      </c>
      <c r="W130" s="4">
        <v>3</v>
      </c>
      <c r="X130" s="4" t="s">
        <v>99</v>
      </c>
      <c r="Y130" s="4">
        <v>30.4</v>
      </c>
      <c r="Z130" s="4">
        <v>8.9</v>
      </c>
      <c r="AA130" s="4">
        <v>7.49</v>
      </c>
      <c r="AH130" s="25">
        <f t="shared" si="6"/>
        <v>0</v>
      </c>
      <c r="AI130" s="4">
        <v>1.032</v>
      </c>
      <c r="AL130" s="4">
        <v>33.6</v>
      </c>
      <c r="AM130" s="4">
        <v>7.7999999999999996E-3</v>
      </c>
      <c r="AN130" s="4" t="s">
        <v>96</v>
      </c>
      <c r="AO130" s="4" t="s">
        <v>97</v>
      </c>
    </row>
    <row r="131" spans="1:41" x14ac:dyDescent="0.25">
      <c r="A131" s="4" t="s">
        <v>883</v>
      </c>
      <c r="B131" s="4" t="s">
        <v>75</v>
      </c>
      <c r="C131" s="4">
        <v>2016</v>
      </c>
      <c r="E131" s="4" t="s">
        <v>179</v>
      </c>
      <c r="F131" s="4" t="s">
        <v>578</v>
      </c>
      <c r="G131" s="4" t="s">
        <v>1043</v>
      </c>
      <c r="H131" s="4" t="s">
        <v>15</v>
      </c>
      <c r="I131" s="4" t="s">
        <v>63</v>
      </c>
      <c r="J131" s="4" t="s">
        <v>106</v>
      </c>
      <c r="M131" s="4">
        <v>123</v>
      </c>
      <c r="N131" s="6" t="s">
        <v>43</v>
      </c>
      <c r="O131" s="5" t="s">
        <v>132</v>
      </c>
      <c r="P131" s="5" t="s">
        <v>21</v>
      </c>
      <c r="Q131" s="17" t="s">
        <v>424</v>
      </c>
      <c r="R131" s="5" t="s">
        <v>37</v>
      </c>
      <c r="S131" s="5" t="s">
        <v>37</v>
      </c>
      <c r="X131" s="4" t="s">
        <v>99</v>
      </c>
      <c r="Y131" s="8"/>
      <c r="Z131" s="8"/>
      <c r="AA131" s="8"/>
      <c r="AB131" s="8"/>
      <c r="AC131" s="8"/>
      <c r="AD131" s="8"/>
      <c r="AE131" s="8"/>
      <c r="AF131" s="8"/>
      <c r="AG131" s="8"/>
      <c r="AH131" s="8">
        <f t="shared" si="6"/>
        <v>0</v>
      </c>
      <c r="AI131" s="8">
        <v>0.24</v>
      </c>
      <c r="AJ131" s="8"/>
      <c r="AK131" s="8"/>
      <c r="AL131" s="8"/>
      <c r="AM131" s="8">
        <v>2.4E-2</v>
      </c>
      <c r="AN131" s="4" t="s">
        <v>96</v>
      </c>
      <c r="AO131" s="4" t="s">
        <v>98</v>
      </c>
    </row>
    <row r="132" spans="1:41" x14ac:dyDescent="0.25">
      <c r="A132" s="4" t="s">
        <v>990</v>
      </c>
      <c r="B132" s="4" t="s">
        <v>186</v>
      </c>
      <c r="C132" s="4">
        <v>2015</v>
      </c>
      <c r="E132" s="4" t="s">
        <v>179</v>
      </c>
      <c r="F132" s="4" t="s">
        <v>578</v>
      </c>
      <c r="G132" s="4" t="s">
        <v>1044</v>
      </c>
      <c r="H132" s="4" t="s">
        <v>15</v>
      </c>
      <c r="I132" s="4" t="s">
        <v>187</v>
      </c>
      <c r="J132" s="4" t="s">
        <v>188</v>
      </c>
      <c r="M132" s="4">
        <v>365</v>
      </c>
      <c r="N132" s="6" t="s">
        <v>189</v>
      </c>
      <c r="O132" s="5" t="s">
        <v>190</v>
      </c>
      <c r="P132" s="5" t="s">
        <v>185</v>
      </c>
      <c r="Q132" s="17" t="s">
        <v>185</v>
      </c>
      <c r="R132" s="5" t="s">
        <v>37</v>
      </c>
      <c r="S132" s="5" t="s">
        <v>38</v>
      </c>
      <c r="X132" s="4" t="s">
        <v>99</v>
      </c>
      <c r="AH132" s="25">
        <f t="shared" si="6"/>
        <v>0</v>
      </c>
      <c r="AI132" s="4">
        <v>0</v>
      </c>
      <c r="AM132" s="4">
        <v>2.6263200000000002</v>
      </c>
      <c r="AN132" s="4" t="s">
        <v>96</v>
      </c>
      <c r="AO132" s="4" t="s">
        <v>98</v>
      </c>
    </row>
    <row r="133" spans="1:41" ht="13.8" customHeight="1" x14ac:dyDescent="0.25">
      <c r="A133" s="4" t="s">
        <v>990</v>
      </c>
      <c r="B133" s="4" t="s">
        <v>186</v>
      </c>
      <c r="C133" s="4">
        <v>2015</v>
      </c>
      <c r="D133" s="11" t="s">
        <v>1203</v>
      </c>
      <c r="E133" s="4" t="s">
        <v>179</v>
      </c>
      <c r="F133" s="4" t="s">
        <v>579</v>
      </c>
      <c r="G133" s="4" t="s">
        <v>1145</v>
      </c>
      <c r="H133" s="15" t="s">
        <v>15</v>
      </c>
      <c r="I133" s="15" t="s">
        <v>1146</v>
      </c>
      <c r="J133" s="4" t="s">
        <v>1147</v>
      </c>
      <c r="M133" s="4">
        <v>145</v>
      </c>
      <c r="N133" s="6" t="s">
        <v>219</v>
      </c>
      <c r="O133" s="5" t="s">
        <v>310</v>
      </c>
      <c r="P133" s="5" t="s">
        <v>185</v>
      </c>
      <c r="Q133" s="5" t="s">
        <v>185</v>
      </c>
      <c r="R133" s="5" t="s">
        <v>1148</v>
      </c>
      <c r="S133" s="5" t="s">
        <v>1148</v>
      </c>
      <c r="U133" s="4">
        <v>0.4</v>
      </c>
      <c r="V133" s="4">
        <v>0.55000000000000004</v>
      </c>
      <c r="W133" s="4">
        <v>7.22</v>
      </c>
      <c r="X133" s="4" t="s">
        <v>99</v>
      </c>
      <c r="Y133" s="4">
        <v>15</v>
      </c>
      <c r="Z133" s="4">
        <v>7.1</v>
      </c>
      <c r="AA133" s="4">
        <v>5.4</v>
      </c>
      <c r="AB133" s="4">
        <v>2.5000000000000001E-2</v>
      </c>
      <c r="AC133" s="4">
        <v>0.02</v>
      </c>
      <c r="AH133" s="25">
        <f t="shared" si="6"/>
        <v>2.3934543308776198E-2</v>
      </c>
      <c r="AM133" s="4">
        <v>1.82</v>
      </c>
      <c r="AN133" s="4" t="s">
        <v>96</v>
      </c>
      <c r="AO133" s="4" t="s">
        <v>97</v>
      </c>
    </row>
    <row r="134" spans="1:41" x14ac:dyDescent="0.25">
      <c r="A134" s="4" t="s">
        <v>884</v>
      </c>
      <c r="B134" s="4" t="s">
        <v>51</v>
      </c>
      <c r="C134" s="4">
        <v>2022</v>
      </c>
      <c r="D134" s="11" t="s">
        <v>52</v>
      </c>
      <c r="E134" s="4" t="s">
        <v>179</v>
      </c>
      <c r="F134" s="4" t="s">
        <v>579</v>
      </c>
      <c r="G134" s="4" t="s">
        <v>743</v>
      </c>
      <c r="H134" s="4" t="s">
        <v>15</v>
      </c>
      <c r="I134" s="4" t="s">
        <v>16</v>
      </c>
      <c r="J134" s="4" t="s">
        <v>53</v>
      </c>
      <c r="N134" s="6" t="s">
        <v>54</v>
      </c>
      <c r="O134" s="5" t="s">
        <v>55</v>
      </c>
      <c r="P134" s="5" t="s">
        <v>423</v>
      </c>
      <c r="Q134" s="5" t="s">
        <v>342</v>
      </c>
      <c r="R134" s="5" t="s">
        <v>37</v>
      </c>
      <c r="S134" s="5" t="s">
        <v>342</v>
      </c>
      <c r="V134" s="4">
        <v>1.5</v>
      </c>
      <c r="W134" s="4" t="s">
        <v>107</v>
      </c>
      <c r="X134" s="4" t="s">
        <v>99</v>
      </c>
      <c r="Y134" s="8">
        <v>16.2</v>
      </c>
      <c r="Z134" s="8"/>
      <c r="AA134" s="8"/>
      <c r="AB134" s="8"/>
      <c r="AC134" s="8"/>
      <c r="AD134" s="8"/>
      <c r="AE134" s="8"/>
      <c r="AF134" s="8"/>
      <c r="AG134" s="8"/>
      <c r="AH134" s="8">
        <f t="shared" si="6"/>
        <v>0</v>
      </c>
      <c r="AI134" s="8">
        <v>62.5</v>
      </c>
      <c r="AJ134" s="8"/>
      <c r="AK134" s="8"/>
      <c r="AL134" s="8"/>
      <c r="AM134" s="8"/>
      <c r="AN134" s="4" t="s">
        <v>96</v>
      </c>
      <c r="AO134" s="4" t="s">
        <v>167</v>
      </c>
    </row>
    <row r="135" spans="1:41" ht="13.8" customHeight="1" x14ac:dyDescent="0.25">
      <c r="A135" s="4" t="s">
        <v>1207</v>
      </c>
      <c r="B135" s="4" t="s">
        <v>1191</v>
      </c>
      <c r="C135" s="4">
        <v>2019</v>
      </c>
      <c r="D135" s="11" t="s">
        <v>1204</v>
      </c>
      <c r="E135" s="4" t="s">
        <v>179</v>
      </c>
      <c r="F135" s="4" t="s">
        <v>579</v>
      </c>
      <c r="G135" s="4" t="s">
        <v>1192</v>
      </c>
      <c r="H135" s="4" t="s">
        <v>312</v>
      </c>
      <c r="I135" s="4" t="s">
        <v>313</v>
      </c>
      <c r="J135" s="4" t="s">
        <v>1193</v>
      </c>
      <c r="M135" s="4">
        <f>365*2</f>
        <v>730</v>
      </c>
      <c r="N135" s="6" t="s">
        <v>1194</v>
      </c>
      <c r="O135" s="5" t="s">
        <v>1195</v>
      </c>
      <c r="P135" s="5" t="s">
        <v>368</v>
      </c>
      <c r="Q135" s="5" t="s">
        <v>1196</v>
      </c>
      <c r="R135" s="5" t="s">
        <v>1197</v>
      </c>
      <c r="U135" s="4">
        <v>16000</v>
      </c>
      <c r="V135" s="4">
        <v>1</v>
      </c>
      <c r="X135" s="4" t="s">
        <v>112</v>
      </c>
      <c r="AA135" s="4">
        <v>2</v>
      </c>
      <c r="AH135" s="4">
        <f t="shared" si="6"/>
        <v>0</v>
      </c>
      <c r="AI135" s="4">
        <v>1.59</v>
      </c>
      <c r="AL135" s="4">
        <v>1320</v>
      </c>
      <c r="AM135" s="4">
        <v>-241.21776</v>
      </c>
      <c r="AN135" s="4" t="s">
        <v>96</v>
      </c>
      <c r="AO135" s="4" t="s">
        <v>97</v>
      </c>
    </row>
    <row r="136" spans="1:41" ht="13.8" customHeight="1" x14ac:dyDescent="0.25">
      <c r="A136" s="4" t="s">
        <v>1208</v>
      </c>
      <c r="B136" s="4" t="s">
        <v>1191</v>
      </c>
      <c r="C136" s="4">
        <v>2021</v>
      </c>
      <c r="D136" s="11" t="s">
        <v>1205</v>
      </c>
      <c r="E136" s="4" t="s">
        <v>179</v>
      </c>
      <c r="F136" s="4" t="s">
        <v>579</v>
      </c>
      <c r="G136" s="4" t="s">
        <v>1198</v>
      </c>
      <c r="H136" s="4" t="s">
        <v>312</v>
      </c>
      <c r="I136" s="4" t="s">
        <v>313</v>
      </c>
      <c r="J136" s="4" t="s">
        <v>1193</v>
      </c>
      <c r="N136" s="6" t="s">
        <v>1194</v>
      </c>
      <c r="O136" s="5" t="s">
        <v>1195</v>
      </c>
      <c r="P136" s="5" t="s">
        <v>368</v>
      </c>
      <c r="Q136" s="5" t="s">
        <v>1196</v>
      </c>
      <c r="R136" s="5" t="s">
        <v>1197</v>
      </c>
      <c r="U136" s="4">
        <v>7.8499999999999993E-3</v>
      </c>
      <c r="V136" s="4">
        <v>2</v>
      </c>
      <c r="W136" s="4">
        <v>732.5</v>
      </c>
      <c r="X136" s="4" t="s">
        <v>112</v>
      </c>
      <c r="Y136" s="4">
        <v>24.1</v>
      </c>
      <c r="AA136" s="4">
        <v>2</v>
      </c>
      <c r="AH136" s="4">
        <f t="shared" si="6"/>
        <v>0</v>
      </c>
      <c r="AI136" s="4">
        <v>1.5E-3</v>
      </c>
      <c r="AL136" s="4">
        <v>99</v>
      </c>
      <c r="AM136" s="4">
        <v>-3.6999999999999999E-4</v>
      </c>
      <c r="AN136" s="4" t="s">
        <v>96</v>
      </c>
      <c r="AO136" s="4" t="s">
        <v>97</v>
      </c>
    </row>
    <row r="137" spans="1:41" x14ac:dyDescent="0.25">
      <c r="A137" s="4" t="s">
        <v>885</v>
      </c>
      <c r="B137" s="4" t="s">
        <v>380</v>
      </c>
      <c r="C137" s="4">
        <v>2020</v>
      </c>
      <c r="D137" s="11" t="s">
        <v>386</v>
      </c>
      <c r="E137" s="4" t="s">
        <v>381</v>
      </c>
      <c r="F137" s="4" t="s">
        <v>579</v>
      </c>
      <c r="G137" s="4" t="s">
        <v>744</v>
      </c>
      <c r="H137" s="4" t="s">
        <v>15</v>
      </c>
      <c r="I137" s="4" t="s">
        <v>104</v>
      </c>
      <c r="P137" s="5" t="s">
        <v>21</v>
      </c>
      <c r="Q137" s="17" t="s">
        <v>48</v>
      </c>
      <c r="R137" s="5" t="s">
        <v>37</v>
      </c>
      <c r="X137" s="4" t="s">
        <v>112</v>
      </c>
      <c r="Y137" s="8">
        <v>28.1</v>
      </c>
      <c r="Z137" s="8">
        <v>7.5</v>
      </c>
      <c r="AA137" s="8">
        <v>5.18</v>
      </c>
      <c r="AB137" s="8"/>
      <c r="AC137" s="8"/>
      <c r="AD137" s="8"/>
      <c r="AE137" s="8">
        <v>16</v>
      </c>
      <c r="AF137" s="8"/>
      <c r="AG137" s="8"/>
      <c r="AH137" s="8">
        <f t="shared" si="6"/>
        <v>0</v>
      </c>
      <c r="AI137" s="8">
        <v>7.4060000000000001E-2</v>
      </c>
      <c r="AJ137" s="8"/>
      <c r="AK137" s="8"/>
      <c r="AL137" s="8">
        <v>13.74</v>
      </c>
      <c r="AM137" s="8"/>
      <c r="AN137" s="4" t="s">
        <v>96</v>
      </c>
      <c r="AO137" s="4" t="s">
        <v>98</v>
      </c>
    </row>
    <row r="138" spans="1:41" x14ac:dyDescent="0.25">
      <c r="A138" s="4" t="s">
        <v>991</v>
      </c>
      <c r="B138" s="4" t="s">
        <v>216</v>
      </c>
      <c r="C138" s="4">
        <v>2019</v>
      </c>
      <c r="D138" s="23" t="s">
        <v>217</v>
      </c>
      <c r="E138" s="12" t="s">
        <v>179</v>
      </c>
      <c r="F138" s="4" t="s">
        <v>579</v>
      </c>
      <c r="G138" s="4" t="s">
        <v>745</v>
      </c>
      <c r="H138" s="4" t="s">
        <v>199</v>
      </c>
      <c r="I138" s="4" t="s">
        <v>200</v>
      </c>
      <c r="J138" s="4" t="s">
        <v>218</v>
      </c>
      <c r="M138" s="4">
        <v>180</v>
      </c>
      <c r="N138" s="6" t="s">
        <v>219</v>
      </c>
      <c r="O138" s="5" t="s">
        <v>220</v>
      </c>
      <c r="P138" s="5" t="s">
        <v>185</v>
      </c>
      <c r="Q138" s="17" t="s">
        <v>185</v>
      </c>
      <c r="R138" s="5" t="s">
        <v>37</v>
      </c>
      <c r="S138" s="5" t="s">
        <v>221</v>
      </c>
      <c r="T138" s="4" t="s">
        <v>222</v>
      </c>
      <c r="U138" s="7">
        <v>2280000</v>
      </c>
      <c r="V138" s="4">
        <v>6.5</v>
      </c>
      <c r="X138" s="4" t="s">
        <v>99</v>
      </c>
      <c r="Y138" s="4">
        <v>25</v>
      </c>
      <c r="Z138" s="4">
        <v>8.9</v>
      </c>
      <c r="AA138" s="4">
        <v>12.7</v>
      </c>
      <c r="AF138" s="4">
        <v>20.8</v>
      </c>
      <c r="AH138" s="25">
        <f t="shared" si="6"/>
        <v>0</v>
      </c>
      <c r="AI138" s="4">
        <v>6.4</v>
      </c>
      <c r="AN138" s="4" t="s">
        <v>96</v>
      </c>
      <c r="AO138" s="4" t="s">
        <v>325</v>
      </c>
    </row>
    <row r="139" spans="1:41" x14ac:dyDescent="0.25">
      <c r="A139" s="4" t="s">
        <v>886</v>
      </c>
      <c r="B139" s="4" t="s">
        <v>108</v>
      </c>
      <c r="C139" s="4">
        <v>2022</v>
      </c>
      <c r="D139" s="4" t="s">
        <v>854</v>
      </c>
      <c r="E139" s="12" t="s">
        <v>179</v>
      </c>
      <c r="F139" s="4" t="s">
        <v>579</v>
      </c>
      <c r="G139" s="4" t="s">
        <v>746</v>
      </c>
      <c r="H139" s="4" t="s">
        <v>15</v>
      </c>
      <c r="I139" s="4" t="s">
        <v>63</v>
      </c>
      <c r="J139" s="4" t="s">
        <v>109</v>
      </c>
      <c r="M139" s="4">
        <v>96</v>
      </c>
      <c r="N139" s="6" t="s">
        <v>25</v>
      </c>
      <c r="O139" s="5" t="s">
        <v>58</v>
      </c>
      <c r="P139" s="5" t="s">
        <v>21</v>
      </c>
      <c r="Q139" s="17" t="s">
        <v>48</v>
      </c>
      <c r="R139" s="5" t="s">
        <v>37</v>
      </c>
      <c r="S139" s="5" t="s">
        <v>37</v>
      </c>
      <c r="U139" s="4">
        <v>8400</v>
      </c>
      <c r="V139" s="4">
        <v>1.2</v>
      </c>
      <c r="X139" s="4" t="s">
        <v>95</v>
      </c>
      <c r="Y139" s="8">
        <v>26</v>
      </c>
      <c r="Z139" s="8"/>
      <c r="AA139" s="8">
        <v>5.5</v>
      </c>
      <c r="AB139" s="8">
        <v>0.35099999999999998</v>
      </c>
      <c r="AC139" s="8">
        <v>0.628</v>
      </c>
      <c r="AD139" s="8">
        <v>7.6120000000000001</v>
      </c>
      <c r="AE139" s="8"/>
      <c r="AF139" s="8">
        <v>43200</v>
      </c>
      <c r="AG139" s="8"/>
      <c r="AH139" s="8">
        <f t="shared" si="6"/>
        <v>2.7323435431519361</v>
      </c>
      <c r="AI139" s="8">
        <v>55.33</v>
      </c>
      <c r="AJ139" s="8"/>
      <c r="AK139" s="8"/>
      <c r="AL139" s="8"/>
      <c r="AM139" s="8"/>
      <c r="AN139" s="4" t="s">
        <v>96</v>
      </c>
      <c r="AO139" s="4" t="s">
        <v>98</v>
      </c>
    </row>
    <row r="140" spans="1:41" x14ac:dyDescent="0.25">
      <c r="A140" s="4" t="s">
        <v>992</v>
      </c>
      <c r="B140" s="15" t="s">
        <v>539</v>
      </c>
      <c r="C140" s="15">
        <v>2022</v>
      </c>
      <c r="D140" s="12" t="s">
        <v>794</v>
      </c>
      <c r="E140" s="12" t="s">
        <v>179</v>
      </c>
      <c r="F140" s="4" t="s">
        <v>579</v>
      </c>
      <c r="G140" s="4" t="s">
        <v>667</v>
      </c>
      <c r="H140" s="15" t="s">
        <v>15</v>
      </c>
      <c r="I140" s="15" t="s">
        <v>16</v>
      </c>
      <c r="J140" s="18" t="s">
        <v>100</v>
      </c>
      <c r="K140" s="18"/>
      <c r="L140" s="18"/>
      <c r="M140" s="16"/>
      <c r="N140" s="34"/>
      <c r="O140" s="17"/>
      <c r="P140" s="17" t="s">
        <v>423</v>
      </c>
      <c r="Q140" s="17" t="s">
        <v>868</v>
      </c>
      <c r="R140" s="17" t="s">
        <v>867</v>
      </c>
      <c r="S140" s="24" t="s">
        <v>417</v>
      </c>
      <c r="AH140" s="25">
        <f t="shared" si="6"/>
        <v>0</v>
      </c>
      <c r="AI140" s="15"/>
      <c r="AJ140" s="15"/>
      <c r="AK140" s="15"/>
      <c r="AL140" s="15"/>
      <c r="AM140" s="15">
        <v>0.84064800000000006</v>
      </c>
      <c r="AN140" s="4" t="s">
        <v>96</v>
      </c>
      <c r="AO140" s="4" t="s">
        <v>98</v>
      </c>
    </row>
    <row r="141" spans="1:41" x14ac:dyDescent="0.25">
      <c r="A141" s="4" t="s">
        <v>993</v>
      </c>
      <c r="B141" s="12" t="s">
        <v>404</v>
      </c>
      <c r="C141" s="4">
        <v>2019</v>
      </c>
      <c r="D141" s="15"/>
      <c r="E141" s="12" t="s">
        <v>179</v>
      </c>
      <c r="F141" s="4" t="s">
        <v>578</v>
      </c>
      <c r="G141" s="4" t="s">
        <v>668</v>
      </c>
      <c r="H141" s="15" t="s">
        <v>15</v>
      </c>
      <c r="I141" s="18" t="s">
        <v>16</v>
      </c>
      <c r="J141" s="18" t="s">
        <v>215</v>
      </c>
      <c r="K141" s="18"/>
      <c r="L141" s="18"/>
      <c r="M141" s="17"/>
      <c r="N141" s="33"/>
      <c r="O141" s="17"/>
      <c r="P141" s="17" t="s">
        <v>185</v>
      </c>
      <c r="Q141" s="17" t="s">
        <v>185</v>
      </c>
      <c r="R141" s="17" t="s">
        <v>867</v>
      </c>
      <c r="S141" s="17" t="s">
        <v>421</v>
      </c>
      <c r="AH141" s="25">
        <f t="shared" si="6"/>
        <v>0</v>
      </c>
      <c r="AI141" s="22">
        <v>6.24</v>
      </c>
      <c r="AJ141" s="22"/>
      <c r="AK141" s="22"/>
      <c r="AL141" s="22"/>
      <c r="AM141" s="15"/>
      <c r="AN141" s="4" t="s">
        <v>96</v>
      </c>
      <c r="AO141" s="4" t="s">
        <v>98</v>
      </c>
    </row>
    <row r="142" spans="1:41" ht="14.4" customHeight="1" x14ac:dyDescent="0.25">
      <c r="A142" s="4" t="s">
        <v>993</v>
      </c>
      <c r="B142" s="12" t="s">
        <v>404</v>
      </c>
      <c r="C142" s="4">
        <v>2019</v>
      </c>
      <c r="E142" s="12" t="s">
        <v>179</v>
      </c>
      <c r="F142" s="4" t="s">
        <v>578</v>
      </c>
      <c r="G142" s="4" t="s">
        <v>1045</v>
      </c>
      <c r="H142" s="4" t="s">
        <v>15</v>
      </c>
      <c r="I142" s="4" t="s">
        <v>16</v>
      </c>
      <c r="J142" s="12" t="s">
        <v>215</v>
      </c>
      <c r="K142" s="12"/>
      <c r="L142" s="12"/>
      <c r="P142" s="13" t="s">
        <v>185</v>
      </c>
      <c r="Q142" s="17" t="s">
        <v>185</v>
      </c>
      <c r="R142" s="5" t="s">
        <v>37</v>
      </c>
      <c r="S142" s="5" t="s">
        <v>37</v>
      </c>
      <c r="AH142" s="25">
        <f t="shared" si="6"/>
        <v>0</v>
      </c>
      <c r="AI142" s="4">
        <v>150</v>
      </c>
      <c r="AN142" s="4" t="s">
        <v>96</v>
      </c>
      <c r="AO142" s="4" t="s">
        <v>98</v>
      </c>
    </row>
    <row r="143" spans="1:41" ht="14.4" customHeight="1" x14ac:dyDescent="0.25">
      <c r="A143" s="4" t="s">
        <v>1209</v>
      </c>
      <c r="B143" s="4" t="s">
        <v>1186</v>
      </c>
      <c r="C143" s="4">
        <v>2023</v>
      </c>
      <c r="E143" s="4" t="s">
        <v>381</v>
      </c>
      <c r="F143" s="4" t="s">
        <v>579</v>
      </c>
      <c r="G143" s="4" t="s">
        <v>1187</v>
      </c>
      <c r="H143" s="4" t="s">
        <v>32</v>
      </c>
      <c r="I143" s="4" t="s">
        <v>33</v>
      </c>
      <c r="J143" s="4" t="s">
        <v>1188</v>
      </c>
      <c r="M143" s="4">
        <f>365*2</f>
        <v>730</v>
      </c>
      <c r="P143" s="5" t="s">
        <v>368</v>
      </c>
      <c r="Q143" s="5" t="s">
        <v>1189</v>
      </c>
      <c r="R143" s="5" t="s">
        <v>1190</v>
      </c>
      <c r="X143" s="4" t="s">
        <v>95</v>
      </c>
      <c r="AH143" s="4">
        <f t="shared" si="6"/>
        <v>0</v>
      </c>
      <c r="AI143" s="4">
        <v>0.23</v>
      </c>
      <c r="AL143" s="4">
        <v>10.1</v>
      </c>
      <c r="AN143" s="4" t="s">
        <v>1165</v>
      </c>
      <c r="AO143" s="4" t="s">
        <v>97</v>
      </c>
    </row>
    <row r="144" spans="1:41" x14ac:dyDescent="0.25">
      <c r="A144" s="4" t="s">
        <v>1258</v>
      </c>
      <c r="B144" s="4" t="s">
        <v>31</v>
      </c>
      <c r="C144" s="4">
        <v>2017</v>
      </c>
      <c r="E144" s="4" t="s">
        <v>180</v>
      </c>
      <c r="F144" s="4" t="s">
        <v>578</v>
      </c>
      <c r="G144" s="4" t="s">
        <v>746</v>
      </c>
      <c r="H144" s="4" t="s">
        <v>32</v>
      </c>
      <c r="I144" s="4" t="s">
        <v>33</v>
      </c>
      <c r="J144" s="4" t="s">
        <v>34</v>
      </c>
      <c r="N144" s="6" t="s">
        <v>25</v>
      </c>
      <c r="O144" s="5" t="s">
        <v>58</v>
      </c>
      <c r="P144" s="5" t="s">
        <v>21</v>
      </c>
      <c r="Q144" s="17" t="s">
        <v>424</v>
      </c>
      <c r="R144" s="5" t="s">
        <v>37</v>
      </c>
      <c r="S144" s="5" t="s">
        <v>37</v>
      </c>
      <c r="W144" s="4">
        <v>14</v>
      </c>
      <c r="X144" s="4" t="s">
        <v>95</v>
      </c>
      <c r="Y144" s="8">
        <v>29.14</v>
      </c>
      <c r="Z144" s="8">
        <v>8.5</v>
      </c>
      <c r="AA144" s="8">
        <v>7.31</v>
      </c>
      <c r="AB144" s="8">
        <v>0.17799999999999999</v>
      </c>
      <c r="AC144" s="8">
        <v>2.6800000000000001E-3</v>
      </c>
      <c r="AD144" s="8">
        <v>0.69059999999999999</v>
      </c>
      <c r="AE144" s="8">
        <v>31.9</v>
      </c>
      <c r="AF144" s="8">
        <v>19613</v>
      </c>
      <c r="AG144" s="8">
        <v>4.7300000000000004</v>
      </c>
      <c r="AH144" s="8">
        <f t="shared" si="6"/>
        <v>0.34912876001513898</v>
      </c>
      <c r="AI144" s="8">
        <v>653.89</v>
      </c>
      <c r="AJ144" s="8"/>
      <c r="AK144" s="8"/>
      <c r="AL144" s="8">
        <v>497.52</v>
      </c>
      <c r="AM144" s="8">
        <v>25.59</v>
      </c>
      <c r="AN144" s="4" t="s">
        <v>96</v>
      </c>
      <c r="AO144" s="4" t="s">
        <v>168</v>
      </c>
    </row>
    <row r="145" spans="1:41" x14ac:dyDescent="0.25">
      <c r="A145" s="4" t="s">
        <v>887</v>
      </c>
      <c r="B145" s="4" t="s">
        <v>110</v>
      </c>
      <c r="C145" s="4">
        <v>2016</v>
      </c>
      <c r="E145" s="4" t="s">
        <v>179</v>
      </c>
      <c r="F145" s="4" t="s">
        <v>579</v>
      </c>
      <c r="G145" s="4" t="s">
        <v>1072</v>
      </c>
      <c r="H145" s="15" t="s">
        <v>15</v>
      </c>
      <c r="I145" s="15" t="s">
        <v>16</v>
      </c>
      <c r="J145" s="4" t="s">
        <v>1075</v>
      </c>
      <c r="P145" s="5" t="s">
        <v>423</v>
      </c>
      <c r="R145" s="5" t="s">
        <v>1056</v>
      </c>
      <c r="S145" s="5" t="s">
        <v>1056</v>
      </c>
      <c r="X145" s="4" t="s">
        <v>112</v>
      </c>
      <c r="Y145" s="4">
        <v>17.649999999999999</v>
      </c>
      <c r="AH145" s="25">
        <f t="shared" si="6"/>
        <v>0</v>
      </c>
      <c r="AI145" s="4">
        <v>0.05</v>
      </c>
      <c r="AL145" s="4">
        <v>-267.22000000000003</v>
      </c>
      <c r="AN145" s="4" t="s">
        <v>96</v>
      </c>
      <c r="AO145" s="4" t="s">
        <v>97</v>
      </c>
    </row>
    <row r="146" spans="1:41" x14ac:dyDescent="0.25">
      <c r="A146" s="4" t="s">
        <v>1259</v>
      </c>
      <c r="B146" s="4" t="s">
        <v>110</v>
      </c>
      <c r="C146" s="4">
        <v>2018</v>
      </c>
      <c r="D146" s="12" t="s">
        <v>795</v>
      </c>
      <c r="E146" s="15" t="s">
        <v>179</v>
      </c>
      <c r="F146" s="4" t="s">
        <v>579</v>
      </c>
      <c r="G146" s="4" t="s">
        <v>747</v>
      </c>
      <c r="H146" s="4" t="s">
        <v>16</v>
      </c>
      <c r="I146" s="4" t="s">
        <v>16</v>
      </c>
      <c r="O146" s="5" t="s">
        <v>111</v>
      </c>
      <c r="R146" s="5" t="s">
        <v>37</v>
      </c>
      <c r="S146" s="5" t="s">
        <v>38</v>
      </c>
      <c r="X146" s="5" t="s">
        <v>112</v>
      </c>
      <c r="Y146" s="14">
        <v>17.7</v>
      </c>
      <c r="Z146" s="8"/>
      <c r="AA146" s="8"/>
      <c r="AB146" s="8"/>
      <c r="AC146" s="8"/>
      <c r="AD146" s="8"/>
      <c r="AE146" s="8"/>
      <c r="AF146" s="8"/>
      <c r="AG146" s="8"/>
      <c r="AH146" s="8">
        <f t="shared" si="6"/>
        <v>0</v>
      </c>
      <c r="AI146" s="14"/>
      <c r="AJ146" s="14">
        <v>8.1599999999999992E-2</v>
      </c>
      <c r="AK146" s="14"/>
      <c r="AL146" s="8"/>
      <c r="AM146" s="8"/>
      <c r="AN146" s="4" t="s">
        <v>96</v>
      </c>
      <c r="AO146" s="4" t="s">
        <v>98</v>
      </c>
    </row>
    <row r="147" spans="1:41" x14ac:dyDescent="0.25">
      <c r="A147" s="4" t="s">
        <v>888</v>
      </c>
      <c r="B147" s="4" t="s">
        <v>1071</v>
      </c>
      <c r="C147" s="4">
        <v>2017</v>
      </c>
      <c r="E147" s="4" t="s">
        <v>179</v>
      </c>
      <c r="F147" s="4" t="s">
        <v>578</v>
      </c>
      <c r="G147" s="4" t="s">
        <v>1073</v>
      </c>
      <c r="H147" s="15" t="s">
        <v>15</v>
      </c>
      <c r="I147" s="15" t="s">
        <v>16</v>
      </c>
      <c r="J147" s="4" t="s">
        <v>1074</v>
      </c>
      <c r="P147" s="5" t="s">
        <v>21</v>
      </c>
      <c r="Q147" s="5" t="s">
        <v>424</v>
      </c>
      <c r="R147" s="5" t="s">
        <v>1056</v>
      </c>
      <c r="S147" s="5" t="s">
        <v>1056</v>
      </c>
      <c r="X147" s="4" t="s">
        <v>112</v>
      </c>
      <c r="Y147" s="4">
        <v>14.61</v>
      </c>
      <c r="AH147" s="25">
        <f t="shared" si="6"/>
        <v>0</v>
      </c>
      <c r="AI147" s="4">
        <v>0.11</v>
      </c>
      <c r="AL147" s="4">
        <v>-239.26</v>
      </c>
      <c r="AN147" s="4" t="s">
        <v>96</v>
      </c>
      <c r="AO147" s="4" t="s">
        <v>97</v>
      </c>
    </row>
    <row r="148" spans="1:41" x14ac:dyDescent="0.25">
      <c r="A148" s="4" t="s">
        <v>889</v>
      </c>
      <c r="B148" s="28" t="s">
        <v>523</v>
      </c>
      <c r="C148" s="15">
        <v>2018</v>
      </c>
      <c r="D148" s="12" t="s">
        <v>795</v>
      </c>
      <c r="E148" s="15" t="s">
        <v>179</v>
      </c>
      <c r="F148" s="4" t="s">
        <v>579</v>
      </c>
      <c r="G148" s="4" t="s">
        <v>669</v>
      </c>
      <c r="H148" s="15" t="s">
        <v>15</v>
      </c>
      <c r="I148" s="15" t="s">
        <v>16</v>
      </c>
      <c r="J148" s="18" t="s">
        <v>29</v>
      </c>
      <c r="K148" s="18"/>
      <c r="L148" s="18"/>
      <c r="M148" s="16"/>
      <c r="N148" s="34"/>
      <c r="O148" s="17"/>
      <c r="P148" s="5" t="s">
        <v>21</v>
      </c>
      <c r="Q148" s="17" t="s">
        <v>48</v>
      </c>
      <c r="R148" s="17" t="s">
        <v>37</v>
      </c>
      <c r="S148" s="17" t="s">
        <v>37</v>
      </c>
      <c r="AH148" s="25">
        <f t="shared" si="6"/>
        <v>0</v>
      </c>
      <c r="AI148" s="16"/>
      <c r="AJ148" s="16"/>
      <c r="AK148" s="16"/>
      <c r="AL148" s="16"/>
      <c r="AM148" s="16">
        <v>6.480000000000001E-2</v>
      </c>
      <c r="AN148" s="4" t="s">
        <v>96</v>
      </c>
      <c r="AO148" s="4" t="s">
        <v>98</v>
      </c>
    </row>
    <row r="149" spans="1:41" x14ac:dyDescent="0.25">
      <c r="A149" s="4" t="s">
        <v>994</v>
      </c>
      <c r="B149" s="15" t="s">
        <v>471</v>
      </c>
      <c r="C149" s="21">
        <v>2022</v>
      </c>
      <c r="D149" s="12" t="s">
        <v>796</v>
      </c>
      <c r="E149" s="15" t="s">
        <v>179</v>
      </c>
      <c r="F149" s="4" t="s">
        <v>579</v>
      </c>
      <c r="G149" s="4" t="s">
        <v>670</v>
      </c>
      <c r="H149" s="15" t="s">
        <v>15</v>
      </c>
      <c r="I149" s="18" t="s">
        <v>16</v>
      </c>
      <c r="J149" s="18" t="s">
        <v>429</v>
      </c>
      <c r="K149" s="18"/>
      <c r="L149" s="18"/>
      <c r="M149" s="17"/>
      <c r="N149" s="33"/>
      <c r="O149" s="17"/>
      <c r="P149" s="17" t="s">
        <v>185</v>
      </c>
      <c r="Q149" s="17" t="s">
        <v>185</v>
      </c>
      <c r="R149" s="17" t="s">
        <v>867</v>
      </c>
      <c r="S149" s="17" t="s">
        <v>417</v>
      </c>
      <c r="AH149" s="25">
        <f t="shared" si="6"/>
        <v>0</v>
      </c>
      <c r="AI149" s="22">
        <v>57.552000000000007</v>
      </c>
      <c r="AJ149" s="22"/>
      <c r="AK149" s="22"/>
      <c r="AL149" s="22"/>
      <c r="AM149" s="15"/>
      <c r="AN149" s="4" t="s">
        <v>96</v>
      </c>
      <c r="AO149" s="4" t="s">
        <v>98</v>
      </c>
    </row>
    <row r="150" spans="1:41" x14ac:dyDescent="0.25">
      <c r="A150" s="4" t="s">
        <v>890</v>
      </c>
      <c r="B150" s="15" t="s">
        <v>472</v>
      </c>
      <c r="C150" s="15">
        <v>2018</v>
      </c>
      <c r="D150" s="15"/>
      <c r="E150" s="15" t="s">
        <v>180</v>
      </c>
      <c r="F150" s="4" t="s">
        <v>578</v>
      </c>
      <c r="G150" s="4" t="s">
        <v>570</v>
      </c>
      <c r="H150" s="15" t="s">
        <v>15</v>
      </c>
      <c r="I150" s="15" t="s">
        <v>16</v>
      </c>
      <c r="J150" s="18" t="s">
        <v>191</v>
      </c>
      <c r="K150" s="18"/>
      <c r="L150" s="18"/>
      <c r="M150" s="17"/>
      <c r="N150" s="33"/>
      <c r="O150" s="17"/>
      <c r="P150" s="5" t="s">
        <v>21</v>
      </c>
      <c r="Q150" s="17" t="s">
        <v>48</v>
      </c>
      <c r="R150" s="17" t="s">
        <v>44</v>
      </c>
      <c r="S150" s="17" t="s">
        <v>432</v>
      </c>
      <c r="AH150" s="25">
        <f t="shared" si="6"/>
        <v>0</v>
      </c>
      <c r="AI150" s="21">
        <v>168.48</v>
      </c>
      <c r="AJ150" s="21"/>
      <c r="AK150" s="21"/>
      <c r="AL150" s="21"/>
      <c r="AM150" s="15"/>
      <c r="AN150" s="4" t="s">
        <v>96</v>
      </c>
      <c r="AO150" s="4" t="s">
        <v>98</v>
      </c>
    </row>
    <row r="151" spans="1:41" x14ac:dyDescent="0.25">
      <c r="A151" s="4" t="s">
        <v>995</v>
      </c>
      <c r="B151" s="15" t="s">
        <v>473</v>
      </c>
      <c r="C151" s="15">
        <v>2019</v>
      </c>
      <c r="D151" s="12" t="s">
        <v>797</v>
      </c>
      <c r="E151" s="15" t="s">
        <v>179</v>
      </c>
      <c r="F151" s="4" t="s">
        <v>579</v>
      </c>
      <c r="G151" s="4" t="s">
        <v>561</v>
      </c>
      <c r="H151" s="15" t="s">
        <v>15</v>
      </c>
      <c r="I151" s="15" t="s">
        <v>16</v>
      </c>
      <c r="J151" s="18" t="s">
        <v>191</v>
      </c>
      <c r="K151" s="18"/>
      <c r="L151" s="18"/>
      <c r="M151" s="17"/>
      <c r="N151" s="33"/>
      <c r="O151" s="17"/>
      <c r="P151" s="5" t="s">
        <v>21</v>
      </c>
      <c r="Q151" s="17" t="s">
        <v>424</v>
      </c>
      <c r="R151" s="17" t="s">
        <v>44</v>
      </c>
      <c r="S151" s="17" t="s">
        <v>50</v>
      </c>
      <c r="AH151" s="25">
        <f t="shared" si="6"/>
        <v>0</v>
      </c>
      <c r="AI151" s="21">
        <v>278.88</v>
      </c>
      <c r="AJ151" s="21"/>
      <c r="AK151" s="21"/>
      <c r="AL151" s="21"/>
      <c r="AM151" s="15"/>
      <c r="AN151" s="4" t="s">
        <v>96</v>
      </c>
      <c r="AO151" s="4" t="s">
        <v>98</v>
      </c>
    </row>
    <row r="152" spans="1:41" x14ac:dyDescent="0.25">
      <c r="A152" s="4" t="s">
        <v>995</v>
      </c>
      <c r="B152" s="15" t="s">
        <v>473</v>
      </c>
      <c r="C152" s="15">
        <v>2019</v>
      </c>
      <c r="D152" s="12" t="s">
        <v>797</v>
      </c>
      <c r="E152" s="15" t="s">
        <v>179</v>
      </c>
      <c r="F152" s="4" t="s">
        <v>579</v>
      </c>
      <c r="G152" s="4" t="s">
        <v>561</v>
      </c>
      <c r="H152" s="15" t="s">
        <v>15</v>
      </c>
      <c r="I152" s="15" t="s">
        <v>16</v>
      </c>
      <c r="J152" s="18" t="s">
        <v>191</v>
      </c>
      <c r="K152" s="18"/>
      <c r="L152" s="18"/>
      <c r="M152" s="17"/>
      <c r="N152" s="33"/>
      <c r="O152" s="17"/>
      <c r="P152" s="17" t="s">
        <v>185</v>
      </c>
      <c r="Q152" s="17" t="s">
        <v>185</v>
      </c>
      <c r="R152" s="17" t="s">
        <v>44</v>
      </c>
      <c r="S152" s="17" t="s">
        <v>420</v>
      </c>
      <c r="AH152" s="25">
        <f t="shared" si="6"/>
        <v>0</v>
      </c>
      <c r="AI152" s="21">
        <v>249.60000000000002</v>
      </c>
      <c r="AJ152" s="21"/>
      <c r="AK152" s="21"/>
      <c r="AL152" s="21"/>
      <c r="AM152" s="15"/>
      <c r="AN152" s="4" t="s">
        <v>96</v>
      </c>
      <c r="AO152" s="4" t="s">
        <v>98</v>
      </c>
    </row>
    <row r="153" spans="1:41" x14ac:dyDescent="0.25">
      <c r="A153" s="4" t="s">
        <v>891</v>
      </c>
      <c r="B153" s="4" t="s">
        <v>56</v>
      </c>
      <c r="C153" s="4">
        <v>2018</v>
      </c>
      <c r="D153" s="4" t="s">
        <v>1079</v>
      </c>
      <c r="E153" s="4" t="s">
        <v>179</v>
      </c>
      <c r="F153" s="4" t="s">
        <v>578</v>
      </c>
      <c r="G153" s="4" t="s">
        <v>1078</v>
      </c>
      <c r="H153" s="15" t="s">
        <v>15</v>
      </c>
      <c r="I153" s="15" t="s">
        <v>16</v>
      </c>
      <c r="J153" s="4" t="s">
        <v>123</v>
      </c>
      <c r="P153" s="5" t="s">
        <v>21</v>
      </c>
      <c r="Q153" s="5" t="s">
        <v>424</v>
      </c>
      <c r="R153" s="5" t="s">
        <v>1056</v>
      </c>
      <c r="S153" s="5" t="s">
        <v>1056</v>
      </c>
      <c r="U153" s="4">
        <f>2.14*10000</f>
        <v>21400</v>
      </c>
      <c r="V153" s="4">
        <v>0.95</v>
      </c>
      <c r="X153" s="4" t="s">
        <v>99</v>
      </c>
      <c r="Y153" s="4">
        <v>29.9</v>
      </c>
      <c r="Z153" s="4">
        <v>8.42</v>
      </c>
      <c r="AA153" s="4">
        <v>9.44</v>
      </c>
      <c r="AB153" s="4">
        <v>0.82</v>
      </c>
      <c r="AD153" s="4">
        <v>0.24</v>
      </c>
      <c r="AF153" s="4">
        <v>52.46</v>
      </c>
      <c r="AH153" s="25">
        <f t="shared" si="6"/>
        <v>0.70989794708660159</v>
      </c>
      <c r="AI153" s="4">
        <v>483.29</v>
      </c>
      <c r="AL153" s="4">
        <v>117.69</v>
      </c>
      <c r="AN153" s="4" t="s">
        <v>96</v>
      </c>
      <c r="AO153" s="4" t="s">
        <v>97</v>
      </c>
    </row>
    <row r="154" spans="1:41" x14ac:dyDescent="0.25">
      <c r="A154" s="4" t="s">
        <v>892</v>
      </c>
      <c r="B154" s="4" t="s">
        <v>56</v>
      </c>
      <c r="C154" s="4">
        <v>2023</v>
      </c>
      <c r="D154" s="4" t="s">
        <v>57</v>
      </c>
      <c r="E154" s="4" t="s">
        <v>179</v>
      </c>
      <c r="F154" s="4" t="s">
        <v>579</v>
      </c>
      <c r="G154" s="4" t="s">
        <v>748</v>
      </c>
      <c r="H154" s="4" t="s">
        <v>15</v>
      </c>
      <c r="I154" s="4" t="s">
        <v>16</v>
      </c>
      <c r="J154" s="4" t="s">
        <v>24</v>
      </c>
      <c r="M154" s="4">
        <v>260</v>
      </c>
      <c r="N154" s="6" t="s">
        <v>25</v>
      </c>
      <c r="O154" s="5" t="s">
        <v>58</v>
      </c>
      <c r="P154" s="5" t="s">
        <v>21</v>
      </c>
      <c r="Q154" s="17" t="s">
        <v>424</v>
      </c>
      <c r="R154" s="5" t="s">
        <v>37</v>
      </c>
      <c r="S154" s="5" t="s">
        <v>37</v>
      </c>
      <c r="T154" s="4" t="s">
        <v>59</v>
      </c>
      <c r="U154" s="4">
        <f>1644*10000</f>
        <v>16440000</v>
      </c>
      <c r="V154" s="4">
        <v>1.51</v>
      </c>
      <c r="X154" s="4" t="s">
        <v>99</v>
      </c>
      <c r="Y154" s="8">
        <v>30.5</v>
      </c>
      <c r="Z154" s="8">
        <v>8</v>
      </c>
      <c r="AA154" s="8"/>
      <c r="AB154" s="8">
        <v>0.81</v>
      </c>
      <c r="AC154" s="8"/>
      <c r="AD154" s="8">
        <v>6.2E-2</v>
      </c>
      <c r="AE154" s="8">
        <v>30</v>
      </c>
      <c r="AF154" s="8">
        <v>21100</v>
      </c>
      <c r="AG154" s="8"/>
      <c r="AH154" s="8">
        <f t="shared" si="6"/>
        <v>0.64793104579116378</v>
      </c>
      <c r="AI154" s="8">
        <v>0.38</v>
      </c>
      <c r="AJ154" s="8"/>
      <c r="AK154" s="8"/>
      <c r="AL154" s="8">
        <v>14.67</v>
      </c>
      <c r="AM154" s="8"/>
      <c r="AN154" s="4" t="s">
        <v>96</v>
      </c>
      <c r="AO154" s="4" t="s">
        <v>97</v>
      </c>
    </row>
    <row r="155" spans="1:41" x14ac:dyDescent="0.25">
      <c r="A155" s="4" t="s">
        <v>996</v>
      </c>
      <c r="B155" s="15" t="s">
        <v>474</v>
      </c>
      <c r="C155" s="21">
        <v>2020</v>
      </c>
      <c r="D155" s="15"/>
      <c r="E155" s="15" t="s">
        <v>180</v>
      </c>
      <c r="F155" s="4" t="s">
        <v>578</v>
      </c>
      <c r="G155" s="4" t="s">
        <v>671</v>
      </c>
      <c r="H155" s="15" t="s">
        <v>15</v>
      </c>
      <c r="I155" s="18" t="s">
        <v>16</v>
      </c>
      <c r="J155" s="18" t="s">
        <v>448</v>
      </c>
      <c r="K155" s="18"/>
      <c r="L155" s="18"/>
      <c r="M155" s="17"/>
      <c r="N155" s="33"/>
      <c r="O155" s="17"/>
      <c r="P155" s="17" t="s">
        <v>185</v>
      </c>
      <c r="Q155" s="17" t="s">
        <v>185</v>
      </c>
      <c r="R155" s="17" t="s">
        <v>867</v>
      </c>
      <c r="S155" s="17" t="s">
        <v>421</v>
      </c>
      <c r="AI155" s="22">
        <v>4.5600000000000005</v>
      </c>
      <c r="AJ155" s="22"/>
      <c r="AK155" s="22"/>
      <c r="AL155" s="22"/>
      <c r="AM155" s="15"/>
      <c r="AN155" s="4" t="s">
        <v>96</v>
      </c>
      <c r="AO155" s="4" t="s">
        <v>98</v>
      </c>
    </row>
    <row r="156" spans="1:41" x14ac:dyDescent="0.25">
      <c r="A156" s="4" t="s">
        <v>893</v>
      </c>
      <c r="B156" s="4" t="s">
        <v>1076</v>
      </c>
      <c r="C156" s="4">
        <v>2021</v>
      </c>
      <c r="E156" s="4" t="s">
        <v>179</v>
      </c>
      <c r="F156" s="4" t="s">
        <v>578</v>
      </c>
      <c r="G156" s="4" t="s">
        <v>1077</v>
      </c>
      <c r="H156" s="15" t="s">
        <v>15</v>
      </c>
      <c r="I156" s="15" t="s">
        <v>16</v>
      </c>
      <c r="J156" s="4" t="s">
        <v>123</v>
      </c>
      <c r="P156" s="5" t="s">
        <v>21</v>
      </c>
      <c r="Q156" s="5" t="s">
        <v>424</v>
      </c>
      <c r="R156" s="5" t="s">
        <v>1056</v>
      </c>
      <c r="S156" s="5" t="s">
        <v>1056</v>
      </c>
      <c r="V156" s="4">
        <v>1.1000000000000001</v>
      </c>
      <c r="X156" s="4" t="s">
        <v>112</v>
      </c>
      <c r="Y156" s="4">
        <v>25.1</v>
      </c>
      <c r="Z156" s="4">
        <v>7.26</v>
      </c>
      <c r="AA156" s="4">
        <v>6.34</v>
      </c>
      <c r="AB156" s="4">
        <v>0.34</v>
      </c>
      <c r="AD156" s="4">
        <v>1.1499999999999999</v>
      </c>
      <c r="AF156" s="4">
        <v>20.68</v>
      </c>
      <c r="AH156" s="25">
        <f t="shared" ref="AH156:AH183" si="7">(AB156*(14.01/18.04))+(AC156*(14.01/62))+(AD156*(14.01/46.01))</f>
        <v>0.6142204384374168</v>
      </c>
      <c r="AI156" s="4">
        <v>133.04</v>
      </c>
      <c r="AN156" s="4" t="s">
        <v>96</v>
      </c>
      <c r="AO156" s="4" t="s">
        <v>97</v>
      </c>
    </row>
    <row r="157" spans="1:41" x14ac:dyDescent="0.25">
      <c r="A157" s="4" t="s">
        <v>894</v>
      </c>
      <c r="B157" s="4" t="s">
        <v>149</v>
      </c>
      <c r="C157" s="4">
        <v>2024</v>
      </c>
      <c r="D157" s="23" t="s">
        <v>150</v>
      </c>
      <c r="E157" s="4" t="s">
        <v>179</v>
      </c>
      <c r="F157" s="4" t="s">
        <v>579</v>
      </c>
      <c r="G157" s="4" t="s">
        <v>748</v>
      </c>
      <c r="H157" s="4" t="s">
        <v>15</v>
      </c>
      <c r="I157" s="4" t="s">
        <v>131</v>
      </c>
      <c r="J157" s="4" t="s">
        <v>151</v>
      </c>
      <c r="M157" s="4">
        <v>20</v>
      </c>
      <c r="N157" s="6" t="s">
        <v>43</v>
      </c>
      <c r="O157" s="5" t="s">
        <v>132</v>
      </c>
      <c r="P157" s="5" t="s">
        <v>21</v>
      </c>
      <c r="Q157" s="17" t="s">
        <v>424</v>
      </c>
      <c r="R157" s="5" t="s">
        <v>44</v>
      </c>
      <c r="S157" s="5" t="s">
        <v>45</v>
      </c>
      <c r="T157" s="4" t="s">
        <v>152</v>
      </c>
      <c r="U157" s="4">
        <v>80</v>
      </c>
      <c r="V157" s="4">
        <v>0.8</v>
      </c>
      <c r="W157" s="4">
        <v>400</v>
      </c>
      <c r="X157" s="4" t="s">
        <v>112</v>
      </c>
      <c r="Y157" s="8"/>
      <c r="Z157" s="8"/>
      <c r="AA157" s="8"/>
      <c r="AB157" s="8"/>
      <c r="AC157" s="8"/>
      <c r="AD157" s="8"/>
      <c r="AE157" s="8"/>
      <c r="AF157" s="8"/>
      <c r="AG157" s="8"/>
      <c r="AH157" s="8">
        <f t="shared" si="7"/>
        <v>0</v>
      </c>
      <c r="AI157" s="8">
        <f>0.25*24</f>
        <v>6</v>
      </c>
      <c r="AJ157" s="8"/>
      <c r="AK157" s="8"/>
      <c r="AL157" s="8">
        <v>0.33100000000000002</v>
      </c>
      <c r="AM157" s="8"/>
      <c r="AN157" s="4" t="s">
        <v>96</v>
      </c>
      <c r="AO157" s="4" t="s">
        <v>97</v>
      </c>
    </row>
    <row r="158" spans="1:41" x14ac:dyDescent="0.25">
      <c r="A158" s="4" t="s">
        <v>997</v>
      </c>
      <c r="B158" s="15" t="s">
        <v>558</v>
      </c>
      <c r="C158" s="15">
        <v>2018</v>
      </c>
      <c r="D158" s="12" t="s">
        <v>798</v>
      </c>
      <c r="E158" s="15" t="s">
        <v>179</v>
      </c>
      <c r="F158" s="4" t="s">
        <v>579</v>
      </c>
      <c r="G158" s="4" t="s">
        <v>574</v>
      </c>
      <c r="H158" s="15" t="s">
        <v>15</v>
      </c>
      <c r="I158" s="15" t="s">
        <v>16</v>
      </c>
      <c r="J158" s="18" t="s">
        <v>213</v>
      </c>
      <c r="K158" s="18"/>
      <c r="L158" s="18"/>
      <c r="M158" s="16"/>
      <c r="N158" s="34"/>
      <c r="O158" s="17"/>
      <c r="P158" s="24" t="s">
        <v>185</v>
      </c>
      <c r="Q158" s="17" t="s">
        <v>185</v>
      </c>
      <c r="R158" s="17" t="s">
        <v>44</v>
      </c>
      <c r="S158" s="24" t="s">
        <v>185</v>
      </c>
      <c r="AH158" s="8">
        <f t="shared" si="7"/>
        <v>0</v>
      </c>
      <c r="AI158" s="15"/>
      <c r="AJ158" s="15"/>
      <c r="AK158" s="15"/>
      <c r="AL158" s="15"/>
      <c r="AM158" s="15">
        <v>0.24744000000000002</v>
      </c>
      <c r="AN158" s="4" t="s">
        <v>96</v>
      </c>
      <c r="AO158" s="4" t="s">
        <v>98</v>
      </c>
    </row>
    <row r="159" spans="1:41" x14ac:dyDescent="0.25">
      <c r="A159" s="4" t="s">
        <v>895</v>
      </c>
      <c r="B159" s="12" t="s">
        <v>176</v>
      </c>
      <c r="C159" s="4">
        <v>2023</v>
      </c>
      <c r="D159" s="12" t="s">
        <v>799</v>
      </c>
      <c r="E159" s="15" t="s">
        <v>179</v>
      </c>
      <c r="F159" s="4" t="s">
        <v>579</v>
      </c>
      <c r="G159" s="4" t="s">
        <v>672</v>
      </c>
      <c r="H159" s="4" t="s">
        <v>15</v>
      </c>
      <c r="I159" s="4" t="s">
        <v>16</v>
      </c>
      <c r="J159" s="12" t="s">
        <v>113</v>
      </c>
      <c r="K159" s="12"/>
      <c r="L159" s="12"/>
      <c r="P159" s="5" t="s">
        <v>21</v>
      </c>
      <c r="Q159" s="5" t="s">
        <v>424</v>
      </c>
      <c r="Y159" s="8"/>
      <c r="Z159" s="8"/>
      <c r="AA159" s="8"/>
      <c r="AB159" s="8"/>
      <c r="AC159" s="8"/>
      <c r="AD159" s="8"/>
      <c r="AE159" s="8"/>
      <c r="AF159" s="8"/>
      <c r="AG159" s="8"/>
      <c r="AH159" s="8">
        <f t="shared" si="7"/>
        <v>0</v>
      </c>
      <c r="AI159" s="8">
        <v>0.24</v>
      </c>
      <c r="AJ159" s="8"/>
      <c r="AK159" s="8"/>
      <c r="AL159" s="8"/>
      <c r="AM159" s="8"/>
      <c r="AN159" s="4" t="s">
        <v>96</v>
      </c>
      <c r="AO159" s="4" t="s">
        <v>98</v>
      </c>
    </row>
    <row r="160" spans="1:41" x14ac:dyDescent="0.25">
      <c r="A160" s="4" t="s">
        <v>896</v>
      </c>
      <c r="B160" s="4" t="s">
        <v>22</v>
      </c>
      <c r="C160" s="4">
        <v>2021</v>
      </c>
      <c r="D160" s="23" t="s">
        <v>23</v>
      </c>
      <c r="E160" s="15" t="s">
        <v>179</v>
      </c>
      <c r="F160" s="4" t="s">
        <v>579</v>
      </c>
      <c r="G160" s="4" t="s">
        <v>749</v>
      </c>
      <c r="H160" s="4" t="s">
        <v>15</v>
      </c>
      <c r="I160" s="4" t="s">
        <v>16</v>
      </c>
      <c r="J160" s="4" t="s">
        <v>24</v>
      </c>
      <c r="M160" s="4">
        <v>365</v>
      </c>
      <c r="N160" s="6" t="s">
        <v>25</v>
      </c>
      <c r="O160" s="5" t="s">
        <v>58</v>
      </c>
      <c r="P160" s="5" t="s">
        <v>21</v>
      </c>
      <c r="Q160" s="17" t="s">
        <v>424</v>
      </c>
      <c r="R160" s="5" t="s">
        <v>37</v>
      </c>
      <c r="S160" s="5" t="s">
        <v>37</v>
      </c>
      <c r="U160" s="7">
        <v>1000</v>
      </c>
      <c r="V160" s="4">
        <v>1.3</v>
      </c>
      <c r="X160" s="4" t="s">
        <v>95</v>
      </c>
      <c r="Y160" s="8">
        <v>28.26</v>
      </c>
      <c r="Z160" s="8">
        <v>8.8800000000000008</v>
      </c>
      <c r="AA160" s="8">
        <v>5.33</v>
      </c>
      <c r="AB160" s="8">
        <v>0.44</v>
      </c>
      <c r="AC160" s="8"/>
      <c r="AD160" s="8"/>
      <c r="AE160" s="8"/>
      <c r="AF160" s="8">
        <v>12.56</v>
      </c>
      <c r="AG160" s="8"/>
      <c r="AH160" s="8">
        <f t="shared" si="7"/>
        <v>0.34170731707317076</v>
      </c>
      <c r="AI160" s="8">
        <f>22.6*24</f>
        <v>542.40000000000009</v>
      </c>
      <c r="AJ160" s="8">
        <f>AI160*0.1</f>
        <v>54.240000000000009</v>
      </c>
      <c r="AK160" s="8"/>
      <c r="AL160" s="8"/>
      <c r="AM160" s="8"/>
      <c r="AN160" s="4" t="s">
        <v>96</v>
      </c>
      <c r="AO160" s="4" t="s">
        <v>169</v>
      </c>
    </row>
    <row r="161" spans="1:41" x14ac:dyDescent="0.25">
      <c r="A161" s="4" t="s">
        <v>897</v>
      </c>
      <c r="B161" s="4" t="s">
        <v>61</v>
      </c>
      <c r="C161" s="4">
        <v>2016</v>
      </c>
      <c r="D161" s="11" t="s">
        <v>62</v>
      </c>
      <c r="E161" s="15" t="s">
        <v>179</v>
      </c>
      <c r="F161" s="4" t="s">
        <v>579</v>
      </c>
      <c r="G161" s="4" t="s">
        <v>750</v>
      </c>
      <c r="H161" s="4" t="s">
        <v>15</v>
      </c>
      <c r="I161" s="4" t="s">
        <v>63</v>
      </c>
      <c r="J161" s="4" t="s">
        <v>64</v>
      </c>
      <c r="M161" s="4">
        <v>123</v>
      </c>
      <c r="N161" s="6" t="s">
        <v>43</v>
      </c>
      <c r="O161" s="5" t="s">
        <v>132</v>
      </c>
      <c r="P161" s="5" t="s">
        <v>21</v>
      </c>
      <c r="Q161" s="17" t="s">
        <v>424</v>
      </c>
      <c r="R161" s="5" t="s">
        <v>37</v>
      </c>
      <c r="S161" s="5" t="s">
        <v>37</v>
      </c>
      <c r="U161" s="4">
        <v>6000</v>
      </c>
      <c r="V161" s="4">
        <v>1</v>
      </c>
      <c r="W161" s="4">
        <v>8</v>
      </c>
      <c r="X161" s="4" t="s">
        <v>95</v>
      </c>
      <c r="Y161" s="8"/>
      <c r="Z161" s="8"/>
      <c r="AA161" s="8"/>
      <c r="AB161" s="8"/>
      <c r="AC161" s="8"/>
      <c r="AD161" s="8"/>
      <c r="AE161" s="8"/>
      <c r="AF161" s="8"/>
      <c r="AG161" s="8"/>
      <c r="AH161" s="8">
        <f t="shared" si="7"/>
        <v>0</v>
      </c>
      <c r="AI161" s="8">
        <v>0.22700000000000001</v>
      </c>
      <c r="AJ161" s="8"/>
      <c r="AK161" s="8"/>
      <c r="AL161" s="8">
        <v>149.69999999999999</v>
      </c>
      <c r="AM161" s="8">
        <v>4.2999999999999997E-2</v>
      </c>
      <c r="AN161" s="4" t="s">
        <v>96</v>
      </c>
      <c r="AO161" s="4" t="s">
        <v>97</v>
      </c>
    </row>
    <row r="162" spans="1:41" x14ac:dyDescent="0.25">
      <c r="A162" s="4" t="s">
        <v>998</v>
      </c>
      <c r="B162" s="4" t="s">
        <v>261</v>
      </c>
      <c r="C162" s="4">
        <v>2023</v>
      </c>
      <c r="D162" s="4" t="s">
        <v>262</v>
      </c>
      <c r="E162" s="15" t="s">
        <v>179</v>
      </c>
      <c r="F162" s="4" t="s">
        <v>579</v>
      </c>
      <c r="G162" s="4" t="s">
        <v>751</v>
      </c>
      <c r="H162" s="4" t="s">
        <v>32</v>
      </c>
      <c r="I162" s="4" t="s">
        <v>33</v>
      </c>
      <c r="J162" s="4" t="s">
        <v>263</v>
      </c>
      <c r="N162" s="6" t="s">
        <v>207</v>
      </c>
      <c r="O162" s="5" t="s">
        <v>264</v>
      </c>
      <c r="P162" s="5" t="s">
        <v>185</v>
      </c>
      <c r="Q162" s="17" t="s">
        <v>185</v>
      </c>
      <c r="R162" s="5" t="s">
        <v>37</v>
      </c>
      <c r="S162" s="5" t="s">
        <v>38</v>
      </c>
      <c r="U162" s="4">
        <v>555</v>
      </c>
      <c r="V162" s="4">
        <v>0.9</v>
      </c>
      <c r="X162" s="4" t="s">
        <v>99</v>
      </c>
      <c r="Y162" s="4">
        <v>26</v>
      </c>
      <c r="Z162" s="4">
        <v>6.6</v>
      </c>
      <c r="AA162" s="4">
        <v>8.0500000000000007</v>
      </c>
      <c r="AH162" s="25">
        <f t="shared" si="7"/>
        <v>0</v>
      </c>
      <c r="AI162" s="8">
        <v>76</v>
      </c>
      <c r="AJ162" s="8">
        <v>11</v>
      </c>
      <c r="AK162" s="8">
        <f>AI162*0.85</f>
        <v>64.599999999999994</v>
      </c>
      <c r="AN162" s="4" t="s">
        <v>96</v>
      </c>
      <c r="AO162" s="4" t="s">
        <v>169</v>
      </c>
    </row>
    <row r="163" spans="1:41" ht="13.8" customHeight="1" x14ac:dyDescent="0.25">
      <c r="A163" s="4" t="s">
        <v>999</v>
      </c>
      <c r="B163" s="4" t="s">
        <v>1136</v>
      </c>
      <c r="C163" s="4">
        <v>2024</v>
      </c>
      <c r="D163" s="9" t="s">
        <v>1137</v>
      </c>
      <c r="E163" s="4" t="s">
        <v>179</v>
      </c>
      <c r="F163" s="4" t="s">
        <v>579</v>
      </c>
      <c r="G163" s="4" t="s">
        <v>1138</v>
      </c>
      <c r="H163" s="15" t="s">
        <v>199</v>
      </c>
      <c r="I163" s="15" t="s">
        <v>284</v>
      </c>
      <c r="J163" s="4" t="s">
        <v>1139</v>
      </c>
      <c r="M163" s="4">
        <v>243</v>
      </c>
      <c r="N163" s="6" t="s">
        <v>1140</v>
      </c>
      <c r="O163" s="5" t="s">
        <v>1141</v>
      </c>
      <c r="P163" s="5" t="s">
        <v>423</v>
      </c>
      <c r="Q163" s="5" t="s">
        <v>868</v>
      </c>
      <c r="R163" s="5" t="s">
        <v>37</v>
      </c>
      <c r="S163" s="5" t="s">
        <v>37</v>
      </c>
      <c r="T163" s="4" t="s">
        <v>1142</v>
      </c>
      <c r="U163" s="4">
        <v>25000</v>
      </c>
      <c r="V163" s="4">
        <v>1.2</v>
      </c>
      <c r="W163" s="4">
        <v>580</v>
      </c>
      <c r="X163" s="4" t="s">
        <v>99</v>
      </c>
      <c r="AH163" s="25">
        <f t="shared" si="7"/>
        <v>0</v>
      </c>
      <c r="AI163" s="4">
        <v>19.844000000000001</v>
      </c>
      <c r="AN163" s="4" t="s">
        <v>96</v>
      </c>
      <c r="AO163" s="4" t="s">
        <v>1144</v>
      </c>
    </row>
    <row r="164" spans="1:41" ht="13.8" customHeight="1" x14ac:dyDescent="0.25">
      <c r="A164" s="4" t="s">
        <v>999</v>
      </c>
      <c r="B164" s="4" t="s">
        <v>1136</v>
      </c>
      <c r="C164" s="4">
        <v>2024</v>
      </c>
      <c r="D164" s="9" t="s">
        <v>1137</v>
      </c>
      <c r="E164" s="4" t="s">
        <v>179</v>
      </c>
      <c r="F164" s="4" t="s">
        <v>579</v>
      </c>
      <c r="G164" s="4" t="s">
        <v>1138</v>
      </c>
      <c r="H164" s="15" t="s">
        <v>199</v>
      </c>
      <c r="I164" s="15" t="s">
        <v>284</v>
      </c>
      <c r="J164" s="4" t="s">
        <v>1139</v>
      </c>
      <c r="M164" s="4">
        <v>243</v>
      </c>
      <c r="N164" s="6" t="s">
        <v>1140</v>
      </c>
      <c r="O164" s="5" t="s">
        <v>1141</v>
      </c>
      <c r="P164" s="5" t="s">
        <v>423</v>
      </c>
      <c r="Q164" s="5" t="s">
        <v>868</v>
      </c>
      <c r="R164" s="5" t="s">
        <v>37</v>
      </c>
      <c r="S164" s="5" t="s">
        <v>37</v>
      </c>
      <c r="T164" s="4" t="s">
        <v>1143</v>
      </c>
      <c r="U164" s="4">
        <v>25000</v>
      </c>
      <c r="V164" s="4">
        <v>1.2</v>
      </c>
      <c r="W164" s="4">
        <v>580</v>
      </c>
      <c r="X164" s="4" t="s">
        <v>99</v>
      </c>
      <c r="AH164" s="25">
        <f t="shared" si="7"/>
        <v>0</v>
      </c>
      <c r="AI164" s="4">
        <v>128</v>
      </c>
      <c r="AN164" s="4" t="s">
        <v>96</v>
      </c>
      <c r="AO164" s="4" t="s">
        <v>1144</v>
      </c>
    </row>
    <row r="165" spans="1:41" x14ac:dyDescent="0.25">
      <c r="A165" s="4" t="s">
        <v>1000</v>
      </c>
      <c r="B165" s="15" t="s">
        <v>476</v>
      </c>
      <c r="C165" s="21">
        <v>2008</v>
      </c>
      <c r="D165" s="15"/>
      <c r="E165" s="15" t="s">
        <v>179</v>
      </c>
      <c r="F165" s="4" t="s">
        <v>578</v>
      </c>
      <c r="G165" s="4" t="s">
        <v>1125</v>
      </c>
      <c r="H165" s="15" t="s">
        <v>15</v>
      </c>
      <c r="I165" s="18" t="s">
        <v>16</v>
      </c>
      <c r="J165" s="18" t="s">
        <v>113</v>
      </c>
      <c r="K165" s="18"/>
      <c r="L165" s="18"/>
      <c r="M165" s="17"/>
      <c r="N165" s="33"/>
      <c r="O165" s="17"/>
      <c r="P165" s="17" t="s">
        <v>423</v>
      </c>
      <c r="Q165" s="17" t="s">
        <v>868</v>
      </c>
      <c r="R165" s="17" t="s">
        <v>867</v>
      </c>
      <c r="S165" s="17" t="s">
        <v>417</v>
      </c>
      <c r="AH165" s="25">
        <f t="shared" si="7"/>
        <v>0</v>
      </c>
      <c r="AI165" s="22">
        <v>4.08</v>
      </c>
      <c r="AJ165" s="22"/>
      <c r="AK165" s="22"/>
      <c r="AL165" s="22"/>
      <c r="AM165" s="15"/>
      <c r="AN165" s="4" t="s">
        <v>96</v>
      </c>
      <c r="AO165" s="4" t="s">
        <v>98</v>
      </c>
    </row>
    <row r="166" spans="1:41" x14ac:dyDescent="0.25">
      <c r="A166" s="4" t="s">
        <v>1001</v>
      </c>
      <c r="B166" s="4" t="s">
        <v>320</v>
      </c>
      <c r="C166" s="4">
        <v>2024</v>
      </c>
      <c r="D166" s="11" t="s">
        <v>321</v>
      </c>
      <c r="E166" s="15" t="s">
        <v>179</v>
      </c>
      <c r="F166" s="4" t="s">
        <v>579</v>
      </c>
      <c r="G166" s="4" t="s">
        <v>752</v>
      </c>
      <c r="H166" s="4" t="s">
        <v>15</v>
      </c>
      <c r="I166" s="4" t="s">
        <v>16</v>
      </c>
      <c r="J166" s="4" t="s">
        <v>19</v>
      </c>
      <c r="N166" s="6" t="s">
        <v>322</v>
      </c>
      <c r="O166" s="5" t="s">
        <v>323</v>
      </c>
      <c r="P166" s="5" t="s">
        <v>185</v>
      </c>
      <c r="Q166" s="17" t="s">
        <v>185</v>
      </c>
      <c r="R166" s="5" t="s">
        <v>44</v>
      </c>
      <c r="S166" s="5" t="s">
        <v>324</v>
      </c>
      <c r="V166" s="4">
        <v>0.65</v>
      </c>
      <c r="W166" s="4">
        <v>15</v>
      </c>
      <c r="X166" s="4" t="s">
        <v>99</v>
      </c>
      <c r="AH166" s="25">
        <f t="shared" si="7"/>
        <v>0</v>
      </c>
      <c r="AN166" s="4" t="s">
        <v>96</v>
      </c>
      <c r="AO166" s="4" t="s">
        <v>98</v>
      </c>
    </row>
    <row r="167" spans="1:41" x14ac:dyDescent="0.25">
      <c r="A167" s="4" t="s">
        <v>898</v>
      </c>
      <c r="B167" s="15" t="s">
        <v>477</v>
      </c>
      <c r="C167" s="15">
        <v>2019</v>
      </c>
      <c r="D167" s="12" t="s">
        <v>800</v>
      </c>
      <c r="E167" s="15" t="s">
        <v>179</v>
      </c>
      <c r="F167" s="4" t="s">
        <v>579</v>
      </c>
      <c r="G167" s="4" t="s">
        <v>568</v>
      </c>
      <c r="H167" s="15" t="s">
        <v>15</v>
      </c>
      <c r="I167" s="15" t="s">
        <v>16</v>
      </c>
      <c r="J167" s="18" t="s">
        <v>419</v>
      </c>
      <c r="K167" s="18"/>
      <c r="L167" s="18"/>
      <c r="M167" s="17"/>
      <c r="N167" s="33"/>
      <c r="O167" s="17"/>
      <c r="P167" s="17" t="s">
        <v>21</v>
      </c>
      <c r="Q167" s="17" t="s">
        <v>48</v>
      </c>
      <c r="R167" s="17" t="s">
        <v>44</v>
      </c>
      <c r="S167" s="17" t="s">
        <v>432</v>
      </c>
      <c r="AH167" s="25">
        <f t="shared" si="7"/>
        <v>0</v>
      </c>
      <c r="AI167" s="21">
        <v>286.79999999999995</v>
      </c>
      <c r="AJ167" s="21"/>
      <c r="AK167" s="21"/>
      <c r="AL167" s="21"/>
      <c r="AM167" s="15"/>
      <c r="AN167" s="4" t="s">
        <v>96</v>
      </c>
      <c r="AO167" s="4" t="s">
        <v>98</v>
      </c>
    </row>
    <row r="168" spans="1:41" x14ac:dyDescent="0.25">
      <c r="A168" s="4" t="s">
        <v>1002</v>
      </c>
      <c r="B168" s="15" t="s">
        <v>478</v>
      </c>
      <c r="C168" s="21">
        <v>2021</v>
      </c>
      <c r="D168" s="30" t="s">
        <v>801</v>
      </c>
      <c r="E168" s="15" t="s">
        <v>179</v>
      </c>
      <c r="F168" s="4" t="s">
        <v>579</v>
      </c>
      <c r="G168" s="4" t="s">
        <v>1123</v>
      </c>
      <c r="H168" s="15" t="s">
        <v>15</v>
      </c>
      <c r="I168" s="18" t="s">
        <v>16</v>
      </c>
      <c r="J168" s="18" t="s">
        <v>416</v>
      </c>
      <c r="K168" s="18"/>
      <c r="L168" s="18"/>
      <c r="M168" s="17"/>
      <c r="N168" s="33"/>
      <c r="O168" s="17"/>
      <c r="P168" s="17" t="s">
        <v>185</v>
      </c>
      <c r="Q168" s="17" t="s">
        <v>185</v>
      </c>
      <c r="R168" s="17" t="s">
        <v>867</v>
      </c>
      <c r="S168" s="17" t="s">
        <v>417</v>
      </c>
      <c r="AH168" s="25">
        <f t="shared" si="7"/>
        <v>0</v>
      </c>
      <c r="AI168" s="22">
        <v>7.5000000000000011E-2</v>
      </c>
      <c r="AJ168" s="22"/>
      <c r="AK168" s="22"/>
      <c r="AL168" s="22"/>
      <c r="AM168" s="15"/>
      <c r="AN168" s="4" t="s">
        <v>96</v>
      </c>
      <c r="AO168" s="4" t="s">
        <v>98</v>
      </c>
    </row>
    <row r="169" spans="1:41" x14ac:dyDescent="0.25">
      <c r="A169" s="4" t="s">
        <v>1003</v>
      </c>
      <c r="B169" s="15" t="s">
        <v>536</v>
      </c>
      <c r="C169" s="15">
        <v>2017</v>
      </c>
      <c r="D169" s="12" t="s">
        <v>802</v>
      </c>
      <c r="E169" s="15" t="s">
        <v>179</v>
      </c>
      <c r="F169" s="4" t="s">
        <v>579</v>
      </c>
      <c r="G169" s="4" t="s">
        <v>673</v>
      </c>
      <c r="H169" s="15" t="s">
        <v>15</v>
      </c>
      <c r="I169" s="15" t="s">
        <v>16</v>
      </c>
      <c r="J169" s="18" t="s">
        <v>457</v>
      </c>
      <c r="K169" s="18"/>
      <c r="L169" s="18"/>
      <c r="M169" s="16"/>
      <c r="N169" s="34"/>
      <c r="O169" s="17"/>
      <c r="P169" s="17" t="s">
        <v>423</v>
      </c>
      <c r="Q169" s="17" t="s">
        <v>868</v>
      </c>
      <c r="R169" s="17" t="s">
        <v>867</v>
      </c>
      <c r="S169" s="24" t="s">
        <v>417</v>
      </c>
      <c r="AH169" s="25">
        <f t="shared" si="7"/>
        <v>0</v>
      </c>
      <c r="AI169" s="15"/>
      <c r="AJ169" s="15"/>
      <c r="AK169" s="15"/>
      <c r="AL169" s="15"/>
      <c r="AM169" s="15">
        <v>0.30384</v>
      </c>
      <c r="AN169" s="4" t="s">
        <v>96</v>
      </c>
      <c r="AO169" s="4" t="s">
        <v>98</v>
      </c>
    </row>
    <row r="170" spans="1:41" x14ac:dyDescent="0.25">
      <c r="A170" s="4" t="s">
        <v>1004</v>
      </c>
      <c r="B170" s="12" t="s">
        <v>334</v>
      </c>
      <c r="C170" s="4">
        <v>2019</v>
      </c>
      <c r="D170" s="12" t="s">
        <v>803</v>
      </c>
      <c r="E170" s="15" t="s">
        <v>179</v>
      </c>
      <c r="F170" s="4" t="s">
        <v>578</v>
      </c>
      <c r="G170" s="4" t="s">
        <v>674</v>
      </c>
      <c r="H170" s="4" t="s">
        <v>15</v>
      </c>
      <c r="I170" s="4" t="s">
        <v>16</v>
      </c>
      <c r="J170" s="12" t="s">
        <v>214</v>
      </c>
      <c r="K170" s="12"/>
      <c r="L170" s="12"/>
      <c r="P170" s="13" t="s">
        <v>185</v>
      </c>
      <c r="Q170" s="17" t="s">
        <v>185</v>
      </c>
      <c r="R170" s="17" t="s">
        <v>37</v>
      </c>
      <c r="S170" s="13" t="s">
        <v>37</v>
      </c>
      <c r="AH170" s="25">
        <f t="shared" si="7"/>
        <v>0</v>
      </c>
      <c r="AI170" s="4">
        <v>6.48</v>
      </c>
      <c r="AN170" s="4" t="s">
        <v>96</v>
      </c>
      <c r="AO170" s="4" t="s">
        <v>98</v>
      </c>
    </row>
    <row r="171" spans="1:41" x14ac:dyDescent="0.25">
      <c r="A171" s="4" t="s">
        <v>1005</v>
      </c>
      <c r="B171" s="15" t="s">
        <v>330</v>
      </c>
      <c r="C171" s="15">
        <v>2021</v>
      </c>
      <c r="D171" s="12" t="s">
        <v>804</v>
      </c>
      <c r="E171" s="15" t="s">
        <v>179</v>
      </c>
      <c r="F171" s="4" t="s">
        <v>579</v>
      </c>
      <c r="G171" s="4" t="s">
        <v>675</v>
      </c>
      <c r="H171" s="15" t="s">
        <v>15</v>
      </c>
      <c r="I171" s="15" t="s">
        <v>16</v>
      </c>
      <c r="J171" s="18" t="s">
        <v>448</v>
      </c>
      <c r="K171" s="18"/>
      <c r="L171" s="18"/>
      <c r="M171" s="16"/>
      <c r="N171" s="34"/>
      <c r="O171" s="17"/>
      <c r="P171" s="17" t="s">
        <v>185</v>
      </c>
      <c r="Q171" s="17" t="s">
        <v>185</v>
      </c>
      <c r="R171" s="17" t="s">
        <v>867</v>
      </c>
      <c r="S171" s="24" t="s">
        <v>421</v>
      </c>
      <c r="AH171" s="25">
        <f t="shared" si="7"/>
        <v>0</v>
      </c>
      <c r="AI171" s="15"/>
      <c r="AJ171" s="15"/>
      <c r="AK171" s="15"/>
      <c r="AL171" s="15"/>
      <c r="AM171" s="15">
        <v>1.44504E-2</v>
      </c>
      <c r="AN171" s="4" t="s">
        <v>96</v>
      </c>
      <c r="AO171" s="4" t="s">
        <v>98</v>
      </c>
    </row>
    <row r="172" spans="1:41" x14ac:dyDescent="0.25">
      <c r="A172" s="4" t="s">
        <v>1006</v>
      </c>
      <c r="B172" s="15" t="s">
        <v>554</v>
      </c>
      <c r="C172" s="15">
        <v>2022</v>
      </c>
      <c r="D172" s="12" t="s">
        <v>805</v>
      </c>
      <c r="E172" s="15" t="s">
        <v>179</v>
      </c>
      <c r="F172" s="4" t="s">
        <v>579</v>
      </c>
      <c r="G172" s="4" t="s">
        <v>571</v>
      </c>
      <c r="H172" s="15" t="s">
        <v>15</v>
      </c>
      <c r="I172" s="15" t="s">
        <v>16</v>
      </c>
      <c r="J172" s="18" t="s">
        <v>19</v>
      </c>
      <c r="K172" s="18"/>
      <c r="L172" s="18"/>
      <c r="M172" s="16"/>
      <c r="N172" s="34"/>
      <c r="O172" s="17"/>
      <c r="P172" s="24" t="s">
        <v>185</v>
      </c>
      <c r="Q172" s="17" t="s">
        <v>185</v>
      </c>
      <c r="R172" s="17" t="s">
        <v>44</v>
      </c>
      <c r="S172" s="24" t="s">
        <v>420</v>
      </c>
      <c r="AH172" s="25">
        <f t="shared" si="7"/>
        <v>0</v>
      </c>
      <c r="AI172" s="15"/>
      <c r="AJ172" s="15"/>
      <c r="AK172" s="15"/>
      <c r="AL172" s="15"/>
      <c r="AM172" s="15">
        <v>0.48024000000000006</v>
      </c>
      <c r="AN172" s="4" t="s">
        <v>96</v>
      </c>
      <c r="AO172" s="4" t="s">
        <v>98</v>
      </c>
    </row>
    <row r="173" spans="1:41" x14ac:dyDescent="0.25">
      <c r="A173" s="4" t="s">
        <v>1007</v>
      </c>
      <c r="B173" s="15" t="s">
        <v>531</v>
      </c>
      <c r="C173" s="15">
        <v>2009</v>
      </c>
      <c r="D173" s="12" t="s">
        <v>806</v>
      </c>
      <c r="E173" s="15" t="s">
        <v>179</v>
      </c>
      <c r="F173" s="4" t="s">
        <v>579</v>
      </c>
      <c r="G173" s="4" t="s">
        <v>1127</v>
      </c>
      <c r="H173" s="15" t="s">
        <v>15</v>
      </c>
      <c r="I173" s="15" t="s">
        <v>16</v>
      </c>
      <c r="J173" s="18" t="s">
        <v>100</v>
      </c>
      <c r="K173" s="18"/>
      <c r="L173" s="18"/>
      <c r="M173" s="16"/>
      <c r="N173" s="34"/>
      <c r="O173" s="17"/>
      <c r="P173" s="17" t="s">
        <v>185</v>
      </c>
      <c r="Q173" s="17" t="s">
        <v>185</v>
      </c>
      <c r="R173" s="17" t="s">
        <v>867</v>
      </c>
      <c r="S173" s="24" t="s">
        <v>417</v>
      </c>
      <c r="AH173" s="25">
        <f t="shared" si="7"/>
        <v>0</v>
      </c>
      <c r="AI173" s="15"/>
      <c r="AJ173" s="15"/>
      <c r="AK173" s="15"/>
      <c r="AL173" s="15"/>
      <c r="AM173" s="15">
        <v>6.4800000000000005E-3</v>
      </c>
      <c r="AN173" s="4" t="s">
        <v>96</v>
      </c>
      <c r="AO173" s="4" t="s">
        <v>98</v>
      </c>
    </row>
    <row r="174" spans="1:41" x14ac:dyDescent="0.25">
      <c r="A174" s="4" t="s">
        <v>1008</v>
      </c>
      <c r="B174" s="15" t="s">
        <v>479</v>
      </c>
      <c r="C174" s="21">
        <v>2018</v>
      </c>
      <c r="D174" s="12" t="s">
        <v>807</v>
      </c>
      <c r="E174" s="15" t="s">
        <v>179</v>
      </c>
      <c r="F174" s="4" t="s">
        <v>579</v>
      </c>
      <c r="G174" s="4" t="s">
        <v>676</v>
      </c>
      <c r="H174" s="15" t="s">
        <v>15</v>
      </c>
      <c r="I174" s="18" t="s">
        <v>16</v>
      </c>
      <c r="J174" s="18" t="s">
        <v>440</v>
      </c>
      <c r="K174" s="18"/>
      <c r="L174" s="18"/>
      <c r="M174" s="17"/>
      <c r="N174" s="33"/>
      <c r="O174" s="17"/>
      <c r="P174" s="17" t="s">
        <v>423</v>
      </c>
      <c r="Q174" s="17" t="s">
        <v>868</v>
      </c>
      <c r="R174" s="17" t="s">
        <v>867</v>
      </c>
      <c r="S174" s="17" t="s">
        <v>421</v>
      </c>
      <c r="AH174" s="25">
        <f t="shared" si="7"/>
        <v>0</v>
      </c>
      <c r="AI174" s="22">
        <v>8.7480000000000002E-2</v>
      </c>
      <c r="AJ174" s="22"/>
      <c r="AK174" s="22"/>
      <c r="AL174" s="22"/>
      <c r="AM174" s="15"/>
      <c r="AN174" s="4" t="s">
        <v>96</v>
      </c>
      <c r="AO174" s="4" t="s">
        <v>98</v>
      </c>
    </row>
    <row r="175" spans="1:41" x14ac:dyDescent="0.25">
      <c r="A175" s="4" t="s">
        <v>1009</v>
      </c>
      <c r="B175" s="15" t="s">
        <v>480</v>
      </c>
      <c r="C175" s="21">
        <v>2016</v>
      </c>
      <c r="D175" s="12" t="s">
        <v>808</v>
      </c>
      <c r="E175" s="15" t="s">
        <v>179</v>
      </c>
      <c r="F175" s="4" t="s">
        <v>579</v>
      </c>
      <c r="G175" s="4" t="s">
        <v>677</v>
      </c>
      <c r="H175" s="15" t="s">
        <v>15</v>
      </c>
      <c r="I175" s="18" t="s">
        <v>16</v>
      </c>
      <c r="J175" s="18" t="s">
        <v>481</v>
      </c>
      <c r="K175" s="18"/>
      <c r="L175" s="18"/>
      <c r="M175" s="17"/>
      <c r="N175" s="33"/>
      <c r="O175" s="17"/>
      <c r="P175" s="17" t="s">
        <v>185</v>
      </c>
      <c r="Q175" s="17" t="s">
        <v>185</v>
      </c>
      <c r="R175" s="17" t="s">
        <v>867</v>
      </c>
      <c r="S175" s="17" t="s">
        <v>417</v>
      </c>
      <c r="AH175" s="25">
        <f t="shared" si="7"/>
        <v>0</v>
      </c>
      <c r="AI175" s="22">
        <v>0.24</v>
      </c>
      <c r="AJ175" s="22"/>
      <c r="AK175" s="22"/>
      <c r="AL175" s="22"/>
      <c r="AM175" s="15"/>
      <c r="AN175" s="4" t="s">
        <v>96</v>
      </c>
      <c r="AO175" s="4" t="s">
        <v>98</v>
      </c>
    </row>
    <row r="176" spans="1:41" x14ac:dyDescent="0.25">
      <c r="A176" s="4" t="s">
        <v>1010</v>
      </c>
      <c r="B176" s="15" t="s">
        <v>482</v>
      </c>
      <c r="C176" s="21">
        <v>2016</v>
      </c>
      <c r="D176" s="15"/>
      <c r="E176" s="15" t="s">
        <v>180</v>
      </c>
      <c r="F176" s="4" t="s">
        <v>578</v>
      </c>
      <c r="G176" s="4" t="s">
        <v>678</v>
      </c>
      <c r="H176" s="15" t="s">
        <v>15</v>
      </c>
      <c r="I176" s="18" t="s">
        <v>16</v>
      </c>
      <c r="J176" s="18" t="s">
        <v>213</v>
      </c>
      <c r="K176" s="18"/>
      <c r="L176" s="18"/>
      <c r="M176" s="17"/>
      <c r="N176" s="33"/>
      <c r="O176" s="17"/>
      <c r="P176" s="17" t="s">
        <v>185</v>
      </c>
      <c r="Q176" s="17" t="s">
        <v>185</v>
      </c>
      <c r="R176" s="17" t="s">
        <v>867</v>
      </c>
      <c r="S176" s="17" t="s">
        <v>421</v>
      </c>
      <c r="AH176" s="25">
        <f t="shared" si="7"/>
        <v>0</v>
      </c>
      <c r="AI176" s="22">
        <v>3.2640000000000002</v>
      </c>
      <c r="AJ176" s="22"/>
      <c r="AK176" s="22"/>
      <c r="AL176" s="22"/>
      <c r="AM176" s="15"/>
      <c r="AN176" s="4" t="s">
        <v>96</v>
      </c>
      <c r="AO176" s="4" t="s">
        <v>98</v>
      </c>
    </row>
    <row r="177" spans="1:41" x14ac:dyDescent="0.25">
      <c r="A177" s="4" t="s">
        <v>1010</v>
      </c>
      <c r="B177" s="28" t="s">
        <v>482</v>
      </c>
      <c r="C177" s="15">
        <v>2016</v>
      </c>
      <c r="D177" s="15"/>
      <c r="E177" s="15" t="s">
        <v>180</v>
      </c>
      <c r="F177" s="4" t="s">
        <v>578</v>
      </c>
      <c r="G177" s="4" t="s">
        <v>678</v>
      </c>
      <c r="H177" s="15" t="s">
        <v>15</v>
      </c>
      <c r="I177" s="15" t="s">
        <v>16</v>
      </c>
      <c r="J177" s="18" t="s">
        <v>213</v>
      </c>
      <c r="K177" s="18"/>
      <c r="L177" s="18"/>
      <c r="M177" s="16"/>
      <c r="N177" s="34"/>
      <c r="O177" s="17"/>
      <c r="P177" s="17" t="s">
        <v>185</v>
      </c>
      <c r="Q177" s="17" t="s">
        <v>185</v>
      </c>
      <c r="R177" s="17" t="s">
        <v>37</v>
      </c>
      <c r="S177" s="17" t="s">
        <v>37</v>
      </c>
      <c r="AH177" s="25">
        <f t="shared" si="7"/>
        <v>0</v>
      </c>
      <c r="AI177" s="16"/>
      <c r="AJ177" s="16"/>
      <c r="AK177" s="16"/>
      <c r="AL177" s="16"/>
      <c r="AM177" s="16">
        <v>0.28560000000000002</v>
      </c>
      <c r="AN177" s="4" t="s">
        <v>96</v>
      </c>
      <c r="AO177" s="4" t="s">
        <v>98</v>
      </c>
    </row>
    <row r="178" spans="1:41" ht="14.4" customHeight="1" x14ac:dyDescent="0.25">
      <c r="A178" s="4" t="s">
        <v>1010</v>
      </c>
      <c r="B178" s="15" t="s">
        <v>405</v>
      </c>
      <c r="C178" s="15">
        <v>2016</v>
      </c>
      <c r="D178" s="15"/>
      <c r="E178" s="15" t="s">
        <v>180</v>
      </c>
      <c r="F178" s="4" t="s">
        <v>578</v>
      </c>
      <c r="G178" s="4" t="s">
        <v>678</v>
      </c>
      <c r="H178" s="15" t="s">
        <v>15</v>
      </c>
      <c r="I178" s="15" t="s">
        <v>16</v>
      </c>
      <c r="J178" s="18" t="s">
        <v>213</v>
      </c>
      <c r="K178" s="18"/>
      <c r="L178" s="18"/>
      <c r="M178" s="16"/>
      <c r="N178" s="34"/>
      <c r="O178" s="17"/>
      <c r="P178" s="24" t="s">
        <v>185</v>
      </c>
      <c r="Q178" s="17" t="s">
        <v>185</v>
      </c>
      <c r="R178" s="17" t="s">
        <v>44</v>
      </c>
      <c r="S178" s="24" t="s">
        <v>185</v>
      </c>
      <c r="AH178" s="25">
        <f t="shared" si="7"/>
        <v>0</v>
      </c>
      <c r="AI178" s="15"/>
      <c r="AJ178" s="15"/>
      <c r="AK178" s="15"/>
      <c r="AL178" s="15"/>
      <c r="AM178" s="15">
        <v>0.53256000000000003</v>
      </c>
      <c r="AN178" s="4" t="s">
        <v>96</v>
      </c>
      <c r="AO178" s="4" t="s">
        <v>98</v>
      </c>
    </row>
    <row r="179" spans="1:41" x14ac:dyDescent="0.25">
      <c r="A179" s="4" t="s">
        <v>1011</v>
      </c>
      <c r="B179" s="12" t="s">
        <v>327</v>
      </c>
      <c r="C179" s="4">
        <v>2018</v>
      </c>
      <c r="E179" s="15" t="s">
        <v>180</v>
      </c>
      <c r="F179" s="4" t="s">
        <v>578</v>
      </c>
      <c r="G179" s="4" t="s">
        <v>679</v>
      </c>
      <c r="H179" s="4" t="s">
        <v>15</v>
      </c>
      <c r="I179" s="4" t="s">
        <v>16</v>
      </c>
      <c r="J179" s="12" t="s">
        <v>212</v>
      </c>
      <c r="K179" s="12"/>
      <c r="L179" s="12"/>
      <c r="P179" s="13" t="s">
        <v>185</v>
      </c>
      <c r="Q179" s="17" t="s">
        <v>185</v>
      </c>
      <c r="R179" s="17" t="s">
        <v>37</v>
      </c>
      <c r="S179" s="17" t="s">
        <v>37</v>
      </c>
      <c r="AH179" s="25">
        <f t="shared" si="7"/>
        <v>0</v>
      </c>
      <c r="AI179" s="4">
        <v>1.6800000000000002</v>
      </c>
      <c r="AN179" s="4" t="s">
        <v>96</v>
      </c>
      <c r="AO179" s="4" t="s">
        <v>98</v>
      </c>
    </row>
    <row r="180" spans="1:41" x14ac:dyDescent="0.25">
      <c r="A180" s="4" t="s">
        <v>1012</v>
      </c>
      <c r="B180" s="15" t="s">
        <v>406</v>
      </c>
      <c r="C180" s="15">
        <v>2018</v>
      </c>
      <c r="D180" s="12" t="s">
        <v>809</v>
      </c>
      <c r="E180" s="15" t="s">
        <v>179</v>
      </c>
      <c r="F180" s="4" t="s">
        <v>579</v>
      </c>
      <c r="G180" s="4" t="s">
        <v>680</v>
      </c>
      <c r="H180" s="15" t="s">
        <v>15</v>
      </c>
      <c r="I180" s="15" t="s">
        <v>16</v>
      </c>
      <c r="J180" s="18" t="s">
        <v>100</v>
      </c>
      <c r="K180" s="18"/>
      <c r="L180" s="18"/>
      <c r="M180" s="17"/>
      <c r="N180" s="33"/>
      <c r="O180" s="17"/>
      <c r="P180" s="17" t="s">
        <v>21</v>
      </c>
      <c r="Q180" s="17" t="s">
        <v>48</v>
      </c>
      <c r="R180" s="17" t="s">
        <v>44</v>
      </c>
      <c r="S180" s="17" t="s">
        <v>432</v>
      </c>
      <c r="AH180" s="25">
        <f t="shared" si="7"/>
        <v>0</v>
      </c>
      <c r="AI180" s="21">
        <v>12.24</v>
      </c>
      <c r="AJ180" s="21"/>
      <c r="AK180" s="21"/>
      <c r="AL180" s="21"/>
      <c r="AM180" s="15"/>
      <c r="AN180" s="4" t="s">
        <v>96</v>
      </c>
      <c r="AO180" s="4" t="s">
        <v>98</v>
      </c>
    </row>
    <row r="181" spans="1:41" x14ac:dyDescent="0.25">
      <c r="A181" s="4" t="s">
        <v>1012</v>
      </c>
      <c r="B181" s="12" t="s">
        <v>406</v>
      </c>
      <c r="C181" s="4">
        <v>2018</v>
      </c>
      <c r="D181" s="12" t="s">
        <v>809</v>
      </c>
      <c r="E181" s="12" t="s">
        <v>179</v>
      </c>
      <c r="F181" s="4" t="s">
        <v>579</v>
      </c>
      <c r="G181" s="4" t="s">
        <v>680</v>
      </c>
      <c r="H181" s="4" t="s">
        <v>15</v>
      </c>
      <c r="I181" s="4" t="s">
        <v>16</v>
      </c>
      <c r="J181" s="12" t="s">
        <v>100</v>
      </c>
      <c r="K181" s="12"/>
      <c r="L181" s="12"/>
      <c r="P181" s="13" t="s">
        <v>185</v>
      </c>
      <c r="Q181" s="17" t="s">
        <v>185</v>
      </c>
      <c r="R181" s="17" t="s">
        <v>37</v>
      </c>
      <c r="S181" s="17" t="s">
        <v>37</v>
      </c>
      <c r="AH181" s="25">
        <f t="shared" si="7"/>
        <v>0</v>
      </c>
      <c r="AI181" s="4">
        <v>12.24</v>
      </c>
      <c r="AN181" s="4" t="s">
        <v>96</v>
      </c>
      <c r="AO181" s="4" t="s">
        <v>98</v>
      </c>
    </row>
    <row r="182" spans="1:41" x14ac:dyDescent="0.25">
      <c r="A182" s="4" t="s">
        <v>1013</v>
      </c>
      <c r="B182" s="15" t="s">
        <v>483</v>
      </c>
      <c r="C182" s="21">
        <v>2020</v>
      </c>
      <c r="D182" s="15"/>
      <c r="E182" s="15" t="s">
        <v>180</v>
      </c>
      <c r="F182" s="4" t="s">
        <v>578</v>
      </c>
      <c r="G182" s="4" t="s">
        <v>681</v>
      </c>
      <c r="H182" s="15" t="s">
        <v>15</v>
      </c>
      <c r="I182" s="18" t="s">
        <v>16</v>
      </c>
      <c r="J182" s="18" t="s">
        <v>100</v>
      </c>
      <c r="K182" s="18"/>
      <c r="L182" s="18"/>
      <c r="M182" s="17"/>
      <c r="N182" s="33"/>
      <c r="O182" s="17"/>
      <c r="P182" s="17" t="s">
        <v>185</v>
      </c>
      <c r="Q182" s="17" t="s">
        <v>185</v>
      </c>
      <c r="R182" s="17" t="s">
        <v>867</v>
      </c>
      <c r="S182" s="17" t="s">
        <v>417</v>
      </c>
      <c r="AH182" s="25">
        <f t="shared" si="7"/>
        <v>0</v>
      </c>
      <c r="AI182" s="22">
        <v>18.096</v>
      </c>
      <c r="AJ182" s="22"/>
      <c r="AK182" s="22"/>
      <c r="AL182" s="22"/>
      <c r="AM182" s="15"/>
      <c r="AN182" s="4" t="s">
        <v>96</v>
      </c>
      <c r="AO182" s="4" t="s">
        <v>98</v>
      </c>
    </row>
    <row r="183" spans="1:41" x14ac:dyDescent="0.25">
      <c r="A183" s="4" t="s">
        <v>1013</v>
      </c>
      <c r="B183" s="12" t="s">
        <v>335</v>
      </c>
      <c r="C183" s="4">
        <v>2020</v>
      </c>
      <c r="E183" s="12" t="s">
        <v>180</v>
      </c>
      <c r="F183" s="4" t="s">
        <v>578</v>
      </c>
      <c r="G183" s="4" t="s">
        <v>681</v>
      </c>
      <c r="H183" s="4" t="s">
        <v>15</v>
      </c>
      <c r="I183" s="4" t="s">
        <v>16</v>
      </c>
      <c r="J183" s="12" t="s">
        <v>100</v>
      </c>
      <c r="K183" s="12"/>
      <c r="L183" s="12"/>
      <c r="P183" s="13" t="s">
        <v>185</v>
      </c>
      <c r="Q183" s="17" t="s">
        <v>185</v>
      </c>
      <c r="R183" s="17" t="s">
        <v>37</v>
      </c>
      <c r="S183" s="17" t="s">
        <v>37</v>
      </c>
      <c r="AH183" s="25">
        <f t="shared" si="7"/>
        <v>0</v>
      </c>
      <c r="AI183" s="4">
        <v>7.92</v>
      </c>
      <c r="AN183" s="4" t="s">
        <v>96</v>
      </c>
      <c r="AO183" s="4" t="s">
        <v>98</v>
      </c>
    </row>
    <row r="184" spans="1:41" x14ac:dyDescent="0.25">
      <c r="A184" s="4" t="s">
        <v>899</v>
      </c>
      <c r="B184" s="4" t="s">
        <v>1080</v>
      </c>
      <c r="C184" s="4">
        <v>2015</v>
      </c>
      <c r="E184" s="4" t="s">
        <v>180</v>
      </c>
      <c r="F184" s="4" t="s">
        <v>578</v>
      </c>
      <c r="G184" s="4" t="s">
        <v>1082</v>
      </c>
      <c r="H184" s="15" t="s">
        <v>15</v>
      </c>
      <c r="I184" s="15" t="s">
        <v>16</v>
      </c>
      <c r="J184" s="4" t="s">
        <v>1081</v>
      </c>
      <c r="P184" s="5" t="s">
        <v>21</v>
      </c>
      <c r="Q184" s="5" t="s">
        <v>48</v>
      </c>
      <c r="R184" s="5" t="s">
        <v>37</v>
      </c>
      <c r="S184" s="5" t="s">
        <v>1058</v>
      </c>
      <c r="X184" s="4" t="s">
        <v>112</v>
      </c>
      <c r="Y184" s="4">
        <v>20.8</v>
      </c>
      <c r="AF184" s="4">
        <v>13.28</v>
      </c>
      <c r="AH184" s="25">
        <f t="shared" ref="AH184:AH219" si="8">(AB184*(14.01/18.04))+(AC184*(14.01/62))+(AD184*(14.01/46.01))</f>
        <v>0</v>
      </c>
      <c r="AI184" s="4">
        <v>222.13</v>
      </c>
      <c r="AL184" s="4">
        <v>265.33999999999997</v>
      </c>
      <c r="AN184" s="4" t="s">
        <v>96</v>
      </c>
      <c r="AO184" s="4" t="s">
        <v>97</v>
      </c>
    </row>
    <row r="185" spans="1:41" x14ac:dyDescent="0.25">
      <c r="A185" s="4" t="s">
        <v>1015</v>
      </c>
      <c r="B185" s="15" t="s">
        <v>484</v>
      </c>
      <c r="C185" s="21">
        <v>2021</v>
      </c>
      <c r="D185" s="15" t="s">
        <v>855</v>
      </c>
      <c r="E185" s="15" t="s">
        <v>179</v>
      </c>
      <c r="F185" s="4" t="s">
        <v>579</v>
      </c>
      <c r="G185" s="4" t="s">
        <v>686</v>
      </c>
      <c r="H185" s="15" t="s">
        <v>15</v>
      </c>
      <c r="I185" s="18" t="s">
        <v>16</v>
      </c>
      <c r="J185" s="18" t="s">
        <v>100</v>
      </c>
      <c r="K185" s="18"/>
      <c r="L185" s="18"/>
      <c r="M185" s="17"/>
      <c r="N185" s="33"/>
      <c r="O185" s="17"/>
      <c r="P185" s="17" t="s">
        <v>185</v>
      </c>
      <c r="Q185" s="17" t="s">
        <v>185</v>
      </c>
      <c r="R185" s="17" t="s">
        <v>867</v>
      </c>
      <c r="S185" s="17" t="s">
        <v>421</v>
      </c>
      <c r="AH185" s="25">
        <f t="shared" si="8"/>
        <v>0</v>
      </c>
      <c r="AI185" s="22">
        <v>6.239999999999999E-3</v>
      </c>
      <c r="AJ185" s="22"/>
      <c r="AK185" s="22"/>
      <c r="AL185" s="22"/>
      <c r="AM185" s="15"/>
      <c r="AN185" s="4" t="s">
        <v>96</v>
      </c>
      <c r="AO185" s="4" t="s">
        <v>98</v>
      </c>
    </row>
    <row r="186" spans="1:41" x14ac:dyDescent="0.25">
      <c r="A186" s="4" t="s">
        <v>1016</v>
      </c>
      <c r="B186" s="15" t="s">
        <v>484</v>
      </c>
      <c r="C186" s="15">
        <v>2014</v>
      </c>
      <c r="D186" s="15"/>
      <c r="E186" s="15" t="s">
        <v>180</v>
      </c>
      <c r="F186" s="4" t="s">
        <v>578</v>
      </c>
      <c r="G186" s="4" t="s">
        <v>685</v>
      </c>
      <c r="H186" s="15" t="s">
        <v>15</v>
      </c>
      <c r="I186" s="15" t="s">
        <v>16</v>
      </c>
      <c r="J186" s="18" t="s">
        <v>100</v>
      </c>
      <c r="K186" s="18"/>
      <c r="L186" s="18"/>
      <c r="M186" s="16"/>
      <c r="N186" s="34"/>
      <c r="O186" s="17"/>
      <c r="P186" s="17" t="s">
        <v>185</v>
      </c>
      <c r="Q186" s="17" t="s">
        <v>185</v>
      </c>
      <c r="R186" s="17" t="s">
        <v>867</v>
      </c>
      <c r="S186" s="24" t="s">
        <v>417</v>
      </c>
      <c r="AH186" s="25">
        <f t="shared" si="8"/>
        <v>0</v>
      </c>
      <c r="AI186" s="15"/>
      <c r="AJ186" s="15"/>
      <c r="AK186" s="15"/>
      <c r="AL186" s="15"/>
      <c r="AM186" s="15">
        <v>6.7200000000000007E-5</v>
      </c>
      <c r="AN186" s="4" t="s">
        <v>96</v>
      </c>
      <c r="AO186" s="4" t="s">
        <v>98</v>
      </c>
    </row>
    <row r="187" spans="1:41" x14ac:dyDescent="0.25">
      <c r="A187" s="4" t="s">
        <v>1017</v>
      </c>
      <c r="B187" s="15" t="s">
        <v>533</v>
      </c>
      <c r="C187" s="15">
        <v>2019</v>
      </c>
      <c r="D187" s="12" t="s">
        <v>810</v>
      </c>
      <c r="E187" s="15" t="s">
        <v>179</v>
      </c>
      <c r="F187" s="4" t="s">
        <v>579</v>
      </c>
      <c r="G187" s="4" t="s">
        <v>684</v>
      </c>
      <c r="H187" s="15" t="s">
        <v>15</v>
      </c>
      <c r="I187" s="15" t="s">
        <v>16</v>
      </c>
      <c r="J187" s="18" t="s">
        <v>100</v>
      </c>
      <c r="K187" s="18"/>
      <c r="L187" s="18"/>
      <c r="M187" s="16"/>
      <c r="N187" s="34"/>
      <c r="O187" s="17"/>
      <c r="P187" s="17" t="s">
        <v>185</v>
      </c>
      <c r="Q187" s="17" t="s">
        <v>185</v>
      </c>
      <c r="R187" s="17" t="s">
        <v>867</v>
      </c>
      <c r="S187" s="24" t="s">
        <v>421</v>
      </c>
      <c r="AH187" s="25">
        <f t="shared" si="8"/>
        <v>0</v>
      </c>
      <c r="AI187" s="15"/>
      <c r="AJ187" s="15"/>
      <c r="AK187" s="15"/>
      <c r="AL187" s="15"/>
      <c r="AM187" s="15">
        <v>1.272E-4</v>
      </c>
      <c r="AN187" s="4" t="s">
        <v>96</v>
      </c>
      <c r="AO187" s="4" t="s">
        <v>98</v>
      </c>
    </row>
    <row r="188" spans="1:41" x14ac:dyDescent="0.25">
      <c r="A188" s="4" t="s">
        <v>1018</v>
      </c>
      <c r="B188" s="12" t="s">
        <v>337</v>
      </c>
      <c r="C188" s="4">
        <v>2021</v>
      </c>
      <c r="D188" s="12" t="s">
        <v>811</v>
      </c>
      <c r="E188" s="15" t="s">
        <v>179</v>
      </c>
      <c r="F188" s="4" t="s">
        <v>579</v>
      </c>
      <c r="G188" s="4" t="s">
        <v>686</v>
      </c>
      <c r="H188" s="4" t="s">
        <v>15</v>
      </c>
      <c r="I188" s="4" t="s">
        <v>16</v>
      </c>
      <c r="J188" s="12" t="s">
        <v>100</v>
      </c>
      <c r="K188" s="12"/>
      <c r="L188" s="12"/>
      <c r="P188" s="13" t="s">
        <v>185</v>
      </c>
      <c r="Q188" s="17" t="s">
        <v>185</v>
      </c>
      <c r="R188" s="17" t="s">
        <v>37</v>
      </c>
      <c r="S188" s="17" t="s">
        <v>37</v>
      </c>
      <c r="AH188" s="25">
        <f t="shared" si="8"/>
        <v>0</v>
      </c>
      <c r="AI188" s="4">
        <v>9.6000000000000014</v>
      </c>
      <c r="AN188" s="4" t="s">
        <v>96</v>
      </c>
      <c r="AO188" s="4" t="s">
        <v>98</v>
      </c>
    </row>
    <row r="189" spans="1:41" x14ac:dyDescent="0.25">
      <c r="A189" s="4" t="s">
        <v>1019</v>
      </c>
      <c r="B189" s="15" t="s">
        <v>485</v>
      </c>
      <c r="C189" s="21">
        <v>2013</v>
      </c>
      <c r="D189" s="12" t="s">
        <v>812</v>
      </c>
      <c r="E189" s="15" t="s">
        <v>179</v>
      </c>
      <c r="F189" s="4" t="s">
        <v>579</v>
      </c>
      <c r="G189" s="4" t="s">
        <v>687</v>
      </c>
      <c r="H189" s="15" t="s">
        <v>15</v>
      </c>
      <c r="I189" s="18" t="s">
        <v>16</v>
      </c>
      <c r="J189" s="18" t="s">
        <v>191</v>
      </c>
      <c r="K189" s="18"/>
      <c r="L189" s="18"/>
      <c r="M189" s="17"/>
      <c r="N189" s="33"/>
      <c r="O189" s="17"/>
      <c r="P189" s="17" t="s">
        <v>185</v>
      </c>
      <c r="Q189" s="17" t="s">
        <v>185</v>
      </c>
      <c r="R189" s="17" t="s">
        <v>867</v>
      </c>
      <c r="S189" s="17" t="s">
        <v>417</v>
      </c>
      <c r="AH189" s="25">
        <f t="shared" si="8"/>
        <v>0</v>
      </c>
      <c r="AI189" s="22">
        <v>3.8231999999999999</v>
      </c>
      <c r="AJ189" s="22"/>
      <c r="AK189" s="22"/>
      <c r="AL189" s="22"/>
      <c r="AM189" s="15"/>
      <c r="AN189" s="4" t="s">
        <v>96</v>
      </c>
      <c r="AO189" s="4" t="s">
        <v>98</v>
      </c>
    </row>
    <row r="190" spans="1:41" x14ac:dyDescent="0.25">
      <c r="A190" s="4" t="s">
        <v>1020</v>
      </c>
      <c r="B190" s="15" t="s">
        <v>485</v>
      </c>
      <c r="C190" s="21">
        <v>2013</v>
      </c>
      <c r="D190" s="30" t="s">
        <v>813</v>
      </c>
      <c r="E190" s="15" t="s">
        <v>179</v>
      </c>
      <c r="F190" s="4" t="s">
        <v>579</v>
      </c>
      <c r="G190" s="4" t="s">
        <v>688</v>
      </c>
      <c r="H190" s="15" t="s">
        <v>15</v>
      </c>
      <c r="I190" s="18" t="s">
        <v>16</v>
      </c>
      <c r="J190" s="18" t="s">
        <v>215</v>
      </c>
      <c r="K190" s="18"/>
      <c r="L190" s="18"/>
      <c r="M190" s="17"/>
      <c r="N190" s="33"/>
      <c r="O190" s="17"/>
      <c r="P190" s="17" t="s">
        <v>185</v>
      </c>
      <c r="Q190" s="17" t="s">
        <v>185</v>
      </c>
      <c r="R190" s="17" t="s">
        <v>867</v>
      </c>
      <c r="S190" s="17" t="s">
        <v>421</v>
      </c>
      <c r="AH190" s="25">
        <f t="shared" si="8"/>
        <v>0</v>
      </c>
      <c r="AI190" s="22">
        <v>1.2000000000000002</v>
      </c>
      <c r="AJ190" s="22"/>
      <c r="AK190" s="22"/>
      <c r="AL190" s="22"/>
      <c r="AM190" s="15"/>
      <c r="AN190" s="4" t="s">
        <v>96</v>
      </c>
      <c r="AO190" s="4" t="s">
        <v>98</v>
      </c>
    </row>
    <row r="191" spans="1:41" x14ac:dyDescent="0.25">
      <c r="A191" s="4" t="s">
        <v>1021</v>
      </c>
      <c r="B191" s="15" t="s">
        <v>486</v>
      </c>
      <c r="C191" s="21">
        <v>2014</v>
      </c>
      <c r="D191" s="12" t="s">
        <v>814</v>
      </c>
      <c r="E191" s="15" t="s">
        <v>179</v>
      </c>
      <c r="F191" s="4" t="s">
        <v>579</v>
      </c>
      <c r="G191" s="4" t="s">
        <v>1118</v>
      </c>
      <c r="H191" s="15" t="s">
        <v>15</v>
      </c>
      <c r="I191" s="18" t="s">
        <v>16</v>
      </c>
      <c r="J191" s="18" t="s">
        <v>100</v>
      </c>
      <c r="K191" s="18"/>
      <c r="L191" s="18"/>
      <c r="M191" s="17"/>
      <c r="N191" s="33"/>
      <c r="O191" s="17"/>
      <c r="P191" s="17" t="s">
        <v>423</v>
      </c>
      <c r="Q191" s="17" t="s">
        <v>868</v>
      </c>
      <c r="R191" s="17" t="s">
        <v>867</v>
      </c>
      <c r="S191" s="17" t="s">
        <v>417</v>
      </c>
      <c r="AH191" s="25">
        <f t="shared" si="8"/>
        <v>0</v>
      </c>
      <c r="AI191" s="22">
        <v>2.5056000000000003</v>
      </c>
      <c r="AJ191" s="22"/>
      <c r="AK191" s="22"/>
      <c r="AL191" s="22"/>
      <c r="AM191" s="15"/>
      <c r="AN191" s="4" t="s">
        <v>96</v>
      </c>
      <c r="AO191" s="4" t="s">
        <v>98</v>
      </c>
    </row>
    <row r="192" spans="1:41" x14ac:dyDescent="0.25">
      <c r="A192" s="4" t="s">
        <v>900</v>
      </c>
      <c r="B192" s="15" t="s">
        <v>487</v>
      </c>
      <c r="C192" s="21">
        <v>2018</v>
      </c>
      <c r="D192" s="15"/>
      <c r="E192" s="15" t="s">
        <v>179</v>
      </c>
      <c r="F192" s="4" t="s">
        <v>578</v>
      </c>
      <c r="G192" s="4" t="s">
        <v>689</v>
      </c>
      <c r="H192" s="15" t="s">
        <v>15</v>
      </c>
      <c r="I192" s="18" t="s">
        <v>16</v>
      </c>
      <c r="J192" s="18" t="s">
        <v>100</v>
      </c>
      <c r="K192" s="18"/>
      <c r="L192" s="18"/>
      <c r="M192" s="17"/>
      <c r="N192" s="33"/>
      <c r="O192" s="17"/>
      <c r="P192" s="17" t="s">
        <v>21</v>
      </c>
      <c r="Q192" s="17" t="s">
        <v>48</v>
      </c>
      <c r="R192" s="17" t="s">
        <v>37</v>
      </c>
      <c r="S192" s="17" t="s">
        <v>421</v>
      </c>
      <c r="AH192" s="25">
        <f t="shared" si="8"/>
        <v>0</v>
      </c>
      <c r="AI192" s="22">
        <v>222</v>
      </c>
      <c r="AJ192" s="22"/>
      <c r="AK192" s="22"/>
      <c r="AL192" s="22"/>
      <c r="AM192" s="15"/>
      <c r="AN192" s="4" t="s">
        <v>96</v>
      </c>
      <c r="AO192" s="4" t="s">
        <v>98</v>
      </c>
    </row>
    <row r="193" spans="1:41" x14ac:dyDescent="0.25">
      <c r="A193" s="4" t="s">
        <v>1022</v>
      </c>
      <c r="B193" s="15" t="s">
        <v>488</v>
      </c>
      <c r="C193" s="21">
        <v>2005</v>
      </c>
      <c r="D193" s="12" t="s">
        <v>815</v>
      </c>
      <c r="E193" s="15" t="s">
        <v>179</v>
      </c>
      <c r="F193" s="4" t="s">
        <v>579</v>
      </c>
      <c r="G193" s="4" t="s">
        <v>690</v>
      </c>
      <c r="H193" s="15" t="s">
        <v>15</v>
      </c>
      <c r="I193" s="18" t="s">
        <v>16</v>
      </c>
      <c r="J193" s="18" t="s">
        <v>191</v>
      </c>
      <c r="K193" s="18"/>
      <c r="L193" s="18"/>
      <c r="M193" s="17"/>
      <c r="N193" s="33"/>
      <c r="O193" s="17"/>
      <c r="P193" s="17" t="s">
        <v>185</v>
      </c>
      <c r="Q193" s="17" t="s">
        <v>185</v>
      </c>
      <c r="R193" s="17" t="s">
        <v>867</v>
      </c>
      <c r="S193" s="17" t="s">
        <v>417</v>
      </c>
      <c r="AH193" s="25">
        <f t="shared" si="8"/>
        <v>0</v>
      </c>
      <c r="AI193" s="22">
        <v>25.200000000000003</v>
      </c>
      <c r="AJ193" s="22"/>
      <c r="AK193" s="22"/>
      <c r="AL193" s="22"/>
      <c r="AM193" s="15"/>
      <c r="AN193" s="4" t="s">
        <v>96</v>
      </c>
      <c r="AO193" s="4" t="s">
        <v>98</v>
      </c>
    </row>
    <row r="194" spans="1:41" x14ac:dyDescent="0.25">
      <c r="A194" s="4" t="s">
        <v>1022</v>
      </c>
      <c r="B194" s="15" t="s">
        <v>488</v>
      </c>
      <c r="C194" s="21">
        <v>2005</v>
      </c>
      <c r="D194" s="12" t="s">
        <v>815</v>
      </c>
      <c r="E194" s="15" t="s">
        <v>179</v>
      </c>
      <c r="F194" s="4" t="s">
        <v>579</v>
      </c>
      <c r="G194" s="4" t="s">
        <v>690</v>
      </c>
      <c r="H194" s="15" t="s">
        <v>15</v>
      </c>
      <c r="I194" s="18" t="s">
        <v>16</v>
      </c>
      <c r="J194" s="18" t="s">
        <v>191</v>
      </c>
      <c r="K194" s="18"/>
      <c r="L194" s="18"/>
      <c r="M194" s="17"/>
      <c r="N194" s="33"/>
      <c r="O194" s="17"/>
      <c r="P194" s="17" t="s">
        <v>423</v>
      </c>
      <c r="Q194" s="17" t="s">
        <v>868</v>
      </c>
      <c r="R194" s="17" t="s">
        <v>867</v>
      </c>
      <c r="S194" s="17" t="s">
        <v>417</v>
      </c>
      <c r="AH194" s="25">
        <f t="shared" si="8"/>
        <v>0</v>
      </c>
      <c r="AI194" s="22">
        <v>25.488</v>
      </c>
      <c r="AJ194" s="22"/>
      <c r="AK194" s="22"/>
      <c r="AL194" s="22"/>
      <c r="AM194" s="15"/>
      <c r="AN194" s="4" t="s">
        <v>96</v>
      </c>
      <c r="AO194" s="4" t="s">
        <v>98</v>
      </c>
    </row>
    <row r="195" spans="1:41" x14ac:dyDescent="0.25">
      <c r="A195" s="4" t="s">
        <v>1023</v>
      </c>
      <c r="B195" s="15" t="s">
        <v>488</v>
      </c>
      <c r="C195" s="21">
        <v>2006</v>
      </c>
      <c r="D195" s="12" t="s">
        <v>816</v>
      </c>
      <c r="E195" s="15" t="s">
        <v>179</v>
      </c>
      <c r="F195" s="4" t="s">
        <v>579</v>
      </c>
      <c r="G195" s="4" t="s">
        <v>691</v>
      </c>
      <c r="H195" s="15" t="s">
        <v>15</v>
      </c>
      <c r="I195" s="18" t="s">
        <v>16</v>
      </c>
      <c r="J195" s="18" t="s">
        <v>100</v>
      </c>
      <c r="K195" s="18"/>
      <c r="L195" s="18"/>
      <c r="M195" s="17"/>
      <c r="N195" s="33"/>
      <c r="O195" s="17"/>
      <c r="P195" s="17" t="s">
        <v>185</v>
      </c>
      <c r="Q195" s="17" t="s">
        <v>185</v>
      </c>
      <c r="R195" s="17" t="s">
        <v>867</v>
      </c>
      <c r="S195" s="17" t="s">
        <v>417</v>
      </c>
      <c r="AH195" s="25">
        <f t="shared" si="8"/>
        <v>0</v>
      </c>
      <c r="AI195" s="22">
        <v>8.16</v>
      </c>
      <c r="AJ195" s="22"/>
      <c r="AK195" s="22"/>
      <c r="AL195" s="22"/>
      <c r="AM195" s="15"/>
      <c r="AN195" s="4" t="s">
        <v>96</v>
      </c>
      <c r="AO195" s="4" t="s">
        <v>98</v>
      </c>
    </row>
    <row r="196" spans="1:41" x14ac:dyDescent="0.25">
      <c r="A196" s="4" t="s">
        <v>1024</v>
      </c>
      <c r="B196" s="4" t="s">
        <v>232</v>
      </c>
      <c r="C196" s="4">
        <v>2017</v>
      </c>
      <c r="D196" s="11" t="s">
        <v>233</v>
      </c>
      <c r="E196" s="15" t="s">
        <v>179</v>
      </c>
      <c r="F196" s="4" t="s">
        <v>579</v>
      </c>
      <c r="G196" s="4" t="s">
        <v>753</v>
      </c>
      <c r="H196" s="4" t="s">
        <v>15</v>
      </c>
      <c r="I196" s="4" t="s">
        <v>16</v>
      </c>
      <c r="J196" s="4" t="s">
        <v>234</v>
      </c>
      <c r="M196" s="4">
        <v>150</v>
      </c>
      <c r="N196" s="6" t="s">
        <v>235</v>
      </c>
      <c r="O196" s="5" t="s">
        <v>236</v>
      </c>
      <c r="P196" s="5" t="s">
        <v>185</v>
      </c>
      <c r="Q196" s="17" t="s">
        <v>185</v>
      </c>
      <c r="R196" s="5" t="s">
        <v>37</v>
      </c>
      <c r="S196" s="5" t="s">
        <v>38</v>
      </c>
      <c r="T196" s="4" t="s">
        <v>237</v>
      </c>
      <c r="U196" s="4">
        <v>2500</v>
      </c>
      <c r="V196" s="4">
        <v>1.8</v>
      </c>
      <c r="W196" s="4" t="s">
        <v>238</v>
      </c>
      <c r="X196" s="4" t="s">
        <v>99</v>
      </c>
      <c r="AB196" s="4">
        <v>1.21</v>
      </c>
      <c r="AH196" s="25">
        <f t="shared" si="8"/>
        <v>0.93969512195121951</v>
      </c>
      <c r="AI196" s="4">
        <v>9.3000000000000007</v>
      </c>
      <c r="AL196" s="4">
        <v>1068</v>
      </c>
      <c r="AN196" s="4" t="s">
        <v>96</v>
      </c>
      <c r="AO196" s="4" t="s">
        <v>97</v>
      </c>
    </row>
    <row r="197" spans="1:41" x14ac:dyDescent="0.25">
      <c r="A197" s="4" t="s">
        <v>901</v>
      </c>
      <c r="B197" s="4" t="s">
        <v>115</v>
      </c>
      <c r="C197" s="4">
        <v>2019</v>
      </c>
      <c r="E197" s="15" t="s">
        <v>179</v>
      </c>
      <c r="F197" s="4" t="s">
        <v>578</v>
      </c>
      <c r="H197" s="4" t="s">
        <v>15</v>
      </c>
      <c r="I197" s="4" t="s">
        <v>16</v>
      </c>
      <c r="J197" s="4" t="s">
        <v>116</v>
      </c>
      <c r="N197" s="6" t="s">
        <v>25</v>
      </c>
      <c r="O197" s="5" t="s">
        <v>58</v>
      </c>
      <c r="P197" s="5" t="s">
        <v>21</v>
      </c>
      <c r="Q197" s="17" t="s">
        <v>424</v>
      </c>
      <c r="R197" s="5" t="s">
        <v>37</v>
      </c>
      <c r="S197" s="5" t="s">
        <v>37</v>
      </c>
      <c r="X197" s="5" t="s">
        <v>112</v>
      </c>
      <c r="Y197" s="14"/>
      <c r="Z197" s="8"/>
      <c r="AA197" s="8"/>
      <c r="AB197" s="8"/>
      <c r="AC197" s="8"/>
      <c r="AD197" s="8"/>
      <c r="AE197" s="8"/>
      <c r="AF197" s="8"/>
      <c r="AG197" s="8"/>
      <c r="AH197" s="8">
        <f t="shared" si="8"/>
        <v>0</v>
      </c>
      <c r="AI197" s="14"/>
      <c r="AJ197" s="14">
        <v>73.168000000000006</v>
      </c>
      <c r="AK197" s="14"/>
      <c r="AL197" s="8"/>
      <c r="AM197" s="8"/>
      <c r="AN197" s="4" t="s">
        <v>96</v>
      </c>
      <c r="AO197" s="4" t="s">
        <v>98</v>
      </c>
    </row>
    <row r="198" spans="1:41" x14ac:dyDescent="0.25">
      <c r="A198" s="4" t="s">
        <v>1025</v>
      </c>
      <c r="B198" s="15" t="s">
        <v>548</v>
      </c>
      <c r="C198" s="15">
        <v>2016</v>
      </c>
      <c r="D198" s="12" t="s">
        <v>817</v>
      </c>
      <c r="E198" s="15" t="s">
        <v>179</v>
      </c>
      <c r="F198" s="4" t="s">
        <v>579</v>
      </c>
      <c r="G198" s="4" t="s">
        <v>1119</v>
      </c>
      <c r="H198" s="15" t="s">
        <v>15</v>
      </c>
      <c r="I198" s="15" t="s">
        <v>16</v>
      </c>
      <c r="J198" s="18" t="s">
        <v>457</v>
      </c>
      <c r="K198" s="18"/>
      <c r="L198" s="18"/>
      <c r="M198" s="16"/>
      <c r="N198" s="34"/>
      <c r="O198" s="17"/>
      <c r="P198" s="17" t="s">
        <v>423</v>
      </c>
      <c r="Q198" s="17" t="s">
        <v>868</v>
      </c>
      <c r="R198" s="17" t="s">
        <v>867</v>
      </c>
      <c r="S198" s="24" t="s">
        <v>417</v>
      </c>
      <c r="AH198" s="8">
        <f t="shared" si="8"/>
        <v>0</v>
      </c>
      <c r="AI198" s="15"/>
      <c r="AJ198" s="15"/>
      <c r="AK198" s="15"/>
      <c r="AL198" s="15"/>
      <c r="AM198" s="15">
        <v>4.5263999999999998E-4</v>
      </c>
      <c r="AN198" s="4" t="s">
        <v>96</v>
      </c>
      <c r="AO198" s="4" t="s">
        <v>98</v>
      </c>
    </row>
    <row r="199" spans="1:41" x14ac:dyDescent="0.25">
      <c r="A199" s="4" t="s">
        <v>902</v>
      </c>
      <c r="B199" s="15" t="s">
        <v>489</v>
      </c>
      <c r="C199" s="15">
        <v>2023</v>
      </c>
      <c r="D199" s="12" t="s">
        <v>818</v>
      </c>
      <c r="E199" s="15" t="s">
        <v>179</v>
      </c>
      <c r="F199" s="4" t="s">
        <v>579</v>
      </c>
      <c r="G199" s="4" t="s">
        <v>565</v>
      </c>
      <c r="H199" s="15" t="s">
        <v>15</v>
      </c>
      <c r="I199" s="15" t="s">
        <v>16</v>
      </c>
      <c r="J199" s="18" t="s">
        <v>100</v>
      </c>
      <c r="K199" s="18"/>
      <c r="L199" s="18"/>
      <c r="M199" s="17"/>
      <c r="N199" s="33"/>
      <c r="O199" s="17"/>
      <c r="P199" s="17" t="s">
        <v>21</v>
      </c>
      <c r="Q199" s="17" t="s">
        <v>48</v>
      </c>
      <c r="R199" s="17" t="s">
        <v>44</v>
      </c>
      <c r="S199" s="17" t="s">
        <v>432</v>
      </c>
      <c r="AH199" s="8">
        <f t="shared" si="8"/>
        <v>0</v>
      </c>
      <c r="AI199" s="21">
        <v>530.40000000000009</v>
      </c>
      <c r="AJ199" s="21"/>
      <c r="AK199" s="21"/>
      <c r="AL199" s="21"/>
      <c r="AM199" s="15"/>
      <c r="AN199" s="4" t="s">
        <v>96</v>
      </c>
      <c r="AO199" s="4" t="s">
        <v>98</v>
      </c>
    </row>
    <row r="200" spans="1:41" x14ac:dyDescent="0.25">
      <c r="A200" s="4" t="s">
        <v>1026</v>
      </c>
      <c r="B200" s="15" t="s">
        <v>552</v>
      </c>
      <c r="C200" s="15">
        <v>2017</v>
      </c>
      <c r="D200" s="12" t="s">
        <v>819</v>
      </c>
      <c r="E200" s="15" t="s">
        <v>179</v>
      </c>
      <c r="F200" s="4" t="s">
        <v>579</v>
      </c>
      <c r="G200" s="4" t="s">
        <v>1121</v>
      </c>
      <c r="H200" s="15" t="s">
        <v>15</v>
      </c>
      <c r="I200" s="15" t="s">
        <v>16</v>
      </c>
      <c r="J200" s="18" t="s">
        <v>191</v>
      </c>
      <c r="K200" s="18"/>
      <c r="L200" s="18"/>
      <c r="M200" s="16"/>
      <c r="N200" s="34"/>
      <c r="O200" s="17"/>
      <c r="P200" s="24" t="s">
        <v>185</v>
      </c>
      <c r="Q200" s="17" t="s">
        <v>185</v>
      </c>
      <c r="R200" s="17" t="s">
        <v>44</v>
      </c>
      <c r="S200" s="24" t="s">
        <v>420</v>
      </c>
      <c r="AH200" s="8">
        <f t="shared" si="8"/>
        <v>0</v>
      </c>
      <c r="AI200" s="15"/>
      <c r="AJ200" s="15"/>
      <c r="AK200" s="15"/>
      <c r="AL200" s="15"/>
      <c r="AM200" s="15">
        <v>1.67184</v>
      </c>
      <c r="AN200" s="4" t="s">
        <v>96</v>
      </c>
      <c r="AO200" s="4" t="s">
        <v>98</v>
      </c>
    </row>
    <row r="201" spans="1:41" x14ac:dyDescent="0.25">
      <c r="A201" s="4" t="s">
        <v>1027</v>
      </c>
      <c r="B201" s="15" t="s">
        <v>490</v>
      </c>
      <c r="C201" s="21">
        <v>2021</v>
      </c>
      <c r="D201" s="15"/>
      <c r="E201" s="15" t="s">
        <v>180</v>
      </c>
      <c r="F201" s="4" t="s">
        <v>578</v>
      </c>
      <c r="G201" s="4" t="s">
        <v>692</v>
      </c>
      <c r="H201" s="15" t="s">
        <v>15</v>
      </c>
      <c r="I201" s="18" t="s">
        <v>16</v>
      </c>
      <c r="J201" s="18" t="s">
        <v>100</v>
      </c>
      <c r="K201" s="18"/>
      <c r="L201" s="18"/>
      <c r="M201" s="17"/>
      <c r="N201" s="33"/>
      <c r="O201" s="17"/>
      <c r="P201" s="17" t="s">
        <v>185</v>
      </c>
      <c r="Q201" s="17" t="s">
        <v>185</v>
      </c>
      <c r="R201" s="17" t="s">
        <v>867</v>
      </c>
      <c r="S201" s="17" t="s">
        <v>417</v>
      </c>
      <c r="AH201" s="8">
        <f t="shared" si="8"/>
        <v>0</v>
      </c>
      <c r="AI201" s="22">
        <v>2.7120000000000002</v>
      </c>
      <c r="AJ201" s="22"/>
      <c r="AK201" s="22"/>
      <c r="AL201" s="22"/>
      <c r="AM201" s="15"/>
      <c r="AN201" s="4" t="s">
        <v>96</v>
      </c>
      <c r="AO201" s="4" t="s">
        <v>98</v>
      </c>
    </row>
    <row r="202" spans="1:41" x14ac:dyDescent="0.25">
      <c r="A202" s="4" t="s">
        <v>903</v>
      </c>
      <c r="B202" s="4" t="s">
        <v>117</v>
      </c>
      <c r="C202" s="4">
        <v>2018</v>
      </c>
      <c r="E202" s="4" t="s">
        <v>179</v>
      </c>
      <c r="F202" s="4" t="s">
        <v>579</v>
      </c>
      <c r="G202" s="4" t="s">
        <v>754</v>
      </c>
      <c r="H202" s="4" t="s">
        <v>15</v>
      </c>
      <c r="I202" s="4" t="s">
        <v>16</v>
      </c>
      <c r="N202" s="6" t="s">
        <v>25</v>
      </c>
      <c r="O202" s="5" t="s">
        <v>58</v>
      </c>
      <c r="P202" s="5" t="s">
        <v>21</v>
      </c>
      <c r="Q202" s="17" t="s">
        <v>424</v>
      </c>
      <c r="R202" s="5" t="s">
        <v>37</v>
      </c>
      <c r="S202" s="5" t="s">
        <v>37</v>
      </c>
      <c r="X202" s="5" t="s">
        <v>112</v>
      </c>
      <c r="Y202" s="14">
        <v>20</v>
      </c>
      <c r="Z202" s="8"/>
      <c r="AA202" s="8"/>
      <c r="AB202" s="8"/>
      <c r="AC202" s="8"/>
      <c r="AD202" s="8"/>
      <c r="AE202" s="8"/>
      <c r="AF202" s="8"/>
      <c r="AG202" s="8"/>
      <c r="AH202" s="8">
        <f t="shared" si="8"/>
        <v>0</v>
      </c>
      <c r="AI202" s="14"/>
      <c r="AJ202" s="14">
        <v>117.84800000000001</v>
      </c>
      <c r="AK202" s="14"/>
      <c r="AL202" s="8"/>
      <c r="AM202" s="8"/>
      <c r="AN202" s="4" t="s">
        <v>96</v>
      </c>
      <c r="AO202" s="4" t="s">
        <v>98</v>
      </c>
    </row>
    <row r="203" spans="1:41" x14ac:dyDescent="0.25">
      <c r="A203" s="4" t="s">
        <v>904</v>
      </c>
      <c r="B203" s="4" t="s">
        <v>35</v>
      </c>
      <c r="C203" s="4">
        <v>2023</v>
      </c>
      <c r="D203" s="23" t="s">
        <v>157</v>
      </c>
      <c r="E203" s="4" t="s">
        <v>179</v>
      </c>
      <c r="F203" s="4" t="s">
        <v>579</v>
      </c>
      <c r="G203" s="4" t="s">
        <v>756</v>
      </c>
      <c r="H203" s="4" t="s">
        <v>15</v>
      </c>
      <c r="I203" s="4" t="s">
        <v>16</v>
      </c>
      <c r="J203" s="4" t="s">
        <v>123</v>
      </c>
      <c r="N203" s="6" t="s">
        <v>74</v>
      </c>
      <c r="O203" s="5" t="s">
        <v>58</v>
      </c>
      <c r="P203" s="5" t="s">
        <v>21</v>
      </c>
      <c r="Q203" s="17" t="s">
        <v>424</v>
      </c>
      <c r="R203" s="5" t="s">
        <v>37</v>
      </c>
      <c r="S203" s="5" t="s">
        <v>37</v>
      </c>
      <c r="T203" s="4" t="s">
        <v>159</v>
      </c>
      <c r="V203" s="4">
        <v>1.5</v>
      </c>
      <c r="X203" s="4" t="s">
        <v>112</v>
      </c>
      <c r="Y203" s="8"/>
      <c r="Z203" s="8"/>
      <c r="AA203" s="8"/>
      <c r="AB203" s="8"/>
      <c r="AC203" s="8"/>
      <c r="AD203" s="8"/>
      <c r="AE203" s="8"/>
      <c r="AF203" s="8"/>
      <c r="AG203" s="8"/>
      <c r="AH203" s="8">
        <f t="shared" si="8"/>
        <v>0</v>
      </c>
      <c r="AI203" s="8">
        <v>108</v>
      </c>
      <c r="AJ203" s="8">
        <v>4.8</v>
      </c>
      <c r="AK203" s="8">
        <v>82.8</v>
      </c>
      <c r="AL203" s="8"/>
      <c r="AM203" s="8">
        <v>383.04</v>
      </c>
      <c r="AN203" s="4" t="s">
        <v>96</v>
      </c>
      <c r="AO203" s="4" t="s">
        <v>97</v>
      </c>
    </row>
    <row r="204" spans="1:41" x14ac:dyDescent="0.25">
      <c r="A204" s="4" t="s">
        <v>905</v>
      </c>
      <c r="B204" s="4" t="s">
        <v>35</v>
      </c>
      <c r="C204" s="4">
        <v>2020</v>
      </c>
      <c r="D204" s="19" t="s">
        <v>70</v>
      </c>
      <c r="E204" s="4" t="s">
        <v>179</v>
      </c>
      <c r="F204" s="4" t="s">
        <v>579</v>
      </c>
      <c r="G204" s="4" t="s">
        <v>755</v>
      </c>
      <c r="H204" s="4" t="s">
        <v>15</v>
      </c>
      <c r="I204" s="4" t="s">
        <v>16</v>
      </c>
      <c r="J204" s="4" t="s">
        <v>24</v>
      </c>
      <c r="M204" s="4">
        <f>5*365</f>
        <v>1825</v>
      </c>
      <c r="N204" s="6" t="s">
        <v>67</v>
      </c>
      <c r="O204" s="5" t="s">
        <v>58</v>
      </c>
      <c r="P204" s="5" t="s">
        <v>21</v>
      </c>
      <c r="Q204" s="17" t="s">
        <v>424</v>
      </c>
      <c r="R204" s="5" t="s">
        <v>37</v>
      </c>
      <c r="S204" s="5" t="s">
        <v>37</v>
      </c>
      <c r="Y204" s="8"/>
      <c r="Z204" s="8"/>
      <c r="AA204" s="8"/>
      <c r="AB204" s="8"/>
      <c r="AC204" s="8"/>
      <c r="AD204" s="8"/>
      <c r="AE204" s="8">
        <v>42</v>
      </c>
      <c r="AF204" s="8"/>
      <c r="AG204" s="8"/>
      <c r="AH204" s="8">
        <f t="shared" si="8"/>
        <v>0</v>
      </c>
      <c r="AI204" s="8">
        <v>3.5</v>
      </c>
      <c r="AJ204" s="8"/>
      <c r="AK204" s="8"/>
      <c r="AL204" s="8">
        <v>0.83</v>
      </c>
      <c r="AM204" s="8"/>
      <c r="AN204" s="4" t="s">
        <v>96</v>
      </c>
      <c r="AO204" s="4" t="s">
        <v>169</v>
      </c>
    </row>
    <row r="205" spans="1:41" x14ac:dyDescent="0.25">
      <c r="A205" s="4" t="s">
        <v>906</v>
      </c>
      <c r="B205" s="4" t="s">
        <v>35</v>
      </c>
      <c r="C205" s="4">
        <v>2017</v>
      </c>
      <c r="D205" s="23" t="s">
        <v>36</v>
      </c>
      <c r="E205" s="4" t="s">
        <v>179</v>
      </c>
      <c r="F205" s="4" t="s">
        <v>579</v>
      </c>
      <c r="G205" s="4" t="s">
        <v>757</v>
      </c>
      <c r="H205" s="4" t="s">
        <v>15</v>
      </c>
      <c r="I205" s="4" t="s">
        <v>16</v>
      </c>
      <c r="J205" s="4" t="s">
        <v>24</v>
      </c>
      <c r="M205" s="4">
        <v>120</v>
      </c>
      <c r="N205" s="6" t="s">
        <v>25</v>
      </c>
      <c r="O205" s="5" t="s">
        <v>58</v>
      </c>
      <c r="P205" s="5" t="s">
        <v>21</v>
      </c>
      <c r="Q205" s="17" t="s">
        <v>424</v>
      </c>
      <c r="R205" s="5" t="s">
        <v>37</v>
      </c>
      <c r="S205" s="5" t="s">
        <v>37</v>
      </c>
      <c r="U205" s="4">
        <v>7500</v>
      </c>
      <c r="V205" s="4">
        <v>1.3</v>
      </c>
      <c r="X205" s="4" t="s">
        <v>112</v>
      </c>
      <c r="Y205" s="8">
        <v>23.97</v>
      </c>
      <c r="Z205" s="8">
        <v>7.3</v>
      </c>
      <c r="AA205" s="8"/>
      <c r="AB205" s="8">
        <v>13.01</v>
      </c>
      <c r="AC205" s="8"/>
      <c r="AD205" s="8">
        <v>0.28999999999999998</v>
      </c>
      <c r="AE205" s="8">
        <v>1.48</v>
      </c>
      <c r="AF205" s="8"/>
      <c r="AG205" s="8"/>
      <c r="AH205" s="8">
        <f t="shared" si="8"/>
        <v>10.191968796188624</v>
      </c>
      <c r="AI205" s="8">
        <v>189</v>
      </c>
      <c r="AJ205" s="8"/>
      <c r="AK205" s="8"/>
      <c r="AL205" s="8"/>
      <c r="AM205" s="8">
        <v>0.41</v>
      </c>
      <c r="AN205" s="4" t="s">
        <v>96</v>
      </c>
      <c r="AO205" s="4" t="s">
        <v>97</v>
      </c>
    </row>
    <row r="206" spans="1:41" x14ac:dyDescent="0.25">
      <c r="A206" s="4" t="s">
        <v>907</v>
      </c>
      <c r="B206" s="4" t="s">
        <v>35</v>
      </c>
      <c r="C206" s="4">
        <v>2015</v>
      </c>
      <c r="E206" s="4" t="s">
        <v>179</v>
      </c>
      <c r="F206" s="4" t="s">
        <v>579</v>
      </c>
      <c r="G206" s="4" t="s">
        <v>759</v>
      </c>
      <c r="H206" s="4" t="s">
        <v>15</v>
      </c>
      <c r="I206" s="4" t="s">
        <v>16</v>
      </c>
      <c r="J206" s="4" t="s">
        <v>24</v>
      </c>
      <c r="M206" s="4">
        <v>164</v>
      </c>
      <c r="N206" s="6" t="s">
        <v>74</v>
      </c>
      <c r="O206" s="5" t="s">
        <v>58</v>
      </c>
      <c r="P206" s="5" t="s">
        <v>21</v>
      </c>
      <c r="Q206" s="17" t="s">
        <v>424</v>
      </c>
      <c r="R206" s="5" t="s">
        <v>37</v>
      </c>
      <c r="S206" s="5" t="s">
        <v>37</v>
      </c>
      <c r="X206" s="4" t="s">
        <v>95</v>
      </c>
      <c r="Y206" s="8"/>
      <c r="Z206" s="8"/>
      <c r="AA206" s="8"/>
      <c r="AB206" s="8"/>
      <c r="AC206" s="8"/>
      <c r="AD206" s="8"/>
      <c r="AE206" s="8"/>
      <c r="AF206" s="8"/>
      <c r="AG206" s="8"/>
      <c r="AH206" s="8">
        <f t="shared" si="8"/>
        <v>0</v>
      </c>
      <c r="AI206" s="8">
        <v>478.79999999999995</v>
      </c>
      <c r="AJ206" s="8"/>
      <c r="AK206" s="8"/>
      <c r="AL206" s="8"/>
      <c r="AM206" s="8">
        <v>0.25775999999999999</v>
      </c>
      <c r="AN206" s="4" t="s">
        <v>96</v>
      </c>
      <c r="AO206" s="4" t="s">
        <v>98</v>
      </c>
    </row>
    <row r="207" spans="1:41" x14ac:dyDescent="0.25">
      <c r="A207" s="4" t="s">
        <v>908</v>
      </c>
      <c r="B207" s="4" t="s">
        <v>35</v>
      </c>
      <c r="C207" s="4">
        <v>2022</v>
      </c>
      <c r="E207" s="4" t="s">
        <v>179</v>
      </c>
      <c r="F207" s="4" t="s">
        <v>579</v>
      </c>
      <c r="G207" s="4" t="s">
        <v>761</v>
      </c>
      <c r="H207" s="4" t="s">
        <v>15</v>
      </c>
      <c r="I207" s="4" t="s">
        <v>16</v>
      </c>
      <c r="J207" s="4" t="s">
        <v>24</v>
      </c>
      <c r="M207" s="4">
        <f>3*365</f>
        <v>1095</v>
      </c>
      <c r="R207" s="5" t="s">
        <v>37</v>
      </c>
      <c r="S207" s="5" t="s">
        <v>37</v>
      </c>
      <c r="T207" s="4" t="s">
        <v>118</v>
      </c>
      <c r="U207" s="4">
        <v>30000</v>
      </c>
      <c r="V207" s="4">
        <v>1.5</v>
      </c>
      <c r="W207" s="4" t="s">
        <v>119</v>
      </c>
      <c r="X207" s="4" t="s">
        <v>95</v>
      </c>
      <c r="Y207" s="8">
        <v>30</v>
      </c>
      <c r="Z207" s="8"/>
      <c r="AA207" s="8"/>
      <c r="AB207" s="8"/>
      <c r="AC207" s="8"/>
      <c r="AD207" s="8"/>
      <c r="AE207" s="8">
        <v>42</v>
      </c>
      <c r="AF207" s="8"/>
      <c r="AG207" s="8"/>
      <c r="AH207" s="8">
        <f t="shared" si="8"/>
        <v>0</v>
      </c>
      <c r="AI207" s="8"/>
      <c r="AJ207" s="8"/>
      <c r="AK207" s="8"/>
      <c r="AL207" s="8"/>
      <c r="AM207" s="8">
        <v>604.32000000000005</v>
      </c>
      <c r="AN207" s="4" t="s">
        <v>96</v>
      </c>
      <c r="AO207" s="4" t="s">
        <v>97</v>
      </c>
    </row>
    <row r="208" spans="1:41" x14ac:dyDescent="0.25">
      <c r="A208" s="4" t="s">
        <v>909</v>
      </c>
      <c r="B208" s="4" t="s">
        <v>35</v>
      </c>
      <c r="C208" s="4">
        <v>2019</v>
      </c>
      <c r="D208" s="23" t="s">
        <v>156</v>
      </c>
      <c r="E208" s="4" t="s">
        <v>179</v>
      </c>
      <c r="F208" s="4" t="s">
        <v>579</v>
      </c>
      <c r="G208" s="4" t="s">
        <v>758</v>
      </c>
      <c r="H208" s="4" t="s">
        <v>15</v>
      </c>
      <c r="I208" s="4" t="s">
        <v>16</v>
      </c>
      <c r="J208" s="4" t="s">
        <v>123</v>
      </c>
      <c r="M208" s="4">
        <v>153</v>
      </c>
      <c r="N208" s="6" t="s">
        <v>74</v>
      </c>
      <c r="O208" s="5" t="s">
        <v>58</v>
      </c>
      <c r="P208" s="5" t="s">
        <v>21</v>
      </c>
      <c r="Q208" s="17" t="s">
        <v>424</v>
      </c>
      <c r="R208" s="5" t="s">
        <v>37</v>
      </c>
      <c r="S208" s="5" t="s">
        <v>37</v>
      </c>
      <c r="V208" s="4">
        <v>1.8</v>
      </c>
      <c r="X208" s="4" t="s">
        <v>95</v>
      </c>
      <c r="Y208" s="8">
        <v>19.600000000000001</v>
      </c>
      <c r="Z208" s="8"/>
      <c r="AA208" s="8"/>
      <c r="AB208" s="8"/>
      <c r="AC208" s="8"/>
      <c r="AD208" s="8"/>
      <c r="AE208" s="8">
        <v>0.42</v>
      </c>
      <c r="AF208" s="8"/>
      <c r="AG208" s="8"/>
      <c r="AH208" s="8">
        <f t="shared" si="8"/>
        <v>0</v>
      </c>
      <c r="AI208" s="8"/>
      <c r="AJ208" s="8"/>
      <c r="AK208" s="8">
        <v>0.81</v>
      </c>
      <c r="AL208" s="8"/>
      <c r="AM208" s="8"/>
      <c r="AN208" s="4" t="s">
        <v>96</v>
      </c>
      <c r="AO208" s="4" t="s">
        <v>97</v>
      </c>
    </row>
    <row r="209" spans="1:41" x14ac:dyDescent="0.25">
      <c r="A209" s="4" t="s">
        <v>910</v>
      </c>
      <c r="B209" s="4" t="s">
        <v>35</v>
      </c>
      <c r="C209" s="4">
        <v>2024</v>
      </c>
      <c r="D209" s="11" t="s">
        <v>120</v>
      </c>
      <c r="E209" s="4" t="s">
        <v>179</v>
      </c>
      <c r="F209" s="4" t="s">
        <v>579</v>
      </c>
      <c r="G209" s="4" t="s">
        <v>760</v>
      </c>
      <c r="H209" s="4" t="s">
        <v>15</v>
      </c>
      <c r="I209" s="4" t="s">
        <v>16</v>
      </c>
      <c r="J209" s="4" t="s">
        <v>24</v>
      </c>
      <c r="M209" s="4">
        <f>5*365</f>
        <v>1825</v>
      </c>
      <c r="R209" s="5" t="s">
        <v>37</v>
      </c>
      <c r="S209" s="5" t="s">
        <v>37</v>
      </c>
      <c r="X209" s="4" t="s">
        <v>95</v>
      </c>
      <c r="Y209" s="8">
        <v>19.600000000000001</v>
      </c>
      <c r="Z209" s="8">
        <v>9.25</v>
      </c>
      <c r="AA209" s="8">
        <v>6</v>
      </c>
      <c r="AB209" s="8"/>
      <c r="AC209" s="8"/>
      <c r="AD209" s="8"/>
      <c r="AE209" s="8">
        <v>35</v>
      </c>
      <c r="AF209" s="8">
        <v>17.7</v>
      </c>
      <c r="AG209" s="8"/>
      <c r="AH209" s="8">
        <f t="shared" si="8"/>
        <v>0</v>
      </c>
      <c r="AI209" s="8">
        <v>3.69</v>
      </c>
      <c r="AJ209" s="8"/>
      <c r="AK209" s="8"/>
      <c r="AL209" s="8">
        <v>31.2</v>
      </c>
      <c r="AM209" s="8"/>
      <c r="AN209" s="4" t="s">
        <v>96</v>
      </c>
      <c r="AO209" s="4" t="s">
        <v>168</v>
      </c>
    </row>
    <row r="210" spans="1:41" x14ac:dyDescent="0.25">
      <c r="A210" s="4" t="s">
        <v>1028</v>
      </c>
      <c r="B210" s="4" t="s">
        <v>35</v>
      </c>
      <c r="C210" s="4">
        <v>2013</v>
      </c>
      <c r="E210" s="4" t="s">
        <v>179</v>
      </c>
      <c r="F210" s="4" t="s">
        <v>578</v>
      </c>
      <c r="H210" s="4" t="s">
        <v>15</v>
      </c>
      <c r="I210" s="4" t="s">
        <v>16</v>
      </c>
      <c r="J210" s="4" t="s">
        <v>24</v>
      </c>
      <c r="M210" s="4">
        <v>128</v>
      </c>
      <c r="N210" s="6" t="s">
        <v>219</v>
      </c>
      <c r="O210" s="5" t="s">
        <v>260</v>
      </c>
      <c r="P210" s="5" t="s">
        <v>185</v>
      </c>
      <c r="Q210" s="17" t="s">
        <v>185</v>
      </c>
      <c r="R210" s="5" t="s">
        <v>37</v>
      </c>
      <c r="S210" s="5" t="s">
        <v>38</v>
      </c>
      <c r="X210" s="4" t="s">
        <v>99</v>
      </c>
      <c r="AH210" s="25">
        <f t="shared" si="8"/>
        <v>0</v>
      </c>
      <c r="AI210" s="4">
        <v>75.599999999999994</v>
      </c>
      <c r="AM210" s="4">
        <v>0.39791999999999994</v>
      </c>
      <c r="AN210" s="4" t="s">
        <v>96</v>
      </c>
      <c r="AO210" s="4" t="s">
        <v>98</v>
      </c>
    </row>
    <row r="211" spans="1:41" x14ac:dyDescent="0.25">
      <c r="A211" s="4" t="s">
        <v>911</v>
      </c>
      <c r="B211" s="4" t="s">
        <v>121</v>
      </c>
      <c r="C211" s="4">
        <v>2019</v>
      </c>
      <c r="D211" s="4" t="s">
        <v>122</v>
      </c>
      <c r="E211" s="4" t="s">
        <v>179</v>
      </c>
      <c r="F211" s="4" t="s">
        <v>579</v>
      </c>
      <c r="G211" s="4" t="s">
        <v>762</v>
      </c>
      <c r="H211" s="4" t="s">
        <v>15</v>
      </c>
      <c r="I211" s="4" t="s">
        <v>16</v>
      </c>
      <c r="J211" s="4" t="s">
        <v>24</v>
      </c>
      <c r="N211" s="6" t="s">
        <v>25</v>
      </c>
      <c r="O211" s="5" t="s">
        <v>58</v>
      </c>
      <c r="P211" s="5" t="s">
        <v>21</v>
      </c>
      <c r="Q211" s="17" t="s">
        <v>424</v>
      </c>
      <c r="R211" s="5" t="s">
        <v>37</v>
      </c>
      <c r="S211" s="5" t="s">
        <v>37</v>
      </c>
      <c r="T211" s="4" t="s">
        <v>124</v>
      </c>
      <c r="X211" s="4" t="s">
        <v>95</v>
      </c>
      <c r="Y211" s="8">
        <v>27.15</v>
      </c>
      <c r="Z211" s="8">
        <v>6.32</v>
      </c>
      <c r="AA211" s="8"/>
      <c r="AB211" s="8"/>
      <c r="AC211" s="8"/>
      <c r="AD211" s="8"/>
      <c r="AE211" s="8">
        <v>77.2</v>
      </c>
      <c r="AF211" s="8">
        <v>11.7</v>
      </c>
      <c r="AG211" s="8"/>
      <c r="AH211" s="8">
        <f t="shared" si="8"/>
        <v>0</v>
      </c>
      <c r="AI211" s="8">
        <v>21.84</v>
      </c>
      <c r="AJ211" s="8"/>
      <c r="AK211" s="8"/>
      <c r="AL211" s="8"/>
      <c r="AM211" s="8"/>
      <c r="AN211" s="4" t="s">
        <v>96</v>
      </c>
      <c r="AO211" s="4" t="s">
        <v>98</v>
      </c>
    </row>
    <row r="212" spans="1:41" x14ac:dyDescent="0.25">
      <c r="A212" s="4" t="s">
        <v>1029</v>
      </c>
      <c r="B212" s="15" t="s">
        <v>542</v>
      </c>
      <c r="C212" s="15">
        <v>2023</v>
      </c>
      <c r="D212" s="12" t="s">
        <v>821</v>
      </c>
      <c r="E212" s="15" t="s">
        <v>179</v>
      </c>
      <c r="F212" s="4" t="s">
        <v>579</v>
      </c>
      <c r="G212" s="4" t="s">
        <v>694</v>
      </c>
      <c r="H212" s="15" t="s">
        <v>15</v>
      </c>
      <c r="I212" s="15" t="s">
        <v>16</v>
      </c>
      <c r="J212" s="18" t="s">
        <v>492</v>
      </c>
      <c r="K212" s="18"/>
      <c r="L212" s="18"/>
      <c r="M212" s="16"/>
      <c r="N212" s="34"/>
      <c r="O212" s="17"/>
      <c r="P212" s="17" t="s">
        <v>185</v>
      </c>
      <c r="Q212" s="17" t="s">
        <v>185</v>
      </c>
      <c r="R212" s="17" t="s">
        <v>867</v>
      </c>
      <c r="S212" s="24" t="s">
        <v>421</v>
      </c>
      <c r="AH212" s="8">
        <f t="shared" si="8"/>
        <v>0</v>
      </c>
      <c r="AI212" s="15"/>
      <c r="AJ212" s="15"/>
      <c r="AK212" s="15"/>
      <c r="AL212" s="15"/>
      <c r="AM212" s="15">
        <v>2.4000000000000001E-4</v>
      </c>
      <c r="AN212" s="4" t="s">
        <v>96</v>
      </c>
      <c r="AO212" s="4" t="s">
        <v>98</v>
      </c>
    </row>
    <row r="213" spans="1:41" x14ac:dyDescent="0.25">
      <c r="A213" s="4" t="s">
        <v>1030</v>
      </c>
      <c r="B213" s="15" t="s">
        <v>491</v>
      </c>
      <c r="C213" s="21">
        <v>2022</v>
      </c>
      <c r="D213" s="12" t="s">
        <v>820</v>
      </c>
      <c r="E213" s="15" t="s">
        <v>179</v>
      </c>
      <c r="F213" s="4" t="s">
        <v>579</v>
      </c>
      <c r="G213" s="4" t="s">
        <v>693</v>
      </c>
      <c r="H213" s="15" t="s">
        <v>15</v>
      </c>
      <c r="I213" s="18" t="s">
        <v>16</v>
      </c>
      <c r="J213" s="18" t="s">
        <v>492</v>
      </c>
      <c r="K213" s="18"/>
      <c r="L213" s="18"/>
      <c r="M213" s="17"/>
      <c r="N213" s="33"/>
      <c r="O213" s="17"/>
      <c r="P213" s="17" t="s">
        <v>185</v>
      </c>
      <c r="Q213" s="17" t="s">
        <v>185</v>
      </c>
      <c r="R213" s="17" t="s">
        <v>867</v>
      </c>
      <c r="S213" s="17" t="s">
        <v>421</v>
      </c>
      <c r="AH213" s="8">
        <f t="shared" si="8"/>
        <v>0</v>
      </c>
      <c r="AI213" s="22">
        <v>0.60000000000000009</v>
      </c>
      <c r="AJ213" s="22"/>
      <c r="AK213" s="22"/>
      <c r="AL213" s="22"/>
      <c r="AM213" s="15"/>
      <c r="AN213" s="4" t="s">
        <v>96</v>
      </c>
      <c r="AO213" s="4" t="s">
        <v>98</v>
      </c>
    </row>
    <row r="214" spans="1:41" x14ac:dyDescent="0.25">
      <c r="A214" s="4" t="s">
        <v>1031</v>
      </c>
      <c r="B214" s="15" t="s">
        <v>493</v>
      </c>
      <c r="C214" s="21">
        <v>2012</v>
      </c>
      <c r="D214" s="12" t="s">
        <v>822</v>
      </c>
      <c r="E214" s="15" t="s">
        <v>179</v>
      </c>
      <c r="F214" s="4" t="s">
        <v>579</v>
      </c>
      <c r="G214" s="4" t="s">
        <v>695</v>
      </c>
      <c r="H214" s="15" t="s">
        <v>15</v>
      </c>
      <c r="I214" s="18" t="s">
        <v>16</v>
      </c>
      <c r="J214" s="18" t="s">
        <v>19</v>
      </c>
      <c r="K214" s="18"/>
      <c r="L214" s="18"/>
      <c r="M214" s="17"/>
      <c r="N214" s="33"/>
      <c r="O214" s="17"/>
      <c r="P214" s="17" t="s">
        <v>423</v>
      </c>
      <c r="Q214" s="17" t="s">
        <v>868</v>
      </c>
      <c r="R214" s="17" t="s">
        <v>867</v>
      </c>
      <c r="S214" s="17" t="s">
        <v>417</v>
      </c>
      <c r="AH214" s="8">
        <f t="shared" si="8"/>
        <v>0</v>
      </c>
      <c r="AI214" s="22">
        <v>5.6159999999999995E-3</v>
      </c>
      <c r="AJ214" s="22"/>
      <c r="AK214" s="22"/>
      <c r="AL214" s="22"/>
      <c r="AM214" s="15"/>
      <c r="AN214" s="4" t="s">
        <v>96</v>
      </c>
      <c r="AO214" s="4" t="s">
        <v>98</v>
      </c>
    </row>
    <row r="215" spans="1:41" ht="13.8" customHeight="1" x14ac:dyDescent="0.25">
      <c r="A215" s="4" t="s">
        <v>1032</v>
      </c>
      <c r="B215" s="15" t="s">
        <v>540</v>
      </c>
      <c r="C215" s="15">
        <v>2015</v>
      </c>
      <c r="D215" s="30" t="s">
        <v>823</v>
      </c>
      <c r="E215" s="15" t="s">
        <v>179</v>
      </c>
      <c r="F215" s="4" t="s">
        <v>579</v>
      </c>
      <c r="G215" s="4" t="s">
        <v>697</v>
      </c>
      <c r="H215" s="15" t="s">
        <v>15</v>
      </c>
      <c r="I215" s="15" t="s">
        <v>16</v>
      </c>
      <c r="J215" s="18" t="s">
        <v>416</v>
      </c>
      <c r="K215" s="18"/>
      <c r="L215" s="18"/>
      <c r="M215" s="16"/>
      <c r="N215" s="34"/>
      <c r="O215" s="17"/>
      <c r="P215" s="17" t="s">
        <v>423</v>
      </c>
      <c r="Q215" s="17" t="s">
        <v>868</v>
      </c>
      <c r="R215" s="17" t="s">
        <v>867</v>
      </c>
      <c r="S215" s="24" t="s">
        <v>421</v>
      </c>
      <c r="X215" s="4" t="s">
        <v>99</v>
      </c>
      <c r="Y215" s="4">
        <v>26.5</v>
      </c>
      <c r="Z215" s="4">
        <v>9.24</v>
      </c>
      <c r="AA215" s="4">
        <v>10.5</v>
      </c>
      <c r="AB215" s="4">
        <v>0.44</v>
      </c>
      <c r="AD215" s="4">
        <v>0.06</v>
      </c>
      <c r="AE215" s="4">
        <v>36.159999999999997</v>
      </c>
      <c r="AH215" s="8">
        <f t="shared" si="8"/>
        <v>0.35997725839027572</v>
      </c>
      <c r="AI215" s="15"/>
      <c r="AJ215" s="15"/>
      <c r="AK215" s="15"/>
      <c r="AL215" s="15"/>
      <c r="AM215" s="15">
        <v>0.16320000000000001</v>
      </c>
      <c r="AN215" s="4" t="s">
        <v>96</v>
      </c>
      <c r="AO215" s="4" t="s">
        <v>98</v>
      </c>
    </row>
    <row r="216" spans="1:41" ht="13.8" customHeight="1" x14ac:dyDescent="0.25">
      <c r="A216" s="4" t="s">
        <v>1033</v>
      </c>
      <c r="B216" s="15" t="s">
        <v>494</v>
      </c>
      <c r="C216" s="21">
        <v>2011</v>
      </c>
      <c r="D216" s="15"/>
      <c r="E216" s="15" t="s">
        <v>179</v>
      </c>
      <c r="F216" s="4" t="s">
        <v>578</v>
      </c>
      <c r="G216" s="4" t="s">
        <v>696</v>
      </c>
      <c r="H216" s="15" t="s">
        <v>15</v>
      </c>
      <c r="I216" s="18" t="s">
        <v>16</v>
      </c>
      <c r="J216" s="18" t="s">
        <v>416</v>
      </c>
      <c r="K216" s="18"/>
      <c r="L216" s="18"/>
      <c r="M216" s="17"/>
      <c r="N216" s="33"/>
      <c r="O216" s="17"/>
      <c r="P216" s="17" t="s">
        <v>185</v>
      </c>
      <c r="Q216" s="17" t="s">
        <v>185</v>
      </c>
      <c r="R216" s="17" t="s">
        <v>867</v>
      </c>
      <c r="S216" s="17" t="s">
        <v>421</v>
      </c>
      <c r="AH216" s="8">
        <f t="shared" si="8"/>
        <v>0</v>
      </c>
      <c r="AI216" s="22">
        <v>7.5359999999999996</v>
      </c>
      <c r="AJ216" s="22"/>
      <c r="AK216" s="22"/>
      <c r="AL216" s="22"/>
      <c r="AM216" s="15"/>
      <c r="AN216" s="4" t="s">
        <v>96</v>
      </c>
      <c r="AO216" s="4" t="s">
        <v>98</v>
      </c>
    </row>
    <row r="217" spans="1:41" ht="13.8" customHeight="1" x14ac:dyDescent="0.25">
      <c r="A217" s="4" t="s">
        <v>1210</v>
      </c>
      <c r="B217" s="12" t="s">
        <v>495</v>
      </c>
      <c r="C217" s="12">
        <v>2013</v>
      </c>
      <c r="D217" s="12"/>
      <c r="E217" s="12" t="s">
        <v>180</v>
      </c>
      <c r="F217" s="4" t="s">
        <v>578</v>
      </c>
      <c r="G217" s="4" t="s">
        <v>698</v>
      </c>
      <c r="H217" s="12" t="s">
        <v>15</v>
      </c>
      <c r="I217" s="12" t="s">
        <v>16</v>
      </c>
      <c r="J217" s="12" t="s">
        <v>100</v>
      </c>
      <c r="K217" s="12"/>
      <c r="L217" s="12"/>
      <c r="M217" s="13"/>
      <c r="N217" s="35"/>
      <c r="O217" s="13"/>
      <c r="P217" s="13" t="s">
        <v>185</v>
      </c>
      <c r="Q217" s="17" t="s">
        <v>185</v>
      </c>
      <c r="R217" s="13" t="s">
        <v>37</v>
      </c>
      <c r="S217" s="13" t="s">
        <v>37</v>
      </c>
      <c r="AH217" s="8">
        <f t="shared" si="8"/>
        <v>0</v>
      </c>
      <c r="AI217" s="26">
        <v>12.24</v>
      </c>
      <c r="AJ217" s="26"/>
      <c r="AK217" s="26"/>
      <c r="AL217" s="26"/>
      <c r="AM217" s="12"/>
      <c r="AN217" s="4" t="s">
        <v>96</v>
      </c>
      <c r="AO217" s="4" t="s">
        <v>98</v>
      </c>
    </row>
    <row r="218" spans="1:41" ht="13.8" customHeight="1" x14ac:dyDescent="0.25">
      <c r="A218" s="4" t="s">
        <v>912</v>
      </c>
      <c r="B218" s="28" t="s">
        <v>177</v>
      </c>
      <c r="C218" s="15">
        <v>2021</v>
      </c>
      <c r="D218" s="12" t="s">
        <v>827</v>
      </c>
      <c r="E218" s="15" t="s">
        <v>179</v>
      </c>
      <c r="F218" s="4" t="s">
        <v>579</v>
      </c>
      <c r="G218" s="4" t="s">
        <v>704</v>
      </c>
      <c r="H218" s="15" t="s">
        <v>15</v>
      </c>
      <c r="I218" s="15" t="s">
        <v>16</v>
      </c>
      <c r="J218" s="18" t="s">
        <v>66</v>
      </c>
      <c r="K218" s="18"/>
      <c r="L218" s="18"/>
      <c r="M218" s="16"/>
      <c r="N218" s="34"/>
      <c r="O218" s="17"/>
      <c r="P218" s="5" t="s">
        <v>21</v>
      </c>
      <c r="Q218" s="17" t="s">
        <v>424</v>
      </c>
      <c r="R218" s="17" t="s">
        <v>37</v>
      </c>
      <c r="S218" s="17" t="s">
        <v>37</v>
      </c>
      <c r="AH218" s="8">
        <f t="shared" si="8"/>
        <v>0</v>
      </c>
      <c r="AI218" s="16"/>
      <c r="AJ218" s="16"/>
      <c r="AK218" s="16"/>
      <c r="AL218" s="16"/>
      <c r="AM218" s="16">
        <v>0.12239999999999999</v>
      </c>
      <c r="AN218" s="4" t="s">
        <v>96</v>
      </c>
      <c r="AO218" s="4" t="s">
        <v>98</v>
      </c>
    </row>
    <row r="219" spans="1:41" ht="13.8" customHeight="1" x14ac:dyDescent="0.25">
      <c r="A219" s="4" t="s">
        <v>913</v>
      </c>
      <c r="B219" s="12" t="s">
        <v>177</v>
      </c>
      <c r="C219" s="12">
        <v>2023</v>
      </c>
      <c r="D219" s="12" t="s">
        <v>857</v>
      </c>
      <c r="E219" s="12" t="s">
        <v>179</v>
      </c>
      <c r="F219" s="4" t="s">
        <v>579</v>
      </c>
      <c r="G219" s="4" t="s">
        <v>708</v>
      </c>
      <c r="H219" s="12" t="s">
        <v>15</v>
      </c>
      <c r="I219" s="12" t="s">
        <v>16</v>
      </c>
      <c r="J219" s="12" t="s">
        <v>66</v>
      </c>
      <c r="K219" s="12"/>
      <c r="L219" s="12"/>
      <c r="M219" s="13"/>
      <c r="N219" s="35"/>
      <c r="O219" s="13"/>
      <c r="P219" s="5" t="s">
        <v>21</v>
      </c>
      <c r="Q219" s="17" t="s">
        <v>424</v>
      </c>
      <c r="R219" s="13" t="s">
        <v>37</v>
      </c>
      <c r="S219" s="13" t="s">
        <v>37</v>
      </c>
      <c r="AH219" s="8">
        <f t="shared" si="8"/>
        <v>0</v>
      </c>
      <c r="AI219" s="26">
        <v>108</v>
      </c>
      <c r="AJ219" s="26"/>
      <c r="AK219" s="26"/>
      <c r="AL219" s="26"/>
      <c r="AM219" s="12"/>
      <c r="AN219" s="4" t="s">
        <v>96</v>
      </c>
      <c r="AO219" s="4" t="s">
        <v>98</v>
      </c>
    </row>
    <row r="220" spans="1:41" x14ac:dyDescent="0.25">
      <c r="A220" s="4" t="s">
        <v>914</v>
      </c>
      <c r="B220" s="28" t="s">
        <v>177</v>
      </c>
      <c r="C220" s="15">
        <v>2022</v>
      </c>
      <c r="D220" s="12" t="s">
        <v>828</v>
      </c>
      <c r="E220" s="15" t="s">
        <v>179</v>
      </c>
      <c r="F220" s="4" t="s">
        <v>579</v>
      </c>
      <c r="G220" s="4" t="s">
        <v>705</v>
      </c>
      <c r="H220" s="15" t="s">
        <v>15</v>
      </c>
      <c r="I220" s="15" t="s">
        <v>16</v>
      </c>
      <c r="J220" s="18" t="s">
        <v>66</v>
      </c>
      <c r="K220" s="18"/>
      <c r="L220" s="18"/>
      <c r="M220" s="16"/>
      <c r="N220" s="34"/>
      <c r="O220" s="17"/>
      <c r="P220" s="5" t="s">
        <v>21</v>
      </c>
      <c r="Q220" s="17" t="s">
        <v>424</v>
      </c>
      <c r="R220" s="17" t="s">
        <v>37</v>
      </c>
      <c r="S220" s="17" t="s">
        <v>37</v>
      </c>
      <c r="AH220" s="8">
        <f t="shared" ref="AH220:AH244" si="9">(AB220*(14.01/18.04))+(AC220*(14.01/62))+(AD220*(14.01/46.01))</f>
        <v>0</v>
      </c>
      <c r="AI220" s="16"/>
      <c r="AJ220" s="16"/>
      <c r="AK220" s="16"/>
      <c r="AL220" s="16"/>
      <c r="AM220" s="16">
        <v>1.0296000000000001</v>
      </c>
      <c r="AN220" s="4" t="s">
        <v>96</v>
      </c>
      <c r="AO220" s="4" t="s">
        <v>98</v>
      </c>
    </row>
    <row r="221" spans="1:41" x14ac:dyDescent="0.25">
      <c r="A221" s="4" t="s">
        <v>915</v>
      </c>
      <c r="B221" s="28" t="s">
        <v>177</v>
      </c>
      <c r="C221" s="15">
        <v>2018</v>
      </c>
      <c r="D221" s="12" t="s">
        <v>824</v>
      </c>
      <c r="E221" s="15" t="s">
        <v>179</v>
      </c>
      <c r="F221" s="4" t="s">
        <v>579</v>
      </c>
      <c r="G221" s="4" t="s">
        <v>702</v>
      </c>
      <c r="H221" s="15" t="s">
        <v>15</v>
      </c>
      <c r="I221" s="15" t="s">
        <v>16</v>
      </c>
      <c r="J221" s="18" t="s">
        <v>66</v>
      </c>
      <c r="K221" s="18"/>
      <c r="L221" s="18"/>
      <c r="M221" s="16"/>
      <c r="N221" s="34"/>
      <c r="O221" s="17"/>
      <c r="P221" s="5" t="s">
        <v>21</v>
      </c>
      <c r="Q221" s="17" t="s">
        <v>424</v>
      </c>
      <c r="R221" s="17" t="s">
        <v>37</v>
      </c>
      <c r="S221" s="17" t="s">
        <v>37</v>
      </c>
      <c r="Y221" s="4">
        <v>28.37</v>
      </c>
      <c r="Z221" s="4">
        <v>9.16</v>
      </c>
      <c r="AA221" s="4">
        <v>9.3000000000000007</v>
      </c>
      <c r="AB221" s="4">
        <v>0.76</v>
      </c>
      <c r="AD221" s="4">
        <v>0.13</v>
      </c>
      <c r="AF221" s="4">
        <v>23.18</v>
      </c>
      <c r="AH221" s="8">
        <f t="shared" si="9"/>
        <v>0.62980660234374963</v>
      </c>
      <c r="AI221" s="16"/>
      <c r="AJ221" s="16"/>
      <c r="AK221" s="16"/>
      <c r="AL221" s="16"/>
      <c r="AM221" s="16">
        <v>1.056E-2</v>
      </c>
      <c r="AN221" s="4" t="s">
        <v>96</v>
      </c>
      <c r="AO221" s="4" t="s">
        <v>98</v>
      </c>
    </row>
    <row r="222" spans="1:41" x14ac:dyDescent="0.25">
      <c r="A222" s="4" t="s">
        <v>915</v>
      </c>
      <c r="B222" s="28" t="s">
        <v>177</v>
      </c>
      <c r="C222" s="15">
        <v>2018</v>
      </c>
      <c r="D222" s="12" t="s">
        <v>824</v>
      </c>
      <c r="E222" s="15" t="s">
        <v>179</v>
      </c>
      <c r="F222" s="4" t="s">
        <v>579</v>
      </c>
      <c r="G222" s="4" t="s">
        <v>702</v>
      </c>
      <c r="H222" s="15" t="s">
        <v>15</v>
      </c>
      <c r="I222" s="15" t="s">
        <v>16</v>
      </c>
      <c r="J222" s="18" t="s">
        <v>66</v>
      </c>
      <c r="K222" s="18"/>
      <c r="L222" s="18"/>
      <c r="M222" s="16"/>
      <c r="N222" s="34"/>
      <c r="O222" s="17"/>
      <c r="P222" s="17" t="s">
        <v>423</v>
      </c>
      <c r="Q222" s="17" t="s">
        <v>868</v>
      </c>
      <c r="R222" s="17" t="s">
        <v>37</v>
      </c>
      <c r="S222" s="17" t="s">
        <v>37</v>
      </c>
      <c r="AH222" s="8">
        <f t="shared" si="9"/>
        <v>0</v>
      </c>
      <c r="AI222" s="16"/>
      <c r="AJ222" s="16"/>
      <c r="AK222" s="16"/>
      <c r="AL222" s="16"/>
      <c r="AM222" s="16">
        <v>4.8000000000000001E-2</v>
      </c>
      <c r="AN222" s="4" t="s">
        <v>96</v>
      </c>
      <c r="AO222" s="4" t="s">
        <v>98</v>
      </c>
    </row>
    <row r="223" spans="1:41" x14ac:dyDescent="0.25">
      <c r="A223" s="4" t="s">
        <v>916</v>
      </c>
      <c r="B223" s="12" t="s">
        <v>177</v>
      </c>
      <c r="C223" s="4">
        <v>2012</v>
      </c>
      <c r="E223" s="12" t="s">
        <v>179</v>
      </c>
      <c r="F223" s="4" t="s">
        <v>578</v>
      </c>
      <c r="G223" s="4" t="s">
        <v>699</v>
      </c>
      <c r="H223" s="4" t="s">
        <v>15</v>
      </c>
      <c r="I223" s="4" t="s">
        <v>16</v>
      </c>
      <c r="J223" s="12" t="s">
        <v>66</v>
      </c>
      <c r="K223" s="12"/>
      <c r="L223" s="12"/>
      <c r="R223" s="5" t="s">
        <v>37</v>
      </c>
      <c r="S223" s="17" t="s">
        <v>37</v>
      </c>
      <c r="Y223" s="8"/>
      <c r="Z223" s="8"/>
      <c r="AA223" s="8"/>
      <c r="AB223" s="8"/>
      <c r="AC223" s="8"/>
      <c r="AD223" s="8"/>
      <c r="AE223" s="8"/>
      <c r="AF223" s="8"/>
      <c r="AG223" s="8"/>
      <c r="AH223" s="8">
        <f t="shared" si="9"/>
        <v>0</v>
      </c>
      <c r="AI223" s="8">
        <v>24</v>
      </c>
      <c r="AJ223" s="8"/>
      <c r="AK223" s="8"/>
      <c r="AL223" s="8"/>
      <c r="AM223" s="8"/>
      <c r="AN223" s="4" t="s">
        <v>96</v>
      </c>
      <c r="AO223" s="4" t="s">
        <v>98</v>
      </c>
    </row>
    <row r="224" spans="1:41" x14ac:dyDescent="0.25">
      <c r="A224" s="4" t="s">
        <v>917</v>
      </c>
      <c r="B224" s="28" t="s">
        <v>177</v>
      </c>
      <c r="C224" s="15">
        <v>2015</v>
      </c>
      <c r="D224" s="12" t="s">
        <v>825</v>
      </c>
      <c r="E224" s="15" t="s">
        <v>179</v>
      </c>
      <c r="F224" s="4" t="s">
        <v>579</v>
      </c>
      <c r="G224" s="4" t="s">
        <v>701</v>
      </c>
      <c r="H224" s="15" t="s">
        <v>15</v>
      </c>
      <c r="I224" s="15" t="s">
        <v>16</v>
      </c>
      <c r="J224" s="18" t="s">
        <v>66</v>
      </c>
      <c r="K224" s="18"/>
      <c r="L224" s="18"/>
      <c r="M224" s="16"/>
      <c r="N224" s="34"/>
      <c r="O224" s="17"/>
      <c r="P224" s="5" t="s">
        <v>21</v>
      </c>
      <c r="Q224" s="17" t="s">
        <v>424</v>
      </c>
      <c r="R224" s="17" t="s">
        <v>37</v>
      </c>
      <c r="S224" s="17" t="s">
        <v>37</v>
      </c>
      <c r="AH224" s="8">
        <f t="shared" si="9"/>
        <v>0</v>
      </c>
      <c r="AI224" s="16"/>
      <c r="AJ224" s="16"/>
      <c r="AK224" s="16"/>
      <c r="AL224" s="16"/>
      <c r="AM224" s="16">
        <v>0.25775999999999999</v>
      </c>
      <c r="AN224" s="4" t="s">
        <v>96</v>
      </c>
      <c r="AO224" s="4" t="s">
        <v>98</v>
      </c>
    </row>
    <row r="225" spans="1:41" x14ac:dyDescent="0.25">
      <c r="A225" s="4" t="s">
        <v>917</v>
      </c>
      <c r="B225" s="28" t="s">
        <v>177</v>
      </c>
      <c r="C225" s="15">
        <v>2015</v>
      </c>
      <c r="D225" s="12" t="s">
        <v>825</v>
      </c>
      <c r="E225" s="15" t="s">
        <v>179</v>
      </c>
      <c r="F225" s="4" t="s">
        <v>579</v>
      </c>
      <c r="G225" s="4" t="s">
        <v>701</v>
      </c>
      <c r="H225" s="15" t="s">
        <v>15</v>
      </c>
      <c r="I225" s="15" t="s">
        <v>16</v>
      </c>
      <c r="J225" s="18" t="s">
        <v>66</v>
      </c>
      <c r="K225" s="18"/>
      <c r="L225" s="18"/>
      <c r="M225" s="16"/>
      <c r="N225" s="34"/>
      <c r="O225" s="17"/>
      <c r="P225" s="17" t="s">
        <v>423</v>
      </c>
      <c r="Q225" s="17" t="s">
        <v>868</v>
      </c>
      <c r="R225" s="17" t="s">
        <v>37</v>
      </c>
      <c r="S225" s="17" t="s">
        <v>37</v>
      </c>
      <c r="AH225" s="8">
        <f t="shared" si="9"/>
        <v>0</v>
      </c>
      <c r="AI225" s="16"/>
      <c r="AJ225" s="16"/>
      <c r="AK225" s="16"/>
      <c r="AL225" s="16"/>
      <c r="AM225" s="16">
        <v>0.28320000000000001</v>
      </c>
      <c r="AN225" s="4" t="s">
        <v>96</v>
      </c>
      <c r="AO225" s="4" t="s">
        <v>98</v>
      </c>
    </row>
    <row r="226" spans="1:41" x14ac:dyDescent="0.25">
      <c r="A226" s="4" t="s">
        <v>918</v>
      </c>
      <c r="B226" s="28" t="s">
        <v>177</v>
      </c>
      <c r="C226" s="15">
        <v>2013</v>
      </c>
      <c r="D226" s="15"/>
      <c r="E226" s="15" t="s">
        <v>179</v>
      </c>
      <c r="F226" s="4" t="s">
        <v>578</v>
      </c>
      <c r="G226" s="4" t="s">
        <v>700</v>
      </c>
      <c r="H226" s="15" t="s">
        <v>15</v>
      </c>
      <c r="I226" s="15" t="s">
        <v>16</v>
      </c>
      <c r="J226" s="18" t="s">
        <v>66</v>
      </c>
      <c r="K226" s="18"/>
      <c r="L226" s="18"/>
      <c r="M226" s="16"/>
      <c r="N226" s="34"/>
      <c r="O226" s="17"/>
      <c r="P226" s="17" t="s">
        <v>423</v>
      </c>
      <c r="Q226" s="17" t="s">
        <v>868</v>
      </c>
      <c r="R226" s="17" t="s">
        <v>37</v>
      </c>
      <c r="S226" s="17" t="s">
        <v>37</v>
      </c>
      <c r="AH226" s="8">
        <f t="shared" si="9"/>
        <v>0</v>
      </c>
      <c r="AI226" s="16"/>
      <c r="AJ226" s="16"/>
      <c r="AK226" s="16"/>
      <c r="AL226" s="16"/>
      <c r="AM226" s="16">
        <v>0.39600000000000002</v>
      </c>
      <c r="AN226" s="4" t="s">
        <v>96</v>
      </c>
      <c r="AO226" s="4" t="s">
        <v>98</v>
      </c>
    </row>
    <row r="227" spans="1:41" x14ac:dyDescent="0.25">
      <c r="A227" s="4" t="s">
        <v>919</v>
      </c>
      <c r="B227" s="28" t="s">
        <v>177</v>
      </c>
      <c r="C227" s="15">
        <v>2020</v>
      </c>
      <c r="D227" s="12" t="s">
        <v>826</v>
      </c>
      <c r="E227" s="15" t="s">
        <v>179</v>
      </c>
      <c r="F227" s="4" t="s">
        <v>579</v>
      </c>
      <c r="G227" s="4" t="s">
        <v>703</v>
      </c>
      <c r="H227" s="15" t="s">
        <v>15</v>
      </c>
      <c r="I227" s="15" t="s">
        <v>16</v>
      </c>
      <c r="J227" s="18" t="s">
        <v>66</v>
      </c>
      <c r="K227" s="18"/>
      <c r="L227" s="18"/>
      <c r="M227" s="16"/>
      <c r="N227" s="34"/>
      <c r="O227" s="17"/>
      <c r="P227" s="5" t="s">
        <v>21</v>
      </c>
      <c r="Q227" s="17" t="s">
        <v>424</v>
      </c>
      <c r="R227" s="17" t="s">
        <v>37</v>
      </c>
      <c r="S227" s="17" t="s">
        <v>37</v>
      </c>
      <c r="AH227" s="8">
        <f t="shared" si="9"/>
        <v>0</v>
      </c>
      <c r="AI227" s="16"/>
      <c r="AJ227" s="16"/>
      <c r="AK227" s="16"/>
      <c r="AL227" s="16"/>
      <c r="AM227" s="16">
        <v>2.6983200000000003</v>
      </c>
      <c r="AN227" s="4" t="s">
        <v>96</v>
      </c>
      <c r="AO227" s="4" t="s">
        <v>98</v>
      </c>
    </row>
    <row r="228" spans="1:41" x14ac:dyDescent="0.25">
      <c r="A228" s="4" t="s">
        <v>920</v>
      </c>
      <c r="B228" s="12" t="s">
        <v>496</v>
      </c>
      <c r="C228" s="12">
        <v>2018</v>
      </c>
      <c r="D228" s="12"/>
      <c r="E228" s="12" t="s">
        <v>179</v>
      </c>
      <c r="F228" s="4" t="s">
        <v>579</v>
      </c>
      <c r="G228" s="4" t="s">
        <v>702</v>
      </c>
      <c r="H228" s="12" t="s">
        <v>15</v>
      </c>
      <c r="I228" s="12" t="s">
        <v>16</v>
      </c>
      <c r="J228" s="12" t="s">
        <v>66</v>
      </c>
      <c r="K228" s="12"/>
      <c r="L228" s="12"/>
      <c r="M228" s="13"/>
      <c r="N228" s="35"/>
      <c r="O228" s="13"/>
      <c r="P228" s="5" t="s">
        <v>21</v>
      </c>
      <c r="Q228" s="17" t="s">
        <v>424</v>
      </c>
      <c r="R228" s="13" t="s">
        <v>37</v>
      </c>
      <c r="S228" s="17" t="s">
        <v>37</v>
      </c>
      <c r="AH228" s="8">
        <f t="shared" si="9"/>
        <v>0</v>
      </c>
      <c r="AI228" s="26">
        <v>253.44</v>
      </c>
      <c r="AJ228" s="26"/>
      <c r="AK228" s="26"/>
      <c r="AL228" s="26"/>
      <c r="AM228" s="12"/>
      <c r="AN228" s="4" t="s">
        <v>96</v>
      </c>
      <c r="AO228" s="4" t="s">
        <v>98</v>
      </c>
    </row>
    <row r="229" spans="1:41" x14ac:dyDescent="0.25">
      <c r="A229" s="4" t="s">
        <v>920</v>
      </c>
      <c r="B229" s="12" t="s">
        <v>496</v>
      </c>
      <c r="C229" s="12">
        <v>2018</v>
      </c>
      <c r="D229" s="12"/>
      <c r="E229" s="12" t="s">
        <v>179</v>
      </c>
      <c r="F229" s="4" t="s">
        <v>579</v>
      </c>
      <c r="G229" s="4" t="s">
        <v>702</v>
      </c>
      <c r="H229" s="12" t="s">
        <v>15</v>
      </c>
      <c r="I229" s="12" t="s">
        <v>16</v>
      </c>
      <c r="J229" s="12" t="s">
        <v>66</v>
      </c>
      <c r="K229" s="12"/>
      <c r="L229" s="12"/>
      <c r="M229" s="13"/>
      <c r="N229" s="35"/>
      <c r="O229" s="13"/>
      <c r="P229" s="13" t="s">
        <v>423</v>
      </c>
      <c r="Q229" s="17" t="s">
        <v>868</v>
      </c>
      <c r="R229" s="13" t="s">
        <v>37</v>
      </c>
      <c r="S229" s="17" t="s">
        <v>37</v>
      </c>
      <c r="AH229" s="8">
        <f t="shared" si="9"/>
        <v>0</v>
      </c>
      <c r="AI229" s="26">
        <v>26.880000000000003</v>
      </c>
      <c r="AJ229" s="26"/>
      <c r="AK229" s="26"/>
      <c r="AL229" s="26"/>
      <c r="AM229" s="12"/>
      <c r="AN229" s="4" t="s">
        <v>96</v>
      </c>
      <c r="AO229" s="4" t="s">
        <v>98</v>
      </c>
    </row>
    <row r="230" spans="1:41" x14ac:dyDescent="0.25">
      <c r="A230" s="4" t="s">
        <v>921</v>
      </c>
      <c r="B230" s="12" t="s">
        <v>496</v>
      </c>
      <c r="C230" s="12">
        <v>2023</v>
      </c>
      <c r="D230" s="12" t="s">
        <v>831</v>
      </c>
      <c r="E230" s="12" t="s">
        <v>179</v>
      </c>
      <c r="F230" s="4" t="s">
        <v>579</v>
      </c>
      <c r="G230" s="4" t="s">
        <v>709</v>
      </c>
      <c r="H230" s="12" t="s">
        <v>15</v>
      </c>
      <c r="I230" s="12" t="s">
        <v>16</v>
      </c>
      <c r="J230" s="12" t="s">
        <v>66</v>
      </c>
      <c r="K230" s="12"/>
      <c r="L230" s="12"/>
      <c r="M230" s="13"/>
      <c r="N230" s="35"/>
      <c r="O230" s="13"/>
      <c r="P230" s="5" t="s">
        <v>21</v>
      </c>
      <c r="Q230" s="17" t="s">
        <v>424</v>
      </c>
      <c r="R230" s="13" t="s">
        <v>37</v>
      </c>
      <c r="S230" s="17" t="s">
        <v>37</v>
      </c>
      <c r="AH230" s="8">
        <f t="shared" si="9"/>
        <v>0</v>
      </c>
      <c r="AI230" s="26">
        <v>182.39999999999998</v>
      </c>
      <c r="AJ230" s="26"/>
      <c r="AK230" s="26"/>
      <c r="AL230" s="26"/>
      <c r="AM230" s="12"/>
      <c r="AN230" s="4" t="s">
        <v>96</v>
      </c>
      <c r="AO230" s="4" t="s">
        <v>98</v>
      </c>
    </row>
    <row r="231" spans="1:41" x14ac:dyDescent="0.25">
      <c r="A231" s="4" t="s">
        <v>922</v>
      </c>
      <c r="B231" s="12" t="s">
        <v>496</v>
      </c>
      <c r="C231" s="12">
        <v>2013</v>
      </c>
      <c r="D231" s="12"/>
      <c r="E231" s="12" t="s">
        <v>179</v>
      </c>
      <c r="F231" s="4" t="s">
        <v>578</v>
      </c>
      <c r="G231" s="4" t="s">
        <v>700</v>
      </c>
      <c r="H231" s="12" t="s">
        <v>15</v>
      </c>
      <c r="I231" s="12" t="s">
        <v>16</v>
      </c>
      <c r="J231" s="12" t="s">
        <v>66</v>
      </c>
      <c r="K231" s="12"/>
      <c r="L231" s="12"/>
      <c r="M231" s="13"/>
      <c r="N231" s="35"/>
      <c r="O231" s="13"/>
      <c r="P231" s="13" t="s">
        <v>423</v>
      </c>
      <c r="Q231" s="17" t="s">
        <v>868</v>
      </c>
      <c r="R231" s="13" t="s">
        <v>37</v>
      </c>
      <c r="S231" s="13" t="s">
        <v>37</v>
      </c>
      <c r="AH231" s="8">
        <f t="shared" si="9"/>
        <v>0</v>
      </c>
      <c r="AI231" s="26">
        <v>75.599999999999994</v>
      </c>
      <c r="AJ231" s="26"/>
      <c r="AK231" s="26"/>
      <c r="AL231" s="26"/>
      <c r="AM231" s="12"/>
      <c r="AN231" s="4" t="s">
        <v>96</v>
      </c>
      <c r="AO231" s="4" t="s">
        <v>98</v>
      </c>
    </row>
    <row r="232" spans="1:41" x14ac:dyDescent="0.25">
      <c r="A232" s="4" t="s">
        <v>923</v>
      </c>
      <c r="B232" s="12" t="s">
        <v>496</v>
      </c>
      <c r="C232" s="12">
        <v>2022</v>
      </c>
      <c r="D232" s="12" t="s">
        <v>829</v>
      </c>
      <c r="E232" s="12" t="s">
        <v>179</v>
      </c>
      <c r="F232" s="4" t="s">
        <v>579</v>
      </c>
      <c r="G232" s="4" t="s">
        <v>706</v>
      </c>
      <c r="H232" s="12" t="s">
        <v>15</v>
      </c>
      <c r="I232" s="12" t="s">
        <v>16</v>
      </c>
      <c r="J232" s="12" t="s">
        <v>66</v>
      </c>
      <c r="K232" s="12"/>
      <c r="L232" s="12"/>
      <c r="M232" s="13"/>
      <c r="N232" s="35"/>
      <c r="O232" s="13"/>
      <c r="P232" s="5" t="s">
        <v>21</v>
      </c>
      <c r="Q232" s="17" t="s">
        <v>424</v>
      </c>
      <c r="R232" s="13" t="s">
        <v>37</v>
      </c>
      <c r="S232" s="13" t="s">
        <v>37</v>
      </c>
      <c r="AH232" s="8">
        <f t="shared" si="9"/>
        <v>0</v>
      </c>
      <c r="AI232" s="26">
        <v>112.80000000000001</v>
      </c>
      <c r="AJ232" s="26"/>
      <c r="AK232" s="26"/>
      <c r="AL232" s="26"/>
      <c r="AM232" s="12"/>
      <c r="AN232" s="4" t="s">
        <v>96</v>
      </c>
      <c r="AO232" s="4" t="s">
        <v>98</v>
      </c>
    </row>
    <row r="233" spans="1:41" x14ac:dyDescent="0.25">
      <c r="A233" s="4" t="s">
        <v>919</v>
      </c>
      <c r="B233" s="12" t="s">
        <v>496</v>
      </c>
      <c r="C233" s="12">
        <v>2020</v>
      </c>
      <c r="D233" s="12" t="s">
        <v>826</v>
      </c>
      <c r="E233" s="12" t="s">
        <v>179</v>
      </c>
      <c r="F233" s="4" t="s">
        <v>579</v>
      </c>
      <c r="G233" s="4" t="s">
        <v>703</v>
      </c>
      <c r="H233" s="12" t="s">
        <v>15</v>
      </c>
      <c r="I233" s="12" t="s">
        <v>16</v>
      </c>
      <c r="J233" s="12" t="s">
        <v>66</v>
      </c>
      <c r="K233" s="12"/>
      <c r="L233" s="12"/>
      <c r="M233" s="13"/>
      <c r="N233" s="35"/>
      <c r="O233" s="13"/>
      <c r="P233" s="5" t="s">
        <v>21</v>
      </c>
      <c r="Q233" s="17" t="s">
        <v>424</v>
      </c>
      <c r="R233" s="13" t="s">
        <v>37</v>
      </c>
      <c r="S233" s="13" t="s">
        <v>37</v>
      </c>
      <c r="AH233" s="8">
        <f t="shared" si="9"/>
        <v>0</v>
      </c>
      <c r="AI233" s="26">
        <v>549.84</v>
      </c>
      <c r="AJ233" s="26"/>
      <c r="AK233" s="26"/>
      <c r="AL233" s="26"/>
      <c r="AM233" s="12"/>
      <c r="AN233" s="4" t="s">
        <v>96</v>
      </c>
      <c r="AO233" s="4" t="s">
        <v>98</v>
      </c>
    </row>
    <row r="234" spans="1:41" x14ac:dyDescent="0.25">
      <c r="A234" s="4" t="s">
        <v>1243</v>
      </c>
      <c r="B234" s="12" t="s">
        <v>496</v>
      </c>
      <c r="C234" s="12">
        <v>2022</v>
      </c>
      <c r="D234" s="12" t="s">
        <v>830</v>
      </c>
      <c r="E234" s="12" t="s">
        <v>179</v>
      </c>
      <c r="F234" s="4" t="s">
        <v>579</v>
      </c>
      <c r="G234" s="4" t="s">
        <v>707</v>
      </c>
      <c r="H234" s="12" t="s">
        <v>15</v>
      </c>
      <c r="I234" s="12" t="s">
        <v>16</v>
      </c>
      <c r="J234" s="12" t="s">
        <v>66</v>
      </c>
      <c r="K234" s="12"/>
      <c r="L234" s="12"/>
      <c r="M234" s="13"/>
      <c r="N234" s="35"/>
      <c r="O234" s="13"/>
      <c r="P234" s="5" t="s">
        <v>21</v>
      </c>
      <c r="Q234" s="17" t="s">
        <v>424</v>
      </c>
      <c r="R234" s="13" t="s">
        <v>37</v>
      </c>
      <c r="S234" s="13" t="s">
        <v>37</v>
      </c>
      <c r="AH234" s="8">
        <f t="shared" si="9"/>
        <v>0</v>
      </c>
      <c r="AI234" s="26">
        <v>417.59999999999997</v>
      </c>
      <c r="AJ234" s="26"/>
      <c r="AK234" s="26"/>
      <c r="AL234" s="26"/>
      <c r="AM234" s="12"/>
      <c r="AN234" s="4" t="s">
        <v>96</v>
      </c>
      <c r="AO234" s="4" t="s">
        <v>98</v>
      </c>
    </row>
    <row r="235" spans="1:41" x14ac:dyDescent="0.25">
      <c r="A235" s="4" t="s">
        <v>1244</v>
      </c>
      <c r="B235" s="12" t="s">
        <v>497</v>
      </c>
      <c r="C235" s="12">
        <v>2015</v>
      </c>
      <c r="D235" s="12" t="s">
        <v>825</v>
      </c>
      <c r="E235" s="12" t="s">
        <v>179</v>
      </c>
      <c r="F235" s="4" t="s">
        <v>579</v>
      </c>
      <c r="G235" s="4" t="s">
        <v>701</v>
      </c>
      <c r="H235" s="12" t="s">
        <v>15</v>
      </c>
      <c r="I235" s="12" t="s">
        <v>16</v>
      </c>
      <c r="J235" s="12" t="s">
        <v>66</v>
      </c>
      <c r="K235" s="12"/>
      <c r="L235" s="12"/>
      <c r="M235" s="13"/>
      <c r="N235" s="35"/>
      <c r="O235" s="13"/>
      <c r="P235" s="13" t="s">
        <v>423</v>
      </c>
      <c r="Q235" s="17" t="s">
        <v>868</v>
      </c>
      <c r="R235" s="13" t="s">
        <v>37</v>
      </c>
      <c r="S235" s="13" t="s">
        <v>37</v>
      </c>
      <c r="AH235" s="8">
        <f t="shared" si="9"/>
        <v>0</v>
      </c>
      <c r="AI235" s="26">
        <v>39.599999999999994</v>
      </c>
      <c r="AJ235" s="26"/>
      <c r="AK235" s="26"/>
      <c r="AL235" s="26"/>
      <c r="AM235" s="12"/>
      <c r="AN235" s="4" t="s">
        <v>96</v>
      </c>
      <c r="AO235" s="4" t="s">
        <v>98</v>
      </c>
    </row>
    <row r="236" spans="1:41" x14ac:dyDescent="0.25">
      <c r="A236" s="4" t="s">
        <v>1244</v>
      </c>
      <c r="B236" s="12" t="s">
        <v>498</v>
      </c>
      <c r="C236" s="12">
        <v>2015</v>
      </c>
      <c r="D236" s="12" t="s">
        <v>825</v>
      </c>
      <c r="E236" s="12" t="s">
        <v>179</v>
      </c>
      <c r="F236" s="4" t="s">
        <v>579</v>
      </c>
      <c r="G236" s="4" t="s">
        <v>701</v>
      </c>
      <c r="H236" s="12" t="s">
        <v>15</v>
      </c>
      <c r="I236" s="12" t="s">
        <v>16</v>
      </c>
      <c r="J236" s="12" t="s">
        <v>66</v>
      </c>
      <c r="K236" s="12"/>
      <c r="L236" s="12"/>
      <c r="M236" s="13"/>
      <c r="N236" s="35"/>
      <c r="O236" s="13"/>
      <c r="P236" s="5" t="s">
        <v>21</v>
      </c>
      <c r="Q236" s="17" t="s">
        <v>424</v>
      </c>
      <c r="R236" s="13" t="s">
        <v>37</v>
      </c>
      <c r="S236" s="13" t="s">
        <v>37</v>
      </c>
      <c r="AH236" s="8">
        <f t="shared" si="9"/>
        <v>0</v>
      </c>
      <c r="AI236" s="26">
        <v>478.79999999999995</v>
      </c>
      <c r="AJ236" s="26"/>
      <c r="AK236" s="26"/>
      <c r="AL236" s="26"/>
      <c r="AM236" s="12"/>
      <c r="AN236" s="4" t="s">
        <v>96</v>
      </c>
      <c r="AO236" s="4" t="s">
        <v>98</v>
      </c>
    </row>
    <row r="237" spans="1:41" x14ac:dyDescent="0.25">
      <c r="A237" s="4" t="s">
        <v>915</v>
      </c>
      <c r="B237" s="12" t="s">
        <v>499</v>
      </c>
      <c r="C237" s="12">
        <v>2018</v>
      </c>
      <c r="D237" s="12" t="s">
        <v>824</v>
      </c>
      <c r="E237" s="12" t="s">
        <v>179</v>
      </c>
      <c r="F237" s="4" t="s">
        <v>579</v>
      </c>
      <c r="G237" s="4" t="s">
        <v>702</v>
      </c>
      <c r="H237" s="12" t="s">
        <v>15</v>
      </c>
      <c r="I237" s="12" t="s">
        <v>16</v>
      </c>
      <c r="J237" s="12" t="s">
        <v>66</v>
      </c>
      <c r="K237" s="12"/>
      <c r="L237" s="12"/>
      <c r="M237" s="13"/>
      <c r="N237" s="35"/>
      <c r="O237" s="13"/>
      <c r="P237" s="13" t="s">
        <v>423</v>
      </c>
      <c r="Q237" s="17" t="s">
        <v>868</v>
      </c>
      <c r="R237" s="13" t="s">
        <v>37</v>
      </c>
      <c r="S237" s="13" t="s">
        <v>37</v>
      </c>
      <c r="AH237" s="8">
        <f t="shared" si="9"/>
        <v>0</v>
      </c>
      <c r="AI237" s="26">
        <v>20.16</v>
      </c>
      <c r="AJ237" s="26"/>
      <c r="AK237" s="26"/>
      <c r="AL237" s="26"/>
      <c r="AM237" s="12"/>
      <c r="AN237" s="4" t="s">
        <v>96</v>
      </c>
      <c r="AO237" s="4" t="s">
        <v>98</v>
      </c>
    </row>
    <row r="238" spans="1:41" x14ac:dyDescent="0.25">
      <c r="A238" s="4" t="s">
        <v>1245</v>
      </c>
      <c r="B238" s="12" t="s">
        <v>501</v>
      </c>
      <c r="C238" s="12">
        <v>2012</v>
      </c>
      <c r="D238" s="12"/>
      <c r="E238" s="12" t="s">
        <v>179</v>
      </c>
      <c r="F238" s="4" t="s">
        <v>578</v>
      </c>
      <c r="G238" s="4" t="s">
        <v>699</v>
      </c>
      <c r="H238" s="12" t="s">
        <v>15</v>
      </c>
      <c r="I238" s="12" t="s">
        <v>16</v>
      </c>
      <c r="J238" s="12" t="s">
        <v>66</v>
      </c>
      <c r="K238" s="12"/>
      <c r="L238" s="12"/>
      <c r="M238" s="13"/>
      <c r="N238" s="35"/>
      <c r="O238" s="13"/>
      <c r="P238" s="5" t="s">
        <v>21</v>
      </c>
      <c r="Q238" s="17" t="s">
        <v>424</v>
      </c>
      <c r="R238" s="13" t="s">
        <v>37</v>
      </c>
      <c r="S238" s="13" t="s">
        <v>37</v>
      </c>
      <c r="AH238" s="8">
        <f t="shared" si="9"/>
        <v>0</v>
      </c>
      <c r="AI238" s="26">
        <v>24</v>
      </c>
      <c r="AJ238" s="26"/>
      <c r="AK238" s="26"/>
      <c r="AL238" s="26"/>
      <c r="AM238" s="12"/>
      <c r="AN238" s="4" t="s">
        <v>96</v>
      </c>
      <c r="AO238" s="4" t="s">
        <v>98</v>
      </c>
    </row>
    <row r="239" spans="1:41" x14ac:dyDescent="0.25">
      <c r="A239" s="4" t="s">
        <v>1245</v>
      </c>
      <c r="B239" s="12" t="s">
        <v>501</v>
      </c>
      <c r="C239" s="12">
        <v>2012</v>
      </c>
      <c r="D239" s="12"/>
      <c r="E239" s="12" t="s">
        <v>179</v>
      </c>
      <c r="F239" s="4" t="s">
        <v>578</v>
      </c>
      <c r="G239" s="4" t="s">
        <v>699</v>
      </c>
      <c r="H239" s="12" t="s">
        <v>15</v>
      </c>
      <c r="I239" s="12" t="s">
        <v>16</v>
      </c>
      <c r="J239" s="12" t="s">
        <v>66</v>
      </c>
      <c r="K239" s="12"/>
      <c r="L239" s="12"/>
      <c r="M239" s="13"/>
      <c r="N239" s="35"/>
      <c r="O239" s="13"/>
      <c r="P239" s="13" t="s">
        <v>423</v>
      </c>
      <c r="Q239" s="17" t="s">
        <v>868</v>
      </c>
      <c r="R239" s="13" t="s">
        <v>37</v>
      </c>
      <c r="S239" s="13" t="s">
        <v>37</v>
      </c>
      <c r="AH239" s="8">
        <f t="shared" si="9"/>
        <v>0</v>
      </c>
      <c r="AI239" s="26">
        <v>137.76</v>
      </c>
      <c r="AJ239" s="26"/>
      <c r="AK239" s="26"/>
      <c r="AL239" s="26"/>
      <c r="AM239" s="12"/>
      <c r="AN239" s="4" t="s">
        <v>96</v>
      </c>
      <c r="AO239" s="4" t="s">
        <v>98</v>
      </c>
    </row>
    <row r="240" spans="1:41" x14ac:dyDescent="0.25">
      <c r="A240" s="4" t="s">
        <v>1211</v>
      </c>
      <c r="B240" s="15" t="s">
        <v>549</v>
      </c>
      <c r="C240" s="15">
        <v>2012</v>
      </c>
      <c r="D240" s="12" t="s">
        <v>832</v>
      </c>
      <c r="E240" s="15" t="s">
        <v>179</v>
      </c>
      <c r="F240" s="4" t="s">
        <v>579</v>
      </c>
      <c r="G240" s="4" t="s">
        <v>710</v>
      </c>
      <c r="H240" s="15" t="s">
        <v>15</v>
      </c>
      <c r="I240" s="15" t="s">
        <v>16</v>
      </c>
      <c r="J240" s="18" t="s">
        <v>492</v>
      </c>
      <c r="K240" s="18"/>
      <c r="L240" s="18"/>
      <c r="M240" s="16"/>
      <c r="N240" s="34"/>
      <c r="O240" s="17"/>
      <c r="P240" s="17" t="s">
        <v>185</v>
      </c>
      <c r="Q240" s="17" t="s">
        <v>185</v>
      </c>
      <c r="R240" s="17" t="s">
        <v>867</v>
      </c>
      <c r="S240" s="24" t="s">
        <v>417</v>
      </c>
      <c r="AH240" s="8">
        <f t="shared" si="9"/>
        <v>0</v>
      </c>
      <c r="AI240" s="15"/>
      <c r="AJ240" s="15"/>
      <c r="AK240" s="15"/>
      <c r="AL240" s="15"/>
      <c r="AM240" s="15">
        <v>1.15584</v>
      </c>
      <c r="AN240" s="4" t="s">
        <v>96</v>
      </c>
      <c r="AO240" s="4" t="s">
        <v>98</v>
      </c>
    </row>
    <row r="241" spans="1:41" ht="13.8" customHeight="1" x14ac:dyDescent="0.25">
      <c r="A241" s="4" t="s">
        <v>1207</v>
      </c>
      <c r="B241" s="4" t="s">
        <v>1128</v>
      </c>
      <c r="C241" s="4">
        <v>2022</v>
      </c>
      <c r="D241" s="9" t="s">
        <v>1130</v>
      </c>
      <c r="E241" s="4" t="s">
        <v>179</v>
      </c>
      <c r="F241" s="4" t="s">
        <v>579</v>
      </c>
      <c r="G241" s="4" t="s">
        <v>1129</v>
      </c>
      <c r="H241" s="15" t="s">
        <v>15</v>
      </c>
      <c r="I241" s="15" t="s">
        <v>16</v>
      </c>
      <c r="J241" s="4" t="s">
        <v>66</v>
      </c>
      <c r="M241" s="4">
        <v>6</v>
      </c>
      <c r="N241" s="6" t="s">
        <v>1131</v>
      </c>
      <c r="O241" s="5" t="s">
        <v>1132</v>
      </c>
      <c r="P241" s="5" t="s">
        <v>368</v>
      </c>
      <c r="Q241" s="5" t="s">
        <v>1133</v>
      </c>
      <c r="R241" s="5" t="s">
        <v>37</v>
      </c>
      <c r="S241" s="5" t="s">
        <v>37</v>
      </c>
      <c r="T241" s="4" t="s">
        <v>1134</v>
      </c>
      <c r="U241" s="4">
        <v>10856</v>
      </c>
      <c r="V241" s="4">
        <v>0.5</v>
      </c>
      <c r="W241" s="4">
        <v>450</v>
      </c>
      <c r="X241" s="4" t="s">
        <v>112</v>
      </c>
      <c r="Y241" s="4">
        <v>18</v>
      </c>
      <c r="Z241" s="4">
        <v>8.1999999999999993</v>
      </c>
      <c r="AA241" s="4">
        <v>12.5</v>
      </c>
      <c r="AC241" s="4">
        <v>0.81</v>
      </c>
      <c r="AD241" s="4">
        <v>3.76</v>
      </c>
      <c r="AE241" s="4">
        <v>23</v>
      </c>
      <c r="AF241" s="4">
        <v>4.7300000000000004</v>
      </c>
      <c r="AH241" s="25">
        <f t="shared" si="9"/>
        <v>1.3279501935063205</v>
      </c>
      <c r="AI241" s="4">
        <v>6.88</v>
      </c>
      <c r="AL241" s="4">
        <v>-354.5</v>
      </c>
      <c r="AM241" s="4">
        <v>4.07</v>
      </c>
      <c r="AN241" s="4" t="s">
        <v>96</v>
      </c>
      <c r="AO241" s="4" t="s">
        <v>97</v>
      </c>
    </row>
    <row r="242" spans="1:41" x14ac:dyDescent="0.25">
      <c r="A242" s="4" t="s">
        <v>1212</v>
      </c>
      <c r="B242" s="15" t="s">
        <v>502</v>
      </c>
      <c r="C242" s="21">
        <v>2017</v>
      </c>
      <c r="D242" s="12" t="s">
        <v>833</v>
      </c>
      <c r="E242" s="15" t="s">
        <v>179</v>
      </c>
      <c r="F242" s="4" t="s">
        <v>579</v>
      </c>
      <c r="G242" s="4" t="s">
        <v>711</v>
      </c>
      <c r="H242" s="15" t="s">
        <v>15</v>
      </c>
      <c r="I242" s="18" t="s">
        <v>16</v>
      </c>
      <c r="J242" s="18" t="s">
        <v>254</v>
      </c>
      <c r="K242" s="18"/>
      <c r="L242" s="18"/>
      <c r="M242" s="17"/>
      <c r="N242" s="33"/>
      <c r="O242" s="17"/>
      <c r="P242" s="17" t="s">
        <v>423</v>
      </c>
      <c r="Q242" s="17" t="s">
        <v>868</v>
      </c>
      <c r="R242" s="17" t="s">
        <v>867</v>
      </c>
      <c r="S242" s="17" t="s">
        <v>421</v>
      </c>
      <c r="AH242" s="8">
        <f t="shared" si="9"/>
        <v>0</v>
      </c>
      <c r="AI242" s="22">
        <v>32.856000000000002</v>
      </c>
      <c r="AJ242" s="22"/>
      <c r="AK242" s="22"/>
      <c r="AL242" s="22"/>
      <c r="AM242" s="15"/>
      <c r="AN242" s="4" t="s">
        <v>96</v>
      </c>
      <c r="AO242" s="4" t="s">
        <v>98</v>
      </c>
    </row>
    <row r="243" spans="1:41" x14ac:dyDescent="0.25">
      <c r="A243" s="4" t="s">
        <v>1246</v>
      </c>
      <c r="B243" s="4" t="s">
        <v>17</v>
      </c>
      <c r="C243" s="4">
        <v>2019</v>
      </c>
      <c r="D243" s="4" t="s">
        <v>18</v>
      </c>
      <c r="E243" s="4" t="s">
        <v>179</v>
      </c>
      <c r="F243" s="4" t="s">
        <v>579</v>
      </c>
      <c r="G243" s="4" t="s">
        <v>712</v>
      </c>
      <c r="H243" s="4" t="s">
        <v>15</v>
      </c>
      <c r="I243" s="4" t="s">
        <v>16</v>
      </c>
      <c r="J243" s="4" t="s">
        <v>19</v>
      </c>
      <c r="M243" s="4">
        <v>367</v>
      </c>
      <c r="N243" s="6" t="s">
        <v>20</v>
      </c>
      <c r="O243" s="5" t="s">
        <v>72</v>
      </c>
      <c r="P243" s="5" t="s">
        <v>21</v>
      </c>
      <c r="Q243" s="17" t="s">
        <v>48</v>
      </c>
      <c r="R243" s="5" t="s">
        <v>37</v>
      </c>
      <c r="S243" s="5" t="s">
        <v>37</v>
      </c>
      <c r="U243" s="7">
        <v>17100</v>
      </c>
      <c r="W243" s="4">
        <v>1.5</v>
      </c>
      <c r="X243" s="4" t="s">
        <v>99</v>
      </c>
      <c r="Y243" s="8">
        <v>16.5</v>
      </c>
      <c r="Z243" s="8">
        <v>5.95</v>
      </c>
      <c r="AA243" s="8"/>
      <c r="AB243" s="8"/>
      <c r="AC243" s="8"/>
      <c r="AD243" s="8"/>
      <c r="AE243" s="8"/>
      <c r="AF243" s="8"/>
      <c r="AG243" s="8">
        <v>20.3</v>
      </c>
      <c r="AH243" s="8">
        <f t="shared" si="9"/>
        <v>0</v>
      </c>
      <c r="AI243" s="8">
        <v>9.02</v>
      </c>
      <c r="AJ243" s="8"/>
      <c r="AK243" s="8"/>
      <c r="AL243" s="8"/>
      <c r="AM243" s="8">
        <v>2.13</v>
      </c>
      <c r="AN243" s="4" t="s">
        <v>96</v>
      </c>
      <c r="AO243" s="4" t="s">
        <v>97</v>
      </c>
    </row>
    <row r="244" spans="1:41" x14ac:dyDescent="0.25">
      <c r="A244" s="4" t="s">
        <v>1246</v>
      </c>
      <c r="B244" s="4" t="s">
        <v>17</v>
      </c>
      <c r="C244" s="4">
        <v>2012</v>
      </c>
      <c r="D244" s="4" t="s">
        <v>18</v>
      </c>
      <c r="E244" s="4" t="s">
        <v>179</v>
      </c>
      <c r="F244" s="4" t="s">
        <v>579</v>
      </c>
      <c r="G244" s="4" t="s">
        <v>712</v>
      </c>
      <c r="H244" s="4" t="s">
        <v>15</v>
      </c>
      <c r="I244" s="4" t="s">
        <v>16</v>
      </c>
      <c r="J244" s="4" t="s">
        <v>277</v>
      </c>
      <c r="M244" s="4">
        <v>93</v>
      </c>
      <c r="N244" s="6" t="s">
        <v>278</v>
      </c>
      <c r="O244" s="5" t="s">
        <v>279</v>
      </c>
      <c r="P244" s="5" t="s">
        <v>185</v>
      </c>
      <c r="Q244" s="17" t="s">
        <v>185</v>
      </c>
      <c r="R244" s="5" t="s">
        <v>44</v>
      </c>
      <c r="S244" s="5" t="s">
        <v>228</v>
      </c>
      <c r="X244" s="4" t="s">
        <v>99</v>
      </c>
      <c r="AH244" s="25">
        <f t="shared" si="9"/>
        <v>0</v>
      </c>
      <c r="AI244" s="4">
        <v>205.44</v>
      </c>
      <c r="AM244" s="4">
        <v>2.04</v>
      </c>
      <c r="AN244" s="4" t="s">
        <v>96</v>
      </c>
      <c r="AO244" s="4" t="s">
        <v>98</v>
      </c>
    </row>
    <row r="245" spans="1:41" x14ac:dyDescent="0.25">
      <c r="A245" s="4" t="s">
        <v>1248</v>
      </c>
      <c r="B245" s="12" t="s">
        <v>503</v>
      </c>
      <c r="C245" s="12">
        <v>2021</v>
      </c>
      <c r="D245" s="12" t="s">
        <v>834</v>
      </c>
      <c r="E245" s="12" t="s">
        <v>179</v>
      </c>
      <c r="F245" s="4" t="s">
        <v>579</v>
      </c>
      <c r="G245" s="4" t="s">
        <v>716</v>
      </c>
      <c r="H245" s="12" t="s">
        <v>15</v>
      </c>
      <c r="I245" s="12" t="s">
        <v>16</v>
      </c>
      <c r="J245" s="12" t="s">
        <v>100</v>
      </c>
      <c r="K245" s="12"/>
      <c r="L245" s="12"/>
      <c r="M245" s="13"/>
      <c r="N245" s="35"/>
      <c r="O245" s="13"/>
      <c r="P245" s="5" t="s">
        <v>21</v>
      </c>
      <c r="Q245" s="17" t="s">
        <v>48</v>
      </c>
      <c r="R245" s="13" t="s">
        <v>37</v>
      </c>
      <c r="S245" s="13" t="s">
        <v>37</v>
      </c>
      <c r="AH245" s="8">
        <f t="shared" ref="AH245" si="10">(AB245*(14.01/18.04))+(AC245*(14.01/62))+(AD245*(14.01/46.01))</f>
        <v>0</v>
      </c>
      <c r="AI245" s="26">
        <v>216.48</v>
      </c>
      <c r="AJ245" s="26"/>
      <c r="AK245" s="26"/>
      <c r="AL245" s="26"/>
      <c r="AM245" s="12"/>
      <c r="AN245" s="4" t="s">
        <v>96</v>
      </c>
      <c r="AO245" s="4" t="s">
        <v>98</v>
      </c>
    </row>
    <row r="246" spans="1:41" ht="13.8" customHeight="1" x14ac:dyDescent="0.25">
      <c r="A246" s="4" t="s">
        <v>1248</v>
      </c>
      <c r="B246" s="12" t="s">
        <v>178</v>
      </c>
      <c r="C246" s="4">
        <v>2021</v>
      </c>
      <c r="D246" s="12" t="s">
        <v>834</v>
      </c>
      <c r="E246" s="12" t="s">
        <v>179</v>
      </c>
      <c r="F246" s="4" t="s">
        <v>579</v>
      </c>
      <c r="G246" s="4" t="s">
        <v>716</v>
      </c>
      <c r="H246" s="4" t="s">
        <v>15</v>
      </c>
      <c r="I246" s="4" t="s">
        <v>16</v>
      </c>
      <c r="J246" s="12" t="s">
        <v>100</v>
      </c>
      <c r="K246" s="12"/>
      <c r="L246" s="12"/>
      <c r="Y246" s="8"/>
      <c r="Z246" s="8"/>
      <c r="AA246" s="8"/>
      <c r="AB246" s="8"/>
      <c r="AC246" s="8"/>
      <c r="AD246" s="8"/>
      <c r="AE246" s="8"/>
      <c r="AF246" s="8"/>
      <c r="AG246" s="8"/>
      <c r="AH246" s="8">
        <f t="shared" ref="AH246:AH268" si="11">(AB246*(14.01/18.04))+(AC246*(14.01/62))+(AD246*(14.01/46.01))</f>
        <v>0</v>
      </c>
      <c r="AI246" s="8">
        <v>216.48</v>
      </c>
      <c r="AJ246" s="8"/>
      <c r="AK246" s="8"/>
      <c r="AL246" s="8"/>
      <c r="AM246" s="8"/>
      <c r="AN246" s="4" t="s">
        <v>96</v>
      </c>
      <c r="AO246" s="4" t="s">
        <v>98</v>
      </c>
    </row>
    <row r="247" spans="1:41" ht="13.8" customHeight="1" x14ac:dyDescent="0.25">
      <c r="A247" s="4" t="s">
        <v>1249</v>
      </c>
      <c r="B247" s="15" t="s">
        <v>504</v>
      </c>
      <c r="C247" s="15">
        <v>2009</v>
      </c>
      <c r="D247" s="15" t="s">
        <v>858</v>
      </c>
      <c r="E247" s="15" t="s">
        <v>179</v>
      </c>
      <c r="F247" s="4" t="s">
        <v>579</v>
      </c>
      <c r="G247" s="4" t="s">
        <v>567</v>
      </c>
      <c r="H247" s="15" t="s">
        <v>15</v>
      </c>
      <c r="I247" s="15" t="s">
        <v>16</v>
      </c>
      <c r="J247" s="18" t="s">
        <v>191</v>
      </c>
      <c r="K247" s="18"/>
      <c r="L247" s="18"/>
      <c r="M247" s="17"/>
      <c r="N247" s="33"/>
      <c r="O247" s="17"/>
      <c r="P247" s="5" t="s">
        <v>21</v>
      </c>
      <c r="Q247" s="17" t="s">
        <v>48</v>
      </c>
      <c r="R247" s="17" t="s">
        <v>44</v>
      </c>
      <c r="S247" s="17" t="s">
        <v>432</v>
      </c>
      <c r="AH247" s="8">
        <f t="shared" si="11"/>
        <v>0</v>
      </c>
      <c r="AI247" s="21">
        <v>390</v>
      </c>
      <c r="AJ247" s="21"/>
      <c r="AK247" s="21"/>
      <c r="AL247" s="21"/>
      <c r="AM247" s="15"/>
      <c r="AN247" s="4" t="s">
        <v>96</v>
      </c>
      <c r="AO247" s="4" t="s">
        <v>98</v>
      </c>
    </row>
    <row r="248" spans="1:41" x14ac:dyDescent="0.25">
      <c r="A248" s="4" t="s">
        <v>1249</v>
      </c>
      <c r="B248" s="15" t="s">
        <v>504</v>
      </c>
      <c r="C248" s="15">
        <v>2009</v>
      </c>
      <c r="D248" s="15" t="s">
        <v>858</v>
      </c>
      <c r="E248" s="15" t="s">
        <v>179</v>
      </c>
      <c r="F248" s="4" t="s">
        <v>579</v>
      </c>
      <c r="G248" s="4" t="s">
        <v>567</v>
      </c>
      <c r="H248" s="15" t="s">
        <v>15</v>
      </c>
      <c r="I248" s="15" t="s">
        <v>16</v>
      </c>
      <c r="J248" s="18" t="s">
        <v>191</v>
      </c>
      <c r="K248" s="18"/>
      <c r="L248" s="18"/>
      <c r="M248" s="16"/>
      <c r="N248" s="34"/>
      <c r="O248" s="17"/>
      <c r="P248" s="24" t="s">
        <v>185</v>
      </c>
      <c r="Q248" s="17" t="s">
        <v>185</v>
      </c>
      <c r="R248" s="17" t="s">
        <v>44</v>
      </c>
      <c r="S248" s="24" t="s">
        <v>420</v>
      </c>
      <c r="AH248" s="8">
        <f t="shared" si="11"/>
        <v>0</v>
      </c>
      <c r="AI248" s="15"/>
      <c r="AJ248" s="15"/>
      <c r="AK248" s="15"/>
      <c r="AL248" s="15"/>
      <c r="AM248" s="15">
        <v>2.04</v>
      </c>
      <c r="AN248" s="4" t="s">
        <v>96</v>
      </c>
      <c r="AO248" s="4" t="s">
        <v>98</v>
      </c>
    </row>
    <row r="249" spans="1:41" x14ac:dyDescent="0.25">
      <c r="A249" s="4" t="s">
        <v>1213</v>
      </c>
      <c r="B249" s="4" t="s">
        <v>192</v>
      </c>
      <c r="C249" s="4">
        <v>2023</v>
      </c>
      <c r="D249" s="23" t="s">
        <v>193</v>
      </c>
      <c r="E249" s="15" t="s">
        <v>179</v>
      </c>
      <c r="F249" s="4" t="s">
        <v>579</v>
      </c>
      <c r="G249" s="4" t="s">
        <v>763</v>
      </c>
      <c r="H249" s="4" t="s">
        <v>15</v>
      </c>
      <c r="I249" s="4" t="s">
        <v>16</v>
      </c>
      <c r="J249" s="4" t="s">
        <v>194</v>
      </c>
      <c r="M249" s="4">
        <v>366</v>
      </c>
      <c r="P249" s="5" t="s">
        <v>185</v>
      </c>
      <c r="Q249" s="17" t="s">
        <v>185</v>
      </c>
      <c r="R249" s="5" t="s">
        <v>37</v>
      </c>
      <c r="S249" s="5" t="s">
        <v>195</v>
      </c>
      <c r="T249" s="4" t="s">
        <v>196</v>
      </c>
      <c r="U249" s="4">
        <f>1000*10000</f>
        <v>10000000</v>
      </c>
      <c r="V249" s="4">
        <v>6</v>
      </c>
      <c r="Y249" s="4">
        <v>29.7</v>
      </c>
      <c r="Z249" s="4">
        <v>7.57</v>
      </c>
      <c r="AH249" s="8">
        <f t="shared" si="11"/>
        <v>0</v>
      </c>
      <c r="AI249" s="4">
        <v>0.65</v>
      </c>
      <c r="AL249" s="4">
        <v>36.11</v>
      </c>
      <c r="AM249" s="4">
        <v>22.13</v>
      </c>
      <c r="AN249" s="4" t="s">
        <v>96</v>
      </c>
      <c r="AO249" s="4" t="s">
        <v>97</v>
      </c>
    </row>
    <row r="250" spans="1:41" x14ac:dyDescent="0.25">
      <c r="A250" s="4" t="s">
        <v>1214</v>
      </c>
      <c r="B250" s="12" t="s">
        <v>505</v>
      </c>
      <c r="C250" s="12">
        <v>2018</v>
      </c>
      <c r="D250" s="12"/>
      <c r="E250" s="12" t="s">
        <v>180</v>
      </c>
      <c r="F250" s="4" t="s">
        <v>578</v>
      </c>
      <c r="G250" s="4" t="s">
        <v>717</v>
      </c>
      <c r="H250" s="12" t="s">
        <v>15</v>
      </c>
      <c r="I250" s="12" t="s">
        <v>16</v>
      </c>
      <c r="J250" s="12" t="s">
        <v>214</v>
      </c>
      <c r="K250" s="12"/>
      <c r="L250" s="12"/>
      <c r="M250" s="13"/>
      <c r="N250" s="35"/>
      <c r="O250" s="13"/>
      <c r="P250" s="13" t="s">
        <v>185</v>
      </c>
      <c r="Q250" s="17" t="s">
        <v>185</v>
      </c>
      <c r="R250" s="13" t="s">
        <v>37</v>
      </c>
      <c r="S250" s="13" t="s">
        <v>37</v>
      </c>
      <c r="AH250" s="8">
        <f t="shared" si="11"/>
        <v>0</v>
      </c>
      <c r="AI250" s="26">
        <v>166.07999999999998</v>
      </c>
      <c r="AJ250" s="26"/>
      <c r="AK250" s="26"/>
      <c r="AL250" s="26"/>
      <c r="AM250" s="12"/>
      <c r="AN250" s="4" t="s">
        <v>96</v>
      </c>
      <c r="AO250" s="4" t="s">
        <v>98</v>
      </c>
    </row>
    <row r="251" spans="1:41" x14ac:dyDescent="0.25">
      <c r="A251" s="4" t="s">
        <v>1214</v>
      </c>
      <c r="B251" s="12" t="s">
        <v>505</v>
      </c>
      <c r="C251" s="12">
        <v>2018</v>
      </c>
      <c r="D251" s="12"/>
      <c r="E251" s="12" t="s">
        <v>180</v>
      </c>
      <c r="F251" s="4" t="s">
        <v>578</v>
      </c>
      <c r="G251" s="4" t="s">
        <v>717</v>
      </c>
      <c r="H251" s="12" t="s">
        <v>15</v>
      </c>
      <c r="I251" s="12" t="s">
        <v>16</v>
      </c>
      <c r="J251" s="12" t="s">
        <v>214</v>
      </c>
      <c r="K251" s="12"/>
      <c r="L251" s="12"/>
      <c r="M251" s="13"/>
      <c r="N251" s="35"/>
      <c r="O251" s="13"/>
      <c r="P251" s="13" t="s">
        <v>185</v>
      </c>
      <c r="Q251" s="17" t="s">
        <v>185</v>
      </c>
      <c r="R251" s="17" t="s">
        <v>867</v>
      </c>
      <c r="S251" s="13" t="s">
        <v>417</v>
      </c>
      <c r="AH251" s="8">
        <f t="shared" si="11"/>
        <v>0</v>
      </c>
      <c r="AI251" s="26">
        <v>8.3999999999999986</v>
      </c>
      <c r="AJ251" s="26"/>
      <c r="AK251" s="26"/>
      <c r="AL251" s="26"/>
      <c r="AM251" s="12"/>
      <c r="AN251" s="4" t="s">
        <v>96</v>
      </c>
      <c r="AO251" s="4" t="s">
        <v>98</v>
      </c>
    </row>
    <row r="252" spans="1:41" x14ac:dyDescent="0.25">
      <c r="A252" s="4" t="s">
        <v>1250</v>
      </c>
      <c r="B252" s="4" t="s">
        <v>1083</v>
      </c>
      <c r="C252" s="4">
        <v>2008</v>
      </c>
      <c r="D252" s="4" t="s">
        <v>1086</v>
      </c>
      <c r="E252" s="4" t="s">
        <v>179</v>
      </c>
      <c r="F252" s="4" t="s">
        <v>578</v>
      </c>
      <c r="G252" s="4" t="s">
        <v>1085</v>
      </c>
      <c r="H252" s="15" t="s">
        <v>15</v>
      </c>
      <c r="I252" s="15" t="s">
        <v>16</v>
      </c>
      <c r="J252" s="4" t="s">
        <v>1084</v>
      </c>
      <c r="P252" s="5" t="s">
        <v>185</v>
      </c>
      <c r="Q252" s="5" t="s">
        <v>185</v>
      </c>
      <c r="R252" s="5" t="s">
        <v>44</v>
      </c>
      <c r="X252" s="4" t="s">
        <v>99</v>
      </c>
      <c r="Y252" s="4">
        <v>26.3</v>
      </c>
      <c r="AH252" s="8">
        <f t="shared" si="11"/>
        <v>0</v>
      </c>
      <c r="AI252" s="4">
        <v>98.45</v>
      </c>
      <c r="AN252" s="4" t="s">
        <v>96</v>
      </c>
      <c r="AO252" s="4" t="s">
        <v>97</v>
      </c>
    </row>
    <row r="253" spans="1:41" ht="13.8" customHeight="1" x14ac:dyDescent="0.25">
      <c r="A253" s="4" t="s">
        <v>1251</v>
      </c>
      <c r="B253" s="4" t="s">
        <v>161</v>
      </c>
      <c r="C253" s="4">
        <v>2022</v>
      </c>
      <c r="D253" s="4" t="s">
        <v>1093</v>
      </c>
      <c r="E253" s="4" t="s">
        <v>179</v>
      </c>
      <c r="F253" s="4" t="s">
        <v>579</v>
      </c>
      <c r="G253" s="4" t="s">
        <v>1092</v>
      </c>
      <c r="H253" s="15" t="s">
        <v>15</v>
      </c>
      <c r="I253" s="15" t="s">
        <v>16</v>
      </c>
      <c r="J253" s="4" t="s">
        <v>1111</v>
      </c>
      <c r="M253" s="4">
        <v>183</v>
      </c>
      <c r="N253" s="6" t="s">
        <v>1109</v>
      </c>
      <c r="O253" s="4" t="s">
        <v>1110</v>
      </c>
      <c r="P253" s="5" t="s">
        <v>423</v>
      </c>
      <c r="Q253" s="5" t="s">
        <v>1098</v>
      </c>
      <c r="R253" s="5" t="s">
        <v>37</v>
      </c>
      <c r="S253" s="5" t="s">
        <v>37</v>
      </c>
      <c r="T253" s="4" t="s">
        <v>1114</v>
      </c>
      <c r="U253" s="4">
        <v>13300</v>
      </c>
      <c r="V253" s="4">
        <v>1.5</v>
      </c>
      <c r="X253" s="4" t="s">
        <v>95</v>
      </c>
      <c r="Y253" s="4">
        <v>22.7</v>
      </c>
      <c r="Z253" s="4">
        <v>8.57</v>
      </c>
      <c r="AA253" s="4">
        <v>9.48</v>
      </c>
      <c r="AH253" s="8">
        <f t="shared" si="11"/>
        <v>0</v>
      </c>
      <c r="AL253" s="4">
        <v>-608.88</v>
      </c>
      <c r="AN253" s="4" t="s">
        <v>1105</v>
      </c>
      <c r="AO253" s="4" t="s">
        <v>97</v>
      </c>
    </row>
    <row r="254" spans="1:41" ht="13.8" customHeight="1" x14ac:dyDescent="0.25">
      <c r="A254" s="4" t="s">
        <v>1251</v>
      </c>
      <c r="B254" s="4" t="s">
        <v>161</v>
      </c>
      <c r="C254" s="4">
        <v>2022</v>
      </c>
      <c r="D254" s="4" t="s">
        <v>1093</v>
      </c>
      <c r="E254" s="4" t="s">
        <v>179</v>
      </c>
      <c r="F254" s="4" t="s">
        <v>579</v>
      </c>
      <c r="G254" s="4" t="s">
        <v>1092</v>
      </c>
      <c r="H254" s="15" t="s">
        <v>15</v>
      </c>
      <c r="I254" s="15" t="s">
        <v>16</v>
      </c>
      <c r="J254" s="4" t="s">
        <v>1111</v>
      </c>
      <c r="M254" s="4">
        <v>183</v>
      </c>
      <c r="N254" s="6" t="s">
        <v>1112</v>
      </c>
      <c r="O254" s="4" t="s">
        <v>1113</v>
      </c>
      <c r="P254" s="5" t="s">
        <v>423</v>
      </c>
      <c r="Q254" s="5" t="s">
        <v>1099</v>
      </c>
      <c r="R254" s="5" t="s">
        <v>37</v>
      </c>
      <c r="S254" s="5" t="s">
        <v>37</v>
      </c>
      <c r="T254" s="4" t="s">
        <v>1115</v>
      </c>
      <c r="U254" s="4">
        <v>13300</v>
      </c>
      <c r="V254" s="4">
        <v>1.5</v>
      </c>
      <c r="X254" s="4" t="s">
        <v>95</v>
      </c>
      <c r="Y254" s="4">
        <v>22.7</v>
      </c>
      <c r="Z254" s="4">
        <v>8.6300000000000008</v>
      </c>
      <c r="AA254" s="4">
        <v>9.48</v>
      </c>
      <c r="AH254" s="25">
        <f t="shared" si="11"/>
        <v>0</v>
      </c>
      <c r="AL254" s="4">
        <v>-725.52</v>
      </c>
      <c r="AN254" s="4" t="s">
        <v>1105</v>
      </c>
      <c r="AO254" s="4" t="s">
        <v>97</v>
      </c>
    </row>
    <row r="255" spans="1:41" ht="13.8" customHeight="1" x14ac:dyDescent="0.25">
      <c r="A255" s="4" t="s">
        <v>1252</v>
      </c>
      <c r="B255" s="4" t="s">
        <v>161</v>
      </c>
      <c r="C255" s="4">
        <v>2020</v>
      </c>
      <c r="D255" s="9" t="s">
        <v>1091</v>
      </c>
      <c r="E255" s="4" t="s">
        <v>179</v>
      </c>
      <c r="F255" s="4" t="s">
        <v>579</v>
      </c>
      <c r="G255" s="4" t="s">
        <v>1090</v>
      </c>
      <c r="H255" s="15" t="s">
        <v>15</v>
      </c>
      <c r="I255" s="15" t="s">
        <v>16</v>
      </c>
      <c r="J255" s="4" t="s">
        <v>1087</v>
      </c>
      <c r="M255" s="4">
        <v>122</v>
      </c>
      <c r="N255" s="6" t="s">
        <v>1109</v>
      </c>
      <c r="O255" s="4" t="s">
        <v>1110</v>
      </c>
      <c r="P255" s="5" t="s">
        <v>423</v>
      </c>
      <c r="Q255" s="5" t="s">
        <v>1098</v>
      </c>
      <c r="R255" s="5" t="s">
        <v>37</v>
      </c>
      <c r="S255" s="5" t="s">
        <v>37</v>
      </c>
      <c r="T255" s="4" t="s">
        <v>165</v>
      </c>
      <c r="U255" s="4">
        <v>10200</v>
      </c>
      <c r="V255" s="4">
        <v>2.2999999999999998</v>
      </c>
      <c r="X255" s="4" t="s">
        <v>112</v>
      </c>
      <c r="Y255" s="4">
        <v>24.2</v>
      </c>
      <c r="Z255" s="4">
        <v>8.61</v>
      </c>
      <c r="AA255" s="4">
        <v>3.23</v>
      </c>
      <c r="AB255" s="4">
        <v>6.3399999999999998E-2</v>
      </c>
      <c r="AC255" s="4">
        <v>2.29E-2</v>
      </c>
      <c r="AD255" s="4">
        <v>0.313</v>
      </c>
      <c r="AH255" s="25">
        <f t="shared" si="11"/>
        <v>0.14971977312130891</v>
      </c>
      <c r="AL255" s="4">
        <v>-1.2010000000000001</v>
      </c>
      <c r="AN255" s="4" t="s">
        <v>1105</v>
      </c>
      <c r="AO255" s="4" t="s">
        <v>97</v>
      </c>
    </row>
    <row r="256" spans="1:41" ht="13.8" customHeight="1" x14ac:dyDescent="0.25">
      <c r="A256" s="4" t="s">
        <v>1252</v>
      </c>
      <c r="B256" s="4" t="s">
        <v>161</v>
      </c>
      <c r="C256" s="4">
        <v>2020</v>
      </c>
      <c r="D256" s="9" t="s">
        <v>1091</v>
      </c>
      <c r="E256" s="4" t="s">
        <v>179</v>
      </c>
      <c r="F256" s="4" t="s">
        <v>579</v>
      </c>
      <c r="G256" s="4" t="s">
        <v>1090</v>
      </c>
      <c r="H256" s="15" t="s">
        <v>15</v>
      </c>
      <c r="I256" s="15" t="s">
        <v>16</v>
      </c>
      <c r="J256" s="4" t="s">
        <v>1087</v>
      </c>
      <c r="M256" s="4">
        <v>122</v>
      </c>
      <c r="N256" s="6" t="s">
        <v>1106</v>
      </c>
      <c r="O256" s="4" t="s">
        <v>1107</v>
      </c>
      <c r="P256" s="5" t="s">
        <v>423</v>
      </c>
      <c r="Q256" s="5" t="s">
        <v>1099</v>
      </c>
      <c r="R256" s="5" t="s">
        <v>37</v>
      </c>
      <c r="S256" s="5" t="s">
        <v>37</v>
      </c>
      <c r="T256" s="4" t="s">
        <v>1100</v>
      </c>
      <c r="U256" s="4">
        <v>10200</v>
      </c>
      <c r="V256" s="4">
        <v>2.2999999999999998</v>
      </c>
      <c r="X256" s="4" t="s">
        <v>112</v>
      </c>
      <c r="Y256" s="4">
        <v>21.7</v>
      </c>
      <c r="Z256" s="4">
        <v>8.51</v>
      </c>
      <c r="AA256" s="4">
        <v>1.77</v>
      </c>
      <c r="AB256" s="4">
        <v>3.0099999999999998E-2</v>
      </c>
      <c r="AC256" s="4">
        <v>8.9300000000000004E-2</v>
      </c>
      <c r="AD256" s="4">
        <v>0.46800000000000003</v>
      </c>
      <c r="AH256" s="25">
        <f t="shared" si="11"/>
        <v>0.18606034854621761</v>
      </c>
      <c r="AL256" s="4">
        <v>1.6160000000000001</v>
      </c>
      <c r="AN256" s="4" t="s">
        <v>1105</v>
      </c>
      <c r="AO256" s="4" t="s">
        <v>97</v>
      </c>
    </row>
    <row r="257" spans="1:41" x14ac:dyDescent="0.25">
      <c r="A257" s="4" t="s">
        <v>1253</v>
      </c>
      <c r="B257" s="4" t="s">
        <v>161</v>
      </c>
      <c r="C257" s="4">
        <v>2019</v>
      </c>
      <c r="D257" s="23" t="s">
        <v>162</v>
      </c>
      <c r="E257" s="4" t="s">
        <v>179</v>
      </c>
      <c r="F257" s="4" t="s">
        <v>579</v>
      </c>
      <c r="G257" s="4" t="s">
        <v>764</v>
      </c>
      <c r="H257" s="4" t="s">
        <v>15</v>
      </c>
      <c r="I257" s="4" t="s">
        <v>16</v>
      </c>
      <c r="J257" s="4" t="s">
        <v>163</v>
      </c>
      <c r="M257" s="4">
        <v>130</v>
      </c>
      <c r="N257" s="6" t="s">
        <v>1108</v>
      </c>
      <c r="O257" s="5" t="s">
        <v>164</v>
      </c>
      <c r="P257" s="5" t="s">
        <v>21</v>
      </c>
      <c r="Q257" s="17" t="s">
        <v>423</v>
      </c>
      <c r="R257" s="5" t="s">
        <v>37</v>
      </c>
      <c r="S257" s="5" t="s">
        <v>342</v>
      </c>
      <c r="T257" s="4" t="s">
        <v>165</v>
      </c>
      <c r="U257" s="4">
        <v>10200</v>
      </c>
      <c r="V257" s="4">
        <v>2.2999999999999998</v>
      </c>
      <c r="W257" s="4">
        <f>7.2+48</f>
        <v>55.2</v>
      </c>
      <c r="X257" s="4" t="s">
        <v>95</v>
      </c>
      <c r="Y257" s="8">
        <v>23</v>
      </c>
      <c r="Z257" s="8">
        <v>7.72</v>
      </c>
      <c r="AA257" s="8">
        <v>8.42</v>
      </c>
      <c r="AB257" s="8">
        <v>6.3E-2</v>
      </c>
      <c r="AC257" s="8">
        <v>5.7000000000000002E-2</v>
      </c>
      <c r="AD257" s="8">
        <v>0.21</v>
      </c>
      <c r="AE257" s="8"/>
      <c r="AF257" s="8"/>
      <c r="AG257" s="8">
        <v>3.96</v>
      </c>
      <c r="AH257" s="8">
        <f t="shared" si="11"/>
        <v>0.12575123084475764</v>
      </c>
      <c r="AI257" s="8"/>
      <c r="AJ257" s="8"/>
      <c r="AK257" s="8"/>
      <c r="AL257" s="8"/>
      <c r="AM257" s="8"/>
      <c r="AN257" s="4" t="s">
        <v>96</v>
      </c>
      <c r="AO257" s="4" t="s">
        <v>97</v>
      </c>
    </row>
    <row r="258" spans="1:41" ht="13.8" customHeight="1" x14ac:dyDescent="0.25">
      <c r="A258" s="4" t="s">
        <v>1254</v>
      </c>
      <c r="B258" s="4" t="s">
        <v>161</v>
      </c>
      <c r="C258" s="4">
        <v>2019</v>
      </c>
      <c r="D258" s="9" t="s">
        <v>1095</v>
      </c>
      <c r="E258" s="4" t="s">
        <v>179</v>
      </c>
      <c r="F258" s="4" t="s">
        <v>579</v>
      </c>
      <c r="G258" s="4" t="s">
        <v>1094</v>
      </c>
      <c r="H258" s="15" t="s">
        <v>15</v>
      </c>
      <c r="I258" s="15" t="s">
        <v>16</v>
      </c>
      <c r="J258" s="4" t="s">
        <v>123</v>
      </c>
      <c r="M258" s="4">
        <v>183</v>
      </c>
      <c r="N258" s="6" t="s">
        <v>25</v>
      </c>
      <c r="O258" s="5" t="s">
        <v>1101</v>
      </c>
      <c r="P258" s="5" t="s">
        <v>21</v>
      </c>
      <c r="Q258" s="5" t="s">
        <v>424</v>
      </c>
      <c r="R258" s="5" t="s">
        <v>37</v>
      </c>
      <c r="S258" s="5" t="s">
        <v>37</v>
      </c>
      <c r="T258" s="4" t="s">
        <v>1102</v>
      </c>
      <c r="U258" s="4">
        <v>21426.94</v>
      </c>
      <c r="V258" s="4">
        <v>1.3</v>
      </c>
      <c r="W258" s="4">
        <v>150</v>
      </c>
      <c r="X258" s="4" t="s">
        <v>112</v>
      </c>
      <c r="Y258" s="4">
        <v>30</v>
      </c>
      <c r="Z258" s="4">
        <v>8.5</v>
      </c>
      <c r="AE258" s="4">
        <v>3.6</v>
      </c>
      <c r="AH258" s="25">
        <f t="shared" si="11"/>
        <v>0</v>
      </c>
      <c r="AN258" s="4" t="s">
        <v>1105</v>
      </c>
      <c r="AO258" s="4" t="s">
        <v>97</v>
      </c>
    </row>
    <row r="259" spans="1:41" x14ac:dyDescent="0.25">
      <c r="A259" s="4" t="s">
        <v>1255</v>
      </c>
      <c r="B259" s="15" t="s">
        <v>506</v>
      </c>
      <c r="C259" s="15">
        <v>2022</v>
      </c>
      <c r="D259" s="15"/>
      <c r="E259" s="15" t="s">
        <v>179</v>
      </c>
      <c r="F259" s="4" t="s">
        <v>578</v>
      </c>
      <c r="G259" s="4" t="s">
        <v>572</v>
      </c>
      <c r="H259" s="15" t="s">
        <v>15</v>
      </c>
      <c r="I259" s="15" t="s">
        <v>16</v>
      </c>
      <c r="J259" s="18" t="s">
        <v>419</v>
      </c>
      <c r="K259" s="18"/>
      <c r="L259" s="18"/>
      <c r="M259" s="17"/>
      <c r="N259" s="33"/>
      <c r="O259" s="17"/>
      <c r="P259" s="5" t="s">
        <v>21</v>
      </c>
      <c r="Q259" s="17" t="s">
        <v>48</v>
      </c>
      <c r="R259" s="17" t="s">
        <v>44</v>
      </c>
      <c r="S259" s="17" t="s">
        <v>432</v>
      </c>
      <c r="AH259" s="25">
        <f t="shared" si="11"/>
        <v>0</v>
      </c>
      <c r="AI259" s="21">
        <v>145.68</v>
      </c>
      <c r="AJ259" s="21"/>
      <c r="AK259" s="21"/>
      <c r="AL259" s="21"/>
      <c r="AM259" s="15"/>
      <c r="AN259" s="4" t="s">
        <v>96</v>
      </c>
      <c r="AO259" s="4" t="s">
        <v>98</v>
      </c>
    </row>
    <row r="260" spans="1:41" x14ac:dyDescent="0.25">
      <c r="A260" s="4" t="s">
        <v>1255</v>
      </c>
      <c r="B260" s="15" t="s">
        <v>506</v>
      </c>
      <c r="C260" s="15">
        <v>2022</v>
      </c>
      <c r="D260" s="15"/>
      <c r="E260" s="15" t="s">
        <v>179</v>
      </c>
      <c r="F260" s="4" t="s">
        <v>578</v>
      </c>
      <c r="G260" s="4" t="s">
        <v>572</v>
      </c>
      <c r="H260" s="15" t="s">
        <v>15</v>
      </c>
      <c r="I260" s="15" t="s">
        <v>16</v>
      </c>
      <c r="J260" s="18" t="s">
        <v>419</v>
      </c>
      <c r="K260" s="18"/>
      <c r="L260" s="18"/>
      <c r="M260" s="16"/>
      <c r="N260" s="34"/>
      <c r="O260" s="17"/>
      <c r="P260" s="24" t="s">
        <v>185</v>
      </c>
      <c r="Q260" s="17" t="s">
        <v>185</v>
      </c>
      <c r="R260" s="17" t="s">
        <v>44</v>
      </c>
      <c r="S260" s="24" t="s">
        <v>420</v>
      </c>
      <c r="AH260" s="25">
        <f t="shared" si="11"/>
        <v>0</v>
      </c>
      <c r="AI260" s="15"/>
      <c r="AJ260" s="15"/>
      <c r="AK260" s="15"/>
      <c r="AL260" s="15"/>
      <c r="AM260" s="15">
        <v>0.56328</v>
      </c>
      <c r="AN260" s="4" t="s">
        <v>96</v>
      </c>
      <c r="AO260" s="4" t="s">
        <v>98</v>
      </c>
    </row>
    <row r="261" spans="1:41" x14ac:dyDescent="0.25">
      <c r="A261" s="4" t="s">
        <v>1215</v>
      </c>
      <c r="B261" s="12" t="s">
        <v>408</v>
      </c>
      <c r="C261" s="4">
        <v>2018</v>
      </c>
      <c r="E261" s="12" t="s">
        <v>180</v>
      </c>
      <c r="F261" s="4" t="s">
        <v>578</v>
      </c>
      <c r="G261" s="4" t="s">
        <v>718</v>
      </c>
      <c r="H261" s="4" t="s">
        <v>15</v>
      </c>
      <c r="I261" s="4" t="s">
        <v>16</v>
      </c>
      <c r="J261" s="12" t="s">
        <v>191</v>
      </c>
      <c r="K261" s="12"/>
      <c r="L261" s="12"/>
      <c r="P261" s="13" t="s">
        <v>185</v>
      </c>
      <c r="Q261" s="17" t="s">
        <v>185</v>
      </c>
      <c r="R261" s="13" t="s">
        <v>37</v>
      </c>
      <c r="S261" s="17" t="s">
        <v>37</v>
      </c>
      <c r="AH261" s="25">
        <f t="shared" si="11"/>
        <v>0</v>
      </c>
      <c r="AI261" s="4">
        <v>122.39999999999999</v>
      </c>
      <c r="AN261" s="4" t="s">
        <v>96</v>
      </c>
      <c r="AO261" s="4" t="s">
        <v>98</v>
      </c>
    </row>
    <row r="262" spans="1:41" x14ac:dyDescent="0.25">
      <c r="A262" s="4" t="s">
        <v>1215</v>
      </c>
      <c r="B262" s="15" t="s">
        <v>408</v>
      </c>
      <c r="C262" s="21">
        <v>2022</v>
      </c>
      <c r="D262" s="15"/>
      <c r="E262" s="15" t="s">
        <v>180</v>
      </c>
      <c r="F262" s="4" t="s">
        <v>578</v>
      </c>
      <c r="G262" s="4" t="s">
        <v>719</v>
      </c>
      <c r="H262" s="15" t="s">
        <v>15</v>
      </c>
      <c r="I262" s="18" t="s">
        <v>16</v>
      </c>
      <c r="J262" s="18" t="s">
        <v>254</v>
      </c>
      <c r="K262" s="18"/>
      <c r="L262" s="18"/>
      <c r="M262" s="17"/>
      <c r="N262" s="33"/>
      <c r="O262" s="17"/>
      <c r="P262" s="17" t="s">
        <v>185</v>
      </c>
      <c r="Q262" s="17" t="s">
        <v>185</v>
      </c>
      <c r="R262" s="17" t="s">
        <v>867</v>
      </c>
      <c r="S262" s="17" t="s">
        <v>417</v>
      </c>
      <c r="AH262" s="25">
        <f t="shared" si="11"/>
        <v>0</v>
      </c>
      <c r="AI262" s="22">
        <v>0.14400000000000002</v>
      </c>
      <c r="AJ262" s="22"/>
      <c r="AK262" s="22"/>
      <c r="AL262" s="22"/>
      <c r="AM262" s="15"/>
      <c r="AN262" s="4" t="s">
        <v>96</v>
      </c>
      <c r="AO262" s="4" t="s">
        <v>98</v>
      </c>
    </row>
    <row r="263" spans="1:41" x14ac:dyDescent="0.25">
      <c r="A263" s="4" t="s">
        <v>1256</v>
      </c>
      <c r="B263" s="4" t="s">
        <v>1089</v>
      </c>
      <c r="C263" s="4">
        <v>2015</v>
      </c>
      <c r="E263" s="4" t="s">
        <v>180</v>
      </c>
      <c r="F263" s="4" t="s">
        <v>578</v>
      </c>
      <c r="G263" s="4" t="s">
        <v>1088</v>
      </c>
      <c r="H263" s="15" t="s">
        <v>15</v>
      </c>
      <c r="I263" s="15" t="s">
        <v>16</v>
      </c>
      <c r="J263" s="4" t="s">
        <v>1087</v>
      </c>
      <c r="P263" s="5" t="s">
        <v>21</v>
      </c>
      <c r="Q263" s="5" t="s">
        <v>48</v>
      </c>
      <c r="R263" s="5" t="s">
        <v>1056</v>
      </c>
      <c r="S263" s="5" t="s">
        <v>1056</v>
      </c>
      <c r="X263" s="4" t="s">
        <v>112</v>
      </c>
      <c r="Y263" s="4">
        <v>24.6</v>
      </c>
      <c r="Z263" s="4">
        <v>8.66</v>
      </c>
      <c r="AA263" s="4">
        <v>7.13</v>
      </c>
      <c r="AB263" s="4">
        <v>3.3000000000000002E-2</v>
      </c>
      <c r="AD263" s="4">
        <v>0.33</v>
      </c>
      <c r="AF263" s="4">
        <v>1.06</v>
      </c>
      <c r="AH263" s="25">
        <f t="shared" si="11"/>
        <v>0.12611272602456519</v>
      </c>
      <c r="AI263" s="4">
        <v>1.1200000000000001</v>
      </c>
      <c r="AL263" s="4">
        <v>-308.04000000000002</v>
      </c>
      <c r="AN263" s="4" t="s">
        <v>96</v>
      </c>
      <c r="AO263" s="4" t="s">
        <v>97</v>
      </c>
    </row>
    <row r="264" spans="1:41" x14ac:dyDescent="0.25">
      <c r="A264" s="4" t="s">
        <v>1217</v>
      </c>
      <c r="B264" s="15" t="s">
        <v>507</v>
      </c>
      <c r="C264" s="21">
        <v>2021</v>
      </c>
      <c r="D264" s="12" t="s">
        <v>835</v>
      </c>
      <c r="E264" s="15" t="s">
        <v>179</v>
      </c>
      <c r="F264" s="4" t="s">
        <v>579</v>
      </c>
      <c r="G264" s="4" t="s">
        <v>720</v>
      </c>
      <c r="H264" s="15" t="s">
        <v>15</v>
      </c>
      <c r="I264" s="18" t="s">
        <v>16</v>
      </c>
      <c r="J264" s="18" t="s">
        <v>100</v>
      </c>
      <c r="K264" s="18"/>
      <c r="L264" s="18"/>
      <c r="M264" s="17"/>
      <c r="N264" s="33"/>
      <c r="O264" s="17"/>
      <c r="P264" s="17" t="s">
        <v>185</v>
      </c>
      <c r="Q264" s="17" t="s">
        <v>185</v>
      </c>
      <c r="R264" s="17" t="s">
        <v>867</v>
      </c>
      <c r="S264" s="17" t="s">
        <v>417</v>
      </c>
      <c r="AH264" s="25">
        <f t="shared" si="11"/>
        <v>0</v>
      </c>
      <c r="AI264" s="22">
        <v>3.6000000000000004E-2</v>
      </c>
      <c r="AJ264" s="22"/>
      <c r="AK264" s="22"/>
      <c r="AL264" s="22"/>
      <c r="AM264" s="15"/>
      <c r="AN264" s="4" t="s">
        <v>96</v>
      </c>
      <c r="AO264" s="4" t="s">
        <v>98</v>
      </c>
    </row>
    <row r="265" spans="1:41" x14ac:dyDescent="0.25">
      <c r="A265" s="4" t="s">
        <v>1218</v>
      </c>
      <c r="B265" s="15" t="s">
        <v>507</v>
      </c>
      <c r="C265" s="21">
        <v>2021</v>
      </c>
      <c r="D265" s="12" t="s">
        <v>836</v>
      </c>
      <c r="E265" s="15" t="s">
        <v>179</v>
      </c>
      <c r="F265" s="4" t="s">
        <v>579</v>
      </c>
      <c r="G265" s="4" t="s">
        <v>721</v>
      </c>
      <c r="H265" s="15" t="s">
        <v>15</v>
      </c>
      <c r="I265" s="18" t="s">
        <v>16</v>
      </c>
      <c r="J265" s="18" t="s">
        <v>100</v>
      </c>
      <c r="K265" s="18"/>
      <c r="L265" s="18"/>
      <c r="M265" s="17"/>
      <c r="N265" s="33"/>
      <c r="O265" s="17"/>
      <c r="P265" s="17" t="s">
        <v>185</v>
      </c>
      <c r="Q265" s="17" t="s">
        <v>185</v>
      </c>
      <c r="R265" s="17" t="s">
        <v>867</v>
      </c>
      <c r="S265" s="17" t="s">
        <v>417</v>
      </c>
      <c r="AH265" s="25">
        <f t="shared" si="11"/>
        <v>0</v>
      </c>
      <c r="AI265" s="22">
        <v>0.14400000000000002</v>
      </c>
      <c r="AJ265" s="22"/>
      <c r="AK265" s="22"/>
      <c r="AL265" s="22"/>
      <c r="AM265" s="15"/>
      <c r="AN265" s="4" t="s">
        <v>96</v>
      </c>
      <c r="AO265" s="4" t="s">
        <v>98</v>
      </c>
    </row>
    <row r="266" spans="1:41" x14ac:dyDescent="0.25">
      <c r="A266" s="4" t="s">
        <v>1216</v>
      </c>
      <c r="B266" s="15" t="s">
        <v>508</v>
      </c>
      <c r="C266" s="21">
        <v>2019</v>
      </c>
      <c r="D266" s="12" t="s">
        <v>837</v>
      </c>
      <c r="E266" s="15" t="s">
        <v>179</v>
      </c>
      <c r="F266" s="4" t="s">
        <v>579</v>
      </c>
      <c r="G266" s="4" t="s">
        <v>722</v>
      </c>
      <c r="H266" s="15" t="s">
        <v>15</v>
      </c>
      <c r="I266" s="18" t="s">
        <v>16</v>
      </c>
      <c r="J266" s="18" t="s">
        <v>100</v>
      </c>
      <c r="K266" s="18"/>
      <c r="L266" s="18"/>
      <c r="M266" s="17"/>
      <c r="N266" s="33"/>
      <c r="O266" s="17"/>
      <c r="P266" s="17" t="s">
        <v>423</v>
      </c>
      <c r="Q266" s="17" t="s">
        <v>868</v>
      </c>
      <c r="R266" s="17" t="s">
        <v>867</v>
      </c>
      <c r="S266" s="17" t="s">
        <v>417</v>
      </c>
      <c r="AH266" s="25">
        <f t="shared" si="11"/>
        <v>0</v>
      </c>
      <c r="AI266" s="22">
        <v>0.37439999999999996</v>
      </c>
      <c r="AJ266" s="22"/>
      <c r="AK266" s="22"/>
      <c r="AL266" s="22"/>
      <c r="AM266" s="15"/>
      <c r="AN266" s="4" t="s">
        <v>96</v>
      </c>
      <c r="AO266" s="4" t="s">
        <v>98</v>
      </c>
    </row>
    <row r="267" spans="1:41" x14ac:dyDescent="0.25">
      <c r="A267" s="4" t="s">
        <v>1219</v>
      </c>
      <c r="B267" s="15" t="s">
        <v>509</v>
      </c>
      <c r="C267" s="21">
        <v>2022</v>
      </c>
      <c r="D267" s="12" t="s">
        <v>838</v>
      </c>
      <c r="E267" s="15" t="s">
        <v>179</v>
      </c>
      <c r="F267" s="4" t="s">
        <v>579</v>
      </c>
      <c r="G267" s="15" t="s">
        <v>723</v>
      </c>
      <c r="H267" s="15" t="s">
        <v>15</v>
      </c>
      <c r="I267" s="18" t="s">
        <v>16</v>
      </c>
      <c r="J267" s="18" t="s">
        <v>100</v>
      </c>
      <c r="K267" s="18"/>
      <c r="L267" s="18"/>
      <c r="M267" s="17"/>
      <c r="N267" s="33"/>
      <c r="O267" s="17"/>
      <c r="P267" s="17" t="s">
        <v>185</v>
      </c>
      <c r="Q267" s="17" t="s">
        <v>185</v>
      </c>
      <c r="R267" s="17" t="s">
        <v>867</v>
      </c>
      <c r="S267" s="17" t="s">
        <v>417</v>
      </c>
      <c r="AH267" s="25">
        <f t="shared" si="11"/>
        <v>0</v>
      </c>
      <c r="AI267" s="22">
        <v>44.160000000000004</v>
      </c>
      <c r="AJ267" s="22"/>
      <c r="AK267" s="22"/>
      <c r="AL267" s="22"/>
      <c r="AM267" s="15"/>
      <c r="AN267" s="4" t="s">
        <v>96</v>
      </c>
      <c r="AO267" s="4" t="s">
        <v>98</v>
      </c>
    </row>
    <row r="268" spans="1:41" x14ac:dyDescent="0.25">
      <c r="A268" s="4" t="s">
        <v>1220</v>
      </c>
      <c r="B268" s="12" t="s">
        <v>409</v>
      </c>
      <c r="C268" s="4">
        <v>2018</v>
      </c>
      <c r="D268" s="12" t="s">
        <v>839</v>
      </c>
      <c r="E268" s="15" t="s">
        <v>179</v>
      </c>
      <c r="F268" s="4" t="s">
        <v>578</v>
      </c>
      <c r="G268" s="12" t="s">
        <v>724</v>
      </c>
      <c r="H268" s="4" t="s">
        <v>15</v>
      </c>
      <c r="I268" s="4" t="s">
        <v>16</v>
      </c>
      <c r="J268" s="12" t="s">
        <v>214</v>
      </c>
      <c r="K268" s="12"/>
      <c r="L268" s="12"/>
      <c r="P268" s="13" t="s">
        <v>185</v>
      </c>
      <c r="Q268" s="17" t="s">
        <v>185</v>
      </c>
      <c r="R268" s="13" t="s">
        <v>37</v>
      </c>
      <c r="S268" s="17" t="s">
        <v>37</v>
      </c>
      <c r="AH268" s="25">
        <f t="shared" si="11"/>
        <v>0</v>
      </c>
      <c r="AI268" s="4">
        <v>123.84</v>
      </c>
      <c r="AN268" s="4" t="s">
        <v>96</v>
      </c>
      <c r="AO268" s="4" t="s">
        <v>98</v>
      </c>
    </row>
    <row r="269" spans="1:41" x14ac:dyDescent="0.25">
      <c r="A269" s="4" t="s">
        <v>1221</v>
      </c>
      <c r="B269" s="12" t="s">
        <v>510</v>
      </c>
      <c r="C269" s="12">
        <v>2023</v>
      </c>
      <c r="D269" s="12" t="s">
        <v>840</v>
      </c>
      <c r="E269" s="15" t="s">
        <v>179</v>
      </c>
      <c r="F269" s="4" t="s">
        <v>579</v>
      </c>
      <c r="G269" s="4" t="s">
        <v>725</v>
      </c>
      <c r="H269" s="12" t="s">
        <v>15</v>
      </c>
      <c r="I269" s="12" t="s">
        <v>16</v>
      </c>
      <c r="J269" s="12" t="s">
        <v>214</v>
      </c>
      <c r="K269" s="12"/>
      <c r="L269" s="12"/>
      <c r="M269" s="13"/>
      <c r="N269" s="35"/>
      <c r="O269" s="13"/>
      <c r="P269" s="13" t="s">
        <v>423</v>
      </c>
      <c r="Q269" s="17" t="s">
        <v>868</v>
      </c>
      <c r="R269" s="13" t="s">
        <v>37</v>
      </c>
      <c r="S269" s="13" t="s">
        <v>37</v>
      </c>
      <c r="AH269" s="25">
        <f t="shared" ref="AH269:AH295" si="12">(AB269*(14.01/18.04))+(AC269*(14.01/62))+(AD269*(14.01/46.01))</f>
        <v>0</v>
      </c>
      <c r="AI269" s="26">
        <v>5.04</v>
      </c>
      <c r="AJ269" s="26"/>
      <c r="AK269" s="26"/>
      <c r="AL269" s="26"/>
      <c r="AM269" s="12"/>
      <c r="AN269" s="4" t="s">
        <v>96</v>
      </c>
      <c r="AO269" s="4" t="s">
        <v>98</v>
      </c>
    </row>
    <row r="270" spans="1:41" x14ac:dyDescent="0.25">
      <c r="A270" s="4" t="s">
        <v>1222</v>
      </c>
      <c r="B270" s="24" t="s">
        <v>511</v>
      </c>
      <c r="C270" s="21">
        <v>2021</v>
      </c>
      <c r="D270" s="15" t="s">
        <v>841</v>
      </c>
      <c r="E270" s="15" t="s">
        <v>179</v>
      </c>
      <c r="F270" s="4" t="s">
        <v>579</v>
      </c>
      <c r="G270" s="4" t="s">
        <v>726</v>
      </c>
      <c r="H270" s="15" t="s">
        <v>15</v>
      </c>
      <c r="I270" s="18" t="s">
        <v>16</v>
      </c>
      <c r="J270" s="18" t="s">
        <v>66</v>
      </c>
      <c r="K270" s="18"/>
      <c r="L270" s="18"/>
      <c r="M270" s="17"/>
      <c r="N270" s="33"/>
      <c r="O270" s="17"/>
      <c r="P270" s="17" t="s">
        <v>185</v>
      </c>
      <c r="Q270" s="17" t="s">
        <v>185</v>
      </c>
      <c r="R270" s="17" t="s">
        <v>867</v>
      </c>
      <c r="S270" s="17" t="s">
        <v>421</v>
      </c>
      <c r="AH270" s="25">
        <f t="shared" si="12"/>
        <v>0</v>
      </c>
      <c r="AI270" s="22">
        <v>4.32</v>
      </c>
      <c r="AJ270" s="22"/>
      <c r="AK270" s="22"/>
      <c r="AL270" s="22"/>
      <c r="AM270" s="15"/>
      <c r="AN270" s="4" t="s">
        <v>96</v>
      </c>
      <c r="AO270" s="4" t="s">
        <v>98</v>
      </c>
    </row>
    <row r="271" spans="1:41" x14ac:dyDescent="0.25">
      <c r="A271" s="4" t="s">
        <v>1223</v>
      </c>
      <c r="B271" s="24" t="s">
        <v>511</v>
      </c>
      <c r="C271" s="21">
        <v>2021</v>
      </c>
      <c r="D271" s="12" t="s">
        <v>842</v>
      </c>
      <c r="E271" s="15" t="s">
        <v>179</v>
      </c>
      <c r="F271" s="4" t="s">
        <v>579</v>
      </c>
      <c r="G271" s="4" t="s">
        <v>727</v>
      </c>
      <c r="H271" s="15" t="s">
        <v>15</v>
      </c>
      <c r="I271" s="18" t="s">
        <v>16</v>
      </c>
      <c r="J271" s="18" t="s">
        <v>213</v>
      </c>
      <c r="K271" s="18"/>
      <c r="L271" s="18"/>
      <c r="M271" s="17"/>
      <c r="N271" s="33"/>
      <c r="O271" s="17"/>
      <c r="P271" s="17" t="s">
        <v>185</v>
      </c>
      <c r="Q271" s="17" t="s">
        <v>185</v>
      </c>
      <c r="R271" s="17" t="s">
        <v>867</v>
      </c>
      <c r="S271" s="17" t="s">
        <v>421</v>
      </c>
      <c r="AH271" s="25">
        <f t="shared" si="12"/>
        <v>0</v>
      </c>
      <c r="AI271" s="22">
        <v>1.6799999999999999E-2</v>
      </c>
      <c r="AJ271" s="22"/>
      <c r="AK271" s="22"/>
      <c r="AL271" s="22"/>
      <c r="AM271" s="15"/>
      <c r="AN271" s="4" t="s">
        <v>96</v>
      </c>
      <c r="AO271" s="4" t="s">
        <v>98</v>
      </c>
    </row>
    <row r="272" spans="1:41" x14ac:dyDescent="0.25">
      <c r="A272" s="4" t="s">
        <v>1223</v>
      </c>
      <c r="B272" s="15" t="s">
        <v>511</v>
      </c>
      <c r="C272" s="15">
        <v>2021</v>
      </c>
      <c r="D272" s="12" t="s">
        <v>842</v>
      </c>
      <c r="E272" s="15" t="s">
        <v>179</v>
      </c>
      <c r="F272" s="4" t="s">
        <v>579</v>
      </c>
      <c r="G272" s="4" t="s">
        <v>727</v>
      </c>
      <c r="H272" s="15" t="s">
        <v>15</v>
      </c>
      <c r="I272" s="15" t="s">
        <v>16</v>
      </c>
      <c r="J272" s="18" t="s">
        <v>213</v>
      </c>
      <c r="K272" s="18"/>
      <c r="L272" s="18"/>
      <c r="M272" s="17"/>
      <c r="N272" s="33"/>
      <c r="O272" s="17"/>
      <c r="P272" s="17" t="s">
        <v>185</v>
      </c>
      <c r="Q272" s="17" t="s">
        <v>185</v>
      </c>
      <c r="R272" s="13" t="s">
        <v>37</v>
      </c>
      <c r="S272" s="17" t="s">
        <v>436</v>
      </c>
      <c r="AH272" s="25">
        <f t="shared" si="12"/>
        <v>0</v>
      </c>
      <c r="AI272" s="21">
        <v>212.39999999999998</v>
      </c>
      <c r="AJ272" s="21"/>
      <c r="AK272" s="21"/>
      <c r="AL272" s="21"/>
      <c r="AM272" s="15"/>
      <c r="AN272" s="4" t="s">
        <v>96</v>
      </c>
      <c r="AO272" s="4" t="s">
        <v>98</v>
      </c>
    </row>
    <row r="273" spans="1:41" x14ac:dyDescent="0.25">
      <c r="A273" s="4" t="s">
        <v>1224</v>
      </c>
      <c r="B273" s="12" t="s">
        <v>329</v>
      </c>
      <c r="C273" s="4">
        <v>2021</v>
      </c>
      <c r="D273" s="15" t="s">
        <v>841</v>
      </c>
      <c r="E273" s="15" t="s">
        <v>179</v>
      </c>
      <c r="F273" s="4" t="s">
        <v>579</v>
      </c>
      <c r="G273" s="4" t="s">
        <v>728</v>
      </c>
      <c r="H273" s="4" t="s">
        <v>15</v>
      </c>
      <c r="I273" s="4" t="s">
        <v>16</v>
      </c>
      <c r="J273" s="12" t="s">
        <v>213</v>
      </c>
      <c r="K273" s="12"/>
      <c r="L273" s="12"/>
      <c r="P273" s="13" t="s">
        <v>185</v>
      </c>
      <c r="Q273" s="17" t="s">
        <v>185</v>
      </c>
      <c r="R273" s="13" t="s">
        <v>37</v>
      </c>
      <c r="S273" s="17" t="s">
        <v>37</v>
      </c>
      <c r="AH273" s="25">
        <f t="shared" si="12"/>
        <v>0</v>
      </c>
      <c r="AI273" s="4">
        <v>2.88</v>
      </c>
      <c r="AN273" s="4" t="s">
        <v>96</v>
      </c>
      <c r="AO273" s="4" t="s">
        <v>98</v>
      </c>
    </row>
    <row r="274" spans="1:41" x14ac:dyDescent="0.25">
      <c r="A274" s="4" t="s">
        <v>1224</v>
      </c>
      <c r="B274" s="12" t="s">
        <v>329</v>
      </c>
      <c r="C274" s="12">
        <v>2021</v>
      </c>
      <c r="D274" s="15" t="s">
        <v>841</v>
      </c>
      <c r="E274" s="15" t="s">
        <v>179</v>
      </c>
      <c r="F274" s="4" t="s">
        <v>579</v>
      </c>
      <c r="G274" s="4" t="s">
        <v>728</v>
      </c>
      <c r="H274" s="12" t="s">
        <v>15</v>
      </c>
      <c r="I274" s="12" t="s">
        <v>16</v>
      </c>
      <c r="J274" s="12" t="s">
        <v>213</v>
      </c>
      <c r="K274" s="12"/>
      <c r="L274" s="12"/>
      <c r="M274" s="13"/>
      <c r="N274" s="35"/>
      <c r="O274" s="13"/>
      <c r="P274" s="13" t="s">
        <v>185</v>
      </c>
      <c r="Q274" s="17" t="s">
        <v>185</v>
      </c>
      <c r="R274" s="13" t="s">
        <v>37</v>
      </c>
      <c r="S274" s="13" t="s">
        <v>37</v>
      </c>
      <c r="AH274" s="25">
        <f t="shared" si="12"/>
        <v>0</v>
      </c>
      <c r="AI274" s="26">
        <v>2.88</v>
      </c>
      <c r="AJ274" s="26"/>
      <c r="AK274" s="26"/>
      <c r="AL274" s="26"/>
      <c r="AM274" s="12"/>
      <c r="AN274" s="4" t="s">
        <v>96</v>
      </c>
      <c r="AO274" s="4" t="s">
        <v>98</v>
      </c>
    </row>
    <row r="275" spans="1:41" x14ac:dyDescent="0.25">
      <c r="A275" s="4" t="s">
        <v>1224</v>
      </c>
      <c r="B275" s="15" t="s">
        <v>329</v>
      </c>
      <c r="C275" s="15">
        <v>2021</v>
      </c>
      <c r="D275" s="15" t="s">
        <v>841</v>
      </c>
      <c r="E275" s="15" t="s">
        <v>179</v>
      </c>
      <c r="F275" s="4" t="s">
        <v>579</v>
      </c>
      <c r="G275" s="4" t="s">
        <v>728</v>
      </c>
      <c r="H275" s="15" t="s">
        <v>15</v>
      </c>
      <c r="I275" s="15" t="s">
        <v>16</v>
      </c>
      <c r="J275" s="18" t="s">
        <v>213</v>
      </c>
      <c r="K275" s="18"/>
      <c r="L275" s="18"/>
      <c r="M275" s="16"/>
      <c r="N275" s="34"/>
      <c r="O275" s="17"/>
      <c r="P275" s="17" t="s">
        <v>185</v>
      </c>
      <c r="Q275" s="17" t="s">
        <v>185</v>
      </c>
      <c r="R275" s="17" t="s">
        <v>867</v>
      </c>
      <c r="S275" s="24" t="s">
        <v>421</v>
      </c>
      <c r="AH275" s="25">
        <f t="shared" si="12"/>
        <v>0</v>
      </c>
      <c r="AI275" s="15"/>
      <c r="AJ275" s="15"/>
      <c r="AK275" s="15"/>
      <c r="AL275" s="15"/>
      <c r="AM275" s="15">
        <v>1.152E-3</v>
      </c>
      <c r="AN275" s="4" t="s">
        <v>96</v>
      </c>
      <c r="AO275" s="4" t="s">
        <v>98</v>
      </c>
    </row>
    <row r="276" spans="1:41" x14ac:dyDescent="0.25">
      <c r="A276" s="4" t="s">
        <v>1039</v>
      </c>
      <c r="B276" s="4" t="s">
        <v>391</v>
      </c>
      <c r="C276" s="4">
        <v>2021</v>
      </c>
      <c r="D276" s="23" t="s">
        <v>394</v>
      </c>
      <c r="E276" s="4" t="s">
        <v>179</v>
      </c>
      <c r="F276" s="4" t="s">
        <v>579</v>
      </c>
      <c r="G276" s="4" t="s">
        <v>765</v>
      </c>
      <c r="H276" s="4" t="s">
        <v>15</v>
      </c>
      <c r="I276" s="4" t="s">
        <v>16</v>
      </c>
      <c r="J276" s="4" t="s">
        <v>392</v>
      </c>
      <c r="M276" s="4">
        <f>365*4</f>
        <v>1460</v>
      </c>
      <c r="N276" s="6" t="s">
        <v>395</v>
      </c>
      <c r="O276" s="5" t="s">
        <v>396</v>
      </c>
      <c r="P276" s="17" t="s">
        <v>423</v>
      </c>
      <c r="Q276" s="5" t="s">
        <v>869</v>
      </c>
      <c r="R276" s="13" t="s">
        <v>37</v>
      </c>
      <c r="S276" s="5" t="s">
        <v>393</v>
      </c>
      <c r="U276" s="4">
        <v>13000</v>
      </c>
      <c r="V276" s="4">
        <v>1</v>
      </c>
      <c r="X276" s="4" t="s">
        <v>99</v>
      </c>
      <c r="AH276" s="25">
        <f t="shared" si="12"/>
        <v>0</v>
      </c>
      <c r="AI276" s="4">
        <v>354</v>
      </c>
      <c r="AN276" s="4" t="s">
        <v>96</v>
      </c>
      <c r="AO276" s="4" t="s">
        <v>167</v>
      </c>
    </row>
    <row r="277" spans="1:41" ht="0.6" customHeight="1" x14ac:dyDescent="0.25">
      <c r="A277" s="4" t="s">
        <v>1257</v>
      </c>
      <c r="B277" s="4" t="s">
        <v>1097</v>
      </c>
      <c r="C277" s="4">
        <v>2020</v>
      </c>
      <c r="E277" s="4" t="s">
        <v>180</v>
      </c>
      <c r="F277" s="4" t="s">
        <v>578</v>
      </c>
      <c r="G277" s="4" t="s">
        <v>1096</v>
      </c>
      <c r="H277" s="15" t="s">
        <v>15</v>
      </c>
      <c r="I277" s="15" t="s">
        <v>16</v>
      </c>
      <c r="J277" s="4" t="s">
        <v>123</v>
      </c>
      <c r="P277" s="5" t="s">
        <v>21</v>
      </c>
      <c r="Q277" s="5" t="s">
        <v>424</v>
      </c>
      <c r="R277" s="5" t="s">
        <v>37</v>
      </c>
      <c r="S277" s="5" t="s">
        <v>37</v>
      </c>
      <c r="T277" s="4">
        <v>1</v>
      </c>
      <c r="U277" s="4">
        <v>14000</v>
      </c>
      <c r="V277" s="4">
        <v>1.3</v>
      </c>
      <c r="X277" s="4" t="s">
        <v>112</v>
      </c>
      <c r="Y277" s="4">
        <v>28.32</v>
      </c>
      <c r="Z277" s="4">
        <v>9.19</v>
      </c>
      <c r="AA277" s="4">
        <v>4.71</v>
      </c>
      <c r="AB277" s="4">
        <v>0.37</v>
      </c>
      <c r="AD277" s="4">
        <v>7.0000000000000007E-2</v>
      </c>
      <c r="AF277" s="4">
        <v>11.94</v>
      </c>
      <c r="AH277" s="25">
        <f t="shared" si="12"/>
        <v>0.30865972089360694</v>
      </c>
      <c r="AI277" s="4">
        <v>61.37</v>
      </c>
      <c r="AL277" s="4">
        <v>-5.75</v>
      </c>
      <c r="AN277" s="4" t="s">
        <v>1105</v>
      </c>
      <c r="AO277" s="4" t="s">
        <v>97</v>
      </c>
    </row>
    <row r="278" spans="1:41" x14ac:dyDescent="0.25">
      <c r="A278" s="4" t="s">
        <v>1225</v>
      </c>
      <c r="B278" s="15" t="s">
        <v>550</v>
      </c>
      <c r="C278" s="15">
        <v>2009</v>
      </c>
      <c r="D278" s="15"/>
      <c r="E278" s="15" t="s">
        <v>180</v>
      </c>
      <c r="F278" s="4" t="s">
        <v>578</v>
      </c>
      <c r="G278" s="4" t="s">
        <v>560</v>
      </c>
      <c r="H278" s="15" t="s">
        <v>15</v>
      </c>
      <c r="I278" s="15" t="s">
        <v>16</v>
      </c>
      <c r="J278" s="18" t="s">
        <v>113</v>
      </c>
      <c r="K278" s="18"/>
      <c r="L278" s="18"/>
      <c r="M278" s="16"/>
      <c r="N278" s="34"/>
      <c r="O278" s="17"/>
      <c r="P278" s="17" t="s">
        <v>423</v>
      </c>
      <c r="Q278" s="17" t="s">
        <v>868</v>
      </c>
      <c r="R278" s="17" t="s">
        <v>867</v>
      </c>
      <c r="S278" s="24" t="s">
        <v>417</v>
      </c>
      <c r="AH278" s="25">
        <f t="shared" si="12"/>
        <v>0</v>
      </c>
      <c r="AI278" s="15"/>
      <c r="AJ278" s="15"/>
      <c r="AK278" s="15"/>
      <c r="AL278" s="15"/>
      <c r="AM278" s="15">
        <v>1.1748000000000001</v>
      </c>
      <c r="AN278" s="4" t="s">
        <v>96</v>
      </c>
      <c r="AO278" s="4" t="s">
        <v>98</v>
      </c>
    </row>
    <row r="279" spans="1:41" x14ac:dyDescent="0.25">
      <c r="A279" s="4" t="s">
        <v>1226</v>
      </c>
      <c r="B279" s="12" t="s">
        <v>512</v>
      </c>
      <c r="C279" s="12">
        <v>2019</v>
      </c>
      <c r="D279" s="12" t="s">
        <v>843</v>
      </c>
      <c r="E279" s="12" t="s">
        <v>179</v>
      </c>
      <c r="F279" s="4" t="s">
        <v>579</v>
      </c>
      <c r="G279" s="4" t="s">
        <v>729</v>
      </c>
      <c r="H279" s="12" t="s">
        <v>15</v>
      </c>
      <c r="I279" s="12" t="s">
        <v>16</v>
      </c>
      <c r="J279" s="12" t="s">
        <v>214</v>
      </c>
      <c r="K279" s="12"/>
      <c r="L279" s="12"/>
      <c r="M279" s="13"/>
      <c r="N279" s="35"/>
      <c r="O279" s="13"/>
      <c r="P279" s="13" t="s">
        <v>423</v>
      </c>
      <c r="Q279" s="17" t="s">
        <v>868</v>
      </c>
      <c r="R279" s="13" t="s">
        <v>37</v>
      </c>
      <c r="S279" s="13" t="s">
        <v>37</v>
      </c>
      <c r="AH279" s="25">
        <f t="shared" si="12"/>
        <v>0</v>
      </c>
      <c r="AI279" s="26">
        <v>119.28</v>
      </c>
      <c r="AJ279" s="26"/>
      <c r="AK279" s="26"/>
      <c r="AL279" s="26"/>
      <c r="AM279" s="12"/>
      <c r="AN279" s="4" t="s">
        <v>96</v>
      </c>
      <c r="AO279" s="4" t="s">
        <v>98</v>
      </c>
    </row>
    <row r="280" spans="1:41" x14ac:dyDescent="0.25">
      <c r="A280" s="4" t="s">
        <v>1227</v>
      </c>
      <c r="B280" s="12" t="s">
        <v>512</v>
      </c>
      <c r="C280" s="12">
        <v>2021</v>
      </c>
      <c r="D280" s="12" t="s">
        <v>394</v>
      </c>
      <c r="E280" s="12" t="s">
        <v>179</v>
      </c>
      <c r="F280" s="4" t="s">
        <v>579</v>
      </c>
      <c r="G280" s="4" t="s">
        <v>730</v>
      </c>
      <c r="H280" s="12" t="s">
        <v>15</v>
      </c>
      <c r="I280" s="12" t="s">
        <v>16</v>
      </c>
      <c r="J280" s="12" t="s">
        <v>214</v>
      </c>
      <c r="K280" s="12"/>
      <c r="L280" s="12"/>
      <c r="M280" s="13"/>
      <c r="N280" s="35"/>
      <c r="O280" s="13"/>
      <c r="P280" s="13" t="s">
        <v>423</v>
      </c>
      <c r="Q280" s="17" t="s">
        <v>868</v>
      </c>
      <c r="R280" s="13" t="s">
        <v>37</v>
      </c>
      <c r="S280" s="13" t="s">
        <v>37</v>
      </c>
      <c r="AH280" s="25">
        <f t="shared" si="12"/>
        <v>0</v>
      </c>
      <c r="AI280" s="26">
        <v>354.24</v>
      </c>
      <c r="AJ280" s="26"/>
      <c r="AK280" s="26"/>
      <c r="AL280" s="26"/>
      <c r="AM280" s="12"/>
      <c r="AN280" s="4" t="s">
        <v>96</v>
      </c>
      <c r="AO280" s="4" t="s">
        <v>98</v>
      </c>
    </row>
    <row r="281" spans="1:41" x14ac:dyDescent="0.25">
      <c r="A281" s="4" t="s">
        <v>1228</v>
      </c>
      <c r="B281" s="12" t="s">
        <v>513</v>
      </c>
      <c r="C281" s="12">
        <v>2020</v>
      </c>
      <c r="D281" s="12"/>
      <c r="E281" s="12" t="s">
        <v>180</v>
      </c>
      <c r="F281" s="4" t="s">
        <v>578</v>
      </c>
      <c r="G281" s="4" t="s">
        <v>731</v>
      </c>
      <c r="H281" s="12" t="s">
        <v>15</v>
      </c>
      <c r="I281" s="12" t="s">
        <v>16</v>
      </c>
      <c r="J281" s="12" t="s">
        <v>214</v>
      </c>
      <c r="K281" s="12"/>
      <c r="L281" s="12"/>
      <c r="M281" s="13"/>
      <c r="N281" s="35"/>
      <c r="O281" s="13"/>
      <c r="P281" s="13" t="s">
        <v>423</v>
      </c>
      <c r="Q281" s="17" t="s">
        <v>868</v>
      </c>
      <c r="R281" s="13" t="s">
        <v>37</v>
      </c>
      <c r="S281" s="13" t="s">
        <v>37</v>
      </c>
      <c r="AH281" s="25">
        <f t="shared" si="12"/>
        <v>0</v>
      </c>
      <c r="AI281" s="26">
        <v>318</v>
      </c>
      <c r="AJ281" s="26"/>
      <c r="AK281" s="26"/>
      <c r="AL281" s="26"/>
      <c r="AM281" s="12"/>
      <c r="AN281" s="4" t="s">
        <v>96</v>
      </c>
      <c r="AO281" s="4" t="s">
        <v>98</v>
      </c>
    </row>
    <row r="282" spans="1:41" x14ac:dyDescent="0.25">
      <c r="A282" s="4" t="s">
        <v>1229</v>
      </c>
      <c r="B282" s="12" t="s">
        <v>411</v>
      </c>
      <c r="C282" s="4">
        <v>2017</v>
      </c>
      <c r="D282" s="12" t="s">
        <v>844</v>
      </c>
      <c r="E282" s="12" t="s">
        <v>179</v>
      </c>
      <c r="F282" s="4" t="s">
        <v>578</v>
      </c>
      <c r="G282" s="4" t="s">
        <v>732</v>
      </c>
      <c r="H282" s="4" t="s">
        <v>15</v>
      </c>
      <c r="I282" s="4" t="s">
        <v>16</v>
      </c>
      <c r="J282" s="12" t="s">
        <v>100</v>
      </c>
      <c r="K282" s="12"/>
      <c r="L282" s="12"/>
      <c r="P282" s="13" t="s">
        <v>185</v>
      </c>
      <c r="Q282" s="17" t="s">
        <v>185</v>
      </c>
      <c r="R282" s="13" t="s">
        <v>37</v>
      </c>
      <c r="S282" s="17" t="s">
        <v>37</v>
      </c>
      <c r="AH282" s="25">
        <f t="shared" si="12"/>
        <v>0</v>
      </c>
      <c r="AI282" s="4">
        <v>76.800000000000011</v>
      </c>
      <c r="AN282" s="4" t="s">
        <v>96</v>
      </c>
      <c r="AO282" s="4" t="s">
        <v>98</v>
      </c>
    </row>
    <row r="283" spans="1:41" x14ac:dyDescent="0.25">
      <c r="A283" s="4" t="s">
        <v>1230</v>
      </c>
      <c r="B283" s="12" t="s">
        <v>410</v>
      </c>
      <c r="C283" s="12">
        <v>2022</v>
      </c>
      <c r="D283" s="12"/>
      <c r="E283" s="12" t="s">
        <v>179</v>
      </c>
      <c r="F283" s="4" t="s">
        <v>578</v>
      </c>
      <c r="G283" s="4" t="s">
        <v>733</v>
      </c>
      <c r="H283" s="12" t="s">
        <v>15</v>
      </c>
      <c r="I283" s="12" t="s">
        <v>16</v>
      </c>
      <c r="J283" s="12" t="s">
        <v>214</v>
      </c>
      <c r="K283" s="12"/>
      <c r="L283" s="12"/>
      <c r="M283" s="13"/>
      <c r="N283" s="35"/>
      <c r="O283" s="13"/>
      <c r="P283" s="13" t="s">
        <v>423</v>
      </c>
      <c r="Q283" s="17" t="s">
        <v>868</v>
      </c>
      <c r="R283" s="13" t="s">
        <v>37</v>
      </c>
      <c r="S283" s="17" t="s">
        <v>37</v>
      </c>
      <c r="AH283" s="25">
        <f t="shared" si="12"/>
        <v>0</v>
      </c>
      <c r="AI283" s="26">
        <v>342.48</v>
      </c>
      <c r="AJ283" s="26"/>
      <c r="AK283" s="26"/>
      <c r="AL283" s="26"/>
      <c r="AM283" s="12"/>
      <c r="AN283" s="4" t="s">
        <v>96</v>
      </c>
      <c r="AO283" s="4" t="s">
        <v>98</v>
      </c>
    </row>
    <row r="284" spans="1:41" x14ac:dyDescent="0.25">
      <c r="A284" s="4" t="s">
        <v>1231</v>
      </c>
      <c r="B284" s="12" t="s">
        <v>410</v>
      </c>
      <c r="C284" s="4">
        <v>2017</v>
      </c>
      <c r="D284" s="12" t="s">
        <v>844</v>
      </c>
      <c r="E284" s="12" t="s">
        <v>179</v>
      </c>
      <c r="F284" s="4" t="s">
        <v>578</v>
      </c>
      <c r="G284" s="4" t="s">
        <v>732</v>
      </c>
      <c r="H284" s="4" t="s">
        <v>15</v>
      </c>
      <c r="I284" s="4" t="s">
        <v>16</v>
      </c>
      <c r="J284" s="12" t="s">
        <v>100</v>
      </c>
      <c r="K284" s="12"/>
      <c r="L284" s="12"/>
      <c r="P284" s="13" t="s">
        <v>185</v>
      </c>
      <c r="Q284" s="17" t="s">
        <v>185</v>
      </c>
      <c r="R284" s="13" t="s">
        <v>37</v>
      </c>
      <c r="S284" s="17" t="s">
        <v>37</v>
      </c>
      <c r="AH284" s="25">
        <f t="shared" si="12"/>
        <v>0</v>
      </c>
      <c r="AI284" s="4">
        <v>76.800000000000011</v>
      </c>
      <c r="AN284" s="4" t="s">
        <v>96</v>
      </c>
      <c r="AO284" s="4" t="s">
        <v>98</v>
      </c>
    </row>
    <row r="285" spans="1:41" x14ac:dyDescent="0.25">
      <c r="A285" s="4" t="s">
        <v>1231</v>
      </c>
      <c r="B285" s="12" t="s">
        <v>410</v>
      </c>
      <c r="C285" s="12">
        <v>2017</v>
      </c>
      <c r="D285" s="12" t="s">
        <v>844</v>
      </c>
      <c r="E285" s="12" t="s">
        <v>179</v>
      </c>
      <c r="F285" s="4" t="s">
        <v>578</v>
      </c>
      <c r="G285" s="4" t="s">
        <v>732</v>
      </c>
      <c r="H285" s="12" t="s">
        <v>15</v>
      </c>
      <c r="I285" s="12" t="s">
        <v>16</v>
      </c>
      <c r="J285" s="12" t="s">
        <v>100</v>
      </c>
      <c r="K285" s="12"/>
      <c r="L285" s="12"/>
      <c r="M285" s="13"/>
      <c r="N285" s="35"/>
      <c r="O285" s="13"/>
      <c r="P285" s="13" t="s">
        <v>185</v>
      </c>
      <c r="Q285" s="17" t="s">
        <v>185</v>
      </c>
      <c r="R285" s="13" t="s">
        <v>37</v>
      </c>
      <c r="S285" s="13" t="s">
        <v>37</v>
      </c>
      <c r="AH285" s="25">
        <f t="shared" si="12"/>
        <v>0</v>
      </c>
      <c r="AI285" s="26">
        <v>76.800000000000011</v>
      </c>
      <c r="AJ285" s="26"/>
      <c r="AK285" s="26"/>
      <c r="AL285" s="26"/>
      <c r="AM285" s="12"/>
      <c r="AN285" s="4" t="s">
        <v>96</v>
      </c>
      <c r="AO285" s="4" t="s">
        <v>98</v>
      </c>
    </row>
    <row r="286" spans="1:41" x14ac:dyDescent="0.25">
      <c r="A286" s="4" t="s">
        <v>1232</v>
      </c>
      <c r="B286" s="15" t="s">
        <v>514</v>
      </c>
      <c r="C286" s="15">
        <v>2011</v>
      </c>
      <c r="D286" s="15"/>
      <c r="E286" s="15" t="s">
        <v>179</v>
      </c>
      <c r="F286" s="4" t="s">
        <v>579</v>
      </c>
      <c r="G286" s="4" t="s">
        <v>734</v>
      </c>
      <c r="H286" s="15" t="s">
        <v>15</v>
      </c>
      <c r="I286" s="15" t="s">
        <v>16</v>
      </c>
      <c r="J286" s="18" t="s">
        <v>191</v>
      </c>
      <c r="K286" s="18"/>
      <c r="L286" s="18"/>
      <c r="M286" s="16"/>
      <c r="N286" s="34"/>
      <c r="O286" s="17"/>
      <c r="P286" s="17" t="s">
        <v>185</v>
      </c>
      <c r="Q286" s="17" t="s">
        <v>185</v>
      </c>
      <c r="R286" s="17" t="s">
        <v>867</v>
      </c>
      <c r="S286" s="24" t="s">
        <v>417</v>
      </c>
      <c r="AH286" s="25">
        <f t="shared" si="12"/>
        <v>0</v>
      </c>
      <c r="AI286" s="15"/>
      <c r="AJ286" s="15"/>
      <c r="AK286" s="15"/>
      <c r="AL286" s="15"/>
      <c r="AM286" s="15">
        <v>0.28079999999999999</v>
      </c>
      <c r="AN286" s="4" t="s">
        <v>96</v>
      </c>
      <c r="AO286" s="4" t="s">
        <v>98</v>
      </c>
    </row>
    <row r="287" spans="1:41" x14ac:dyDescent="0.25">
      <c r="A287" s="4" t="s">
        <v>1233</v>
      </c>
      <c r="B287" s="15" t="s">
        <v>514</v>
      </c>
      <c r="C287" s="21">
        <v>2013</v>
      </c>
      <c r="D287" s="12" t="s">
        <v>844</v>
      </c>
      <c r="E287" s="15" t="s">
        <v>179</v>
      </c>
      <c r="F287" s="4" t="s">
        <v>579</v>
      </c>
      <c r="G287" s="4" t="s">
        <v>735</v>
      </c>
      <c r="H287" s="15" t="s">
        <v>15</v>
      </c>
      <c r="I287" s="18" t="s">
        <v>16</v>
      </c>
      <c r="J287" s="18" t="s">
        <v>191</v>
      </c>
      <c r="K287" s="18"/>
      <c r="L287" s="18"/>
      <c r="M287" s="17"/>
      <c r="N287" s="33"/>
      <c r="O287" s="17"/>
      <c r="P287" s="17" t="s">
        <v>185</v>
      </c>
      <c r="Q287" s="17" t="s">
        <v>185</v>
      </c>
      <c r="R287" s="17" t="s">
        <v>867</v>
      </c>
      <c r="S287" s="17" t="s">
        <v>421</v>
      </c>
      <c r="AH287" s="25">
        <f t="shared" si="12"/>
        <v>0</v>
      </c>
      <c r="AI287" s="22">
        <v>9.1152000000000015</v>
      </c>
      <c r="AJ287" s="22"/>
      <c r="AK287" s="22"/>
      <c r="AL287" s="22"/>
      <c r="AM287" s="15"/>
      <c r="AN287" s="4" t="s">
        <v>96</v>
      </c>
      <c r="AO287" s="4" t="s">
        <v>98</v>
      </c>
    </row>
    <row r="288" spans="1:41" x14ac:dyDescent="0.25">
      <c r="A288" s="4" t="s">
        <v>1234</v>
      </c>
      <c r="B288" s="12" t="s">
        <v>412</v>
      </c>
      <c r="C288" s="4">
        <v>2022</v>
      </c>
      <c r="D288" s="12" t="s">
        <v>845</v>
      </c>
      <c r="E288" s="12" t="s">
        <v>179</v>
      </c>
      <c r="F288" s="4" t="s">
        <v>579</v>
      </c>
      <c r="G288" s="4" t="s">
        <v>1122</v>
      </c>
      <c r="H288" s="4" t="s">
        <v>15</v>
      </c>
      <c r="I288" s="4" t="s">
        <v>16</v>
      </c>
      <c r="J288" s="12" t="s">
        <v>100</v>
      </c>
      <c r="K288" s="12"/>
      <c r="L288" s="12"/>
      <c r="P288" s="13" t="s">
        <v>185</v>
      </c>
      <c r="Q288" s="17" t="s">
        <v>185</v>
      </c>
      <c r="R288" s="13" t="s">
        <v>37</v>
      </c>
      <c r="S288" s="17" t="s">
        <v>37</v>
      </c>
      <c r="AH288" s="25">
        <f t="shared" si="12"/>
        <v>0</v>
      </c>
      <c r="AI288" s="4">
        <v>116.64000000000001</v>
      </c>
      <c r="AN288" s="4" t="s">
        <v>96</v>
      </c>
      <c r="AO288" s="4" t="s">
        <v>98</v>
      </c>
    </row>
    <row r="289" spans="1:41" x14ac:dyDescent="0.25">
      <c r="A289" s="4" t="s">
        <v>1235</v>
      </c>
      <c r="B289" s="4" t="s">
        <v>250</v>
      </c>
      <c r="C289" s="4">
        <v>2015</v>
      </c>
      <c r="E289" s="12" t="s">
        <v>179</v>
      </c>
      <c r="F289" s="4" t="s">
        <v>578</v>
      </c>
      <c r="H289" s="4" t="s">
        <v>15</v>
      </c>
      <c r="I289" s="4" t="s">
        <v>16</v>
      </c>
      <c r="J289" s="4" t="s">
        <v>251</v>
      </c>
      <c r="M289" s="4">
        <v>45</v>
      </c>
      <c r="N289" s="6" t="s">
        <v>252</v>
      </c>
      <c r="O289" s="5" t="s">
        <v>253</v>
      </c>
      <c r="P289" s="5" t="s">
        <v>185</v>
      </c>
      <c r="Q289" s="17" t="s">
        <v>185</v>
      </c>
      <c r="R289" s="13" t="s">
        <v>37</v>
      </c>
      <c r="S289" s="5" t="s">
        <v>37</v>
      </c>
      <c r="X289" s="4" t="s">
        <v>99</v>
      </c>
      <c r="AH289" s="25">
        <f t="shared" si="12"/>
        <v>0</v>
      </c>
      <c r="AI289" s="4">
        <v>44.64</v>
      </c>
      <c r="AM289" s="4">
        <v>0.16536000000000001</v>
      </c>
      <c r="AN289" s="4" t="s">
        <v>96</v>
      </c>
      <c r="AO289" s="4" t="s">
        <v>98</v>
      </c>
    </row>
    <row r="290" spans="1:41" x14ac:dyDescent="0.25">
      <c r="A290" s="4" t="s">
        <v>1236</v>
      </c>
      <c r="B290" s="4" t="s">
        <v>250</v>
      </c>
      <c r="C290" s="4">
        <v>2016</v>
      </c>
      <c r="E290" s="12" t="s">
        <v>179</v>
      </c>
      <c r="F290" s="4" t="s">
        <v>579</v>
      </c>
      <c r="H290" s="4" t="s">
        <v>15</v>
      </c>
      <c r="I290" s="4" t="s">
        <v>16</v>
      </c>
      <c r="N290" s="6" t="s">
        <v>252</v>
      </c>
      <c r="O290" s="5" t="s">
        <v>253</v>
      </c>
      <c r="P290" s="5" t="s">
        <v>185</v>
      </c>
      <c r="Q290" s="17" t="s">
        <v>185</v>
      </c>
      <c r="R290" s="13" t="s">
        <v>37</v>
      </c>
      <c r="S290" s="5" t="s">
        <v>37</v>
      </c>
      <c r="X290" s="4" t="s">
        <v>99</v>
      </c>
      <c r="Y290" s="5"/>
      <c r="AH290" s="25">
        <f t="shared" si="12"/>
        <v>0</v>
      </c>
      <c r="AI290" s="14">
        <v>216.36</v>
      </c>
      <c r="AJ290" s="5"/>
      <c r="AK290" s="5"/>
      <c r="AN290" s="4" t="s">
        <v>96</v>
      </c>
      <c r="AO290" s="4" t="s">
        <v>98</v>
      </c>
    </row>
    <row r="291" spans="1:41" x14ac:dyDescent="0.25">
      <c r="A291" s="4" t="s">
        <v>1235</v>
      </c>
      <c r="B291" s="4" t="s">
        <v>250</v>
      </c>
      <c r="C291" s="4">
        <v>2015</v>
      </c>
      <c r="E291" s="12" t="s">
        <v>179</v>
      </c>
      <c r="F291" s="4" t="s">
        <v>578</v>
      </c>
      <c r="H291" s="4" t="s">
        <v>15</v>
      </c>
      <c r="I291" s="4" t="s">
        <v>16</v>
      </c>
      <c r="J291" s="4" t="s">
        <v>251</v>
      </c>
      <c r="M291" s="4">
        <v>40</v>
      </c>
      <c r="N291" s="6" t="s">
        <v>252</v>
      </c>
      <c r="O291" s="5" t="s">
        <v>253</v>
      </c>
      <c r="P291" s="5" t="s">
        <v>185</v>
      </c>
      <c r="Q291" s="17" t="s">
        <v>185</v>
      </c>
      <c r="R291" s="13" t="s">
        <v>37</v>
      </c>
      <c r="S291" s="5" t="s">
        <v>37</v>
      </c>
      <c r="X291" s="4" t="s">
        <v>99</v>
      </c>
      <c r="AH291" s="25">
        <f t="shared" si="12"/>
        <v>0</v>
      </c>
      <c r="AI291" s="4">
        <v>388.08000000000004</v>
      </c>
      <c r="AM291" s="4">
        <v>3.6240000000000001E-2</v>
      </c>
      <c r="AN291" s="4" t="s">
        <v>96</v>
      </c>
      <c r="AO291" s="4" t="s">
        <v>98</v>
      </c>
    </row>
    <row r="292" spans="1:41" x14ac:dyDescent="0.25">
      <c r="A292" s="4" t="s">
        <v>1237</v>
      </c>
      <c r="B292" s="15" t="s">
        <v>541</v>
      </c>
      <c r="C292" s="15">
        <v>2013</v>
      </c>
      <c r="D292" s="12" t="s">
        <v>846</v>
      </c>
      <c r="E292" s="12" t="s">
        <v>179</v>
      </c>
      <c r="F292" s="4" t="s">
        <v>579</v>
      </c>
      <c r="G292" s="4" t="s">
        <v>736</v>
      </c>
      <c r="H292" s="15" t="s">
        <v>15</v>
      </c>
      <c r="I292" s="15" t="s">
        <v>16</v>
      </c>
      <c r="J292" s="18" t="s">
        <v>191</v>
      </c>
      <c r="K292" s="18"/>
      <c r="L292" s="18"/>
      <c r="M292" s="16"/>
      <c r="N292" s="34"/>
      <c r="O292" s="17"/>
      <c r="P292" s="17" t="s">
        <v>423</v>
      </c>
      <c r="Q292" s="17" t="s">
        <v>868</v>
      </c>
      <c r="R292" s="17" t="s">
        <v>867</v>
      </c>
      <c r="S292" s="24" t="s">
        <v>421</v>
      </c>
      <c r="AH292" s="25">
        <f t="shared" si="12"/>
        <v>0</v>
      </c>
      <c r="AI292" s="15"/>
      <c r="AJ292" s="15"/>
      <c r="AK292" s="15"/>
      <c r="AL292" s="15"/>
      <c r="AM292" s="15">
        <v>0.33600000000000002</v>
      </c>
      <c r="AN292" s="4" t="s">
        <v>96</v>
      </c>
      <c r="AO292" s="4" t="s">
        <v>98</v>
      </c>
    </row>
    <row r="293" spans="1:41" x14ac:dyDescent="0.25">
      <c r="A293" s="4" t="s">
        <v>1238</v>
      </c>
      <c r="B293" s="12" t="s">
        <v>413</v>
      </c>
      <c r="C293" s="4">
        <v>2016</v>
      </c>
      <c r="D293" s="12" t="s">
        <v>847</v>
      </c>
      <c r="E293" s="12" t="s">
        <v>179</v>
      </c>
      <c r="F293" s="4" t="s">
        <v>579</v>
      </c>
      <c r="G293" s="4" t="s">
        <v>737</v>
      </c>
      <c r="H293" s="4" t="s">
        <v>15</v>
      </c>
      <c r="I293" s="4" t="s">
        <v>16</v>
      </c>
      <c r="J293" s="12" t="s">
        <v>254</v>
      </c>
      <c r="K293" s="12"/>
      <c r="L293" s="12"/>
      <c r="N293" s="6" t="s">
        <v>252</v>
      </c>
      <c r="O293" s="5" t="s">
        <v>253</v>
      </c>
      <c r="P293" s="13" t="s">
        <v>185</v>
      </c>
      <c r="Q293" s="17" t="s">
        <v>185</v>
      </c>
      <c r="R293" s="13" t="s">
        <v>37</v>
      </c>
      <c r="S293" s="17" t="s">
        <v>37</v>
      </c>
      <c r="AH293" s="25">
        <f t="shared" si="12"/>
        <v>0</v>
      </c>
      <c r="AI293" s="4">
        <v>44.64</v>
      </c>
      <c r="AN293" s="4" t="s">
        <v>96</v>
      </c>
      <c r="AO293" s="4" t="s">
        <v>98</v>
      </c>
    </row>
    <row r="294" spans="1:41" x14ac:dyDescent="0.25">
      <c r="A294" s="4" t="s">
        <v>1239</v>
      </c>
      <c r="B294" s="12" t="s">
        <v>413</v>
      </c>
      <c r="C294" s="12">
        <v>2016</v>
      </c>
      <c r="D294" s="12" t="s">
        <v>848</v>
      </c>
      <c r="E294" s="12" t="s">
        <v>179</v>
      </c>
      <c r="F294" s="4" t="s">
        <v>579</v>
      </c>
      <c r="G294" s="4" t="s">
        <v>738</v>
      </c>
      <c r="H294" s="12" t="s">
        <v>15</v>
      </c>
      <c r="I294" s="12" t="s">
        <v>16</v>
      </c>
      <c r="J294" s="12" t="s">
        <v>254</v>
      </c>
      <c r="K294" s="12"/>
      <c r="L294" s="12"/>
      <c r="M294" s="13"/>
      <c r="N294" s="6" t="s">
        <v>252</v>
      </c>
      <c r="O294" s="5" t="s">
        <v>253</v>
      </c>
      <c r="P294" s="13" t="s">
        <v>185</v>
      </c>
      <c r="Q294" s="17" t="s">
        <v>185</v>
      </c>
      <c r="R294" s="13" t="s">
        <v>37</v>
      </c>
      <c r="S294" s="13" t="s">
        <v>37</v>
      </c>
      <c r="AH294" s="25">
        <f t="shared" si="12"/>
        <v>0</v>
      </c>
      <c r="AI294" s="26">
        <v>341.04</v>
      </c>
      <c r="AJ294" s="26"/>
      <c r="AK294" s="26"/>
      <c r="AL294" s="26"/>
      <c r="AM294" s="12"/>
      <c r="AN294" s="4" t="s">
        <v>96</v>
      </c>
      <c r="AO294" s="4" t="s">
        <v>98</v>
      </c>
    </row>
    <row r="295" spans="1:41" x14ac:dyDescent="0.25">
      <c r="A295" s="4" t="s">
        <v>1240</v>
      </c>
      <c r="B295" s="4" t="s">
        <v>197</v>
      </c>
      <c r="C295" s="4">
        <v>2023</v>
      </c>
      <c r="D295" s="23" t="s">
        <v>198</v>
      </c>
      <c r="E295" s="15" t="s">
        <v>179</v>
      </c>
      <c r="F295" s="4" t="s">
        <v>579</v>
      </c>
      <c r="G295" s="4" t="s">
        <v>766</v>
      </c>
      <c r="H295" s="4" t="s">
        <v>199</v>
      </c>
      <c r="I295" s="4" t="s">
        <v>200</v>
      </c>
      <c r="J295" s="4" t="s">
        <v>201</v>
      </c>
      <c r="M295" s="4">
        <v>90</v>
      </c>
      <c r="P295" s="5" t="s">
        <v>185</v>
      </c>
      <c r="Q295" s="17" t="s">
        <v>185</v>
      </c>
      <c r="R295" s="5" t="s">
        <v>867</v>
      </c>
      <c r="S295" s="5" t="s">
        <v>867</v>
      </c>
      <c r="T295" s="4">
        <v>9</v>
      </c>
      <c r="V295" s="4">
        <v>1.28</v>
      </c>
      <c r="X295" s="4" t="s">
        <v>99</v>
      </c>
      <c r="Y295" s="4">
        <v>25.1</v>
      </c>
      <c r="Z295" s="4">
        <v>9.1</v>
      </c>
      <c r="AA295" s="4">
        <v>6.6</v>
      </c>
      <c r="AH295" s="25">
        <f t="shared" si="12"/>
        <v>0</v>
      </c>
      <c r="AI295" s="4">
        <v>0.99818266076373796</v>
      </c>
      <c r="AJ295" s="4">
        <v>0.79095305537543648</v>
      </c>
      <c r="AN295" s="4" t="s">
        <v>96</v>
      </c>
      <c r="AO295" s="4" t="s">
        <v>98</v>
      </c>
    </row>
    <row r="296" spans="1:41" ht="14.4" customHeight="1" x14ac:dyDescent="0.25">
      <c r="A296" s="4" t="s">
        <v>1241</v>
      </c>
      <c r="B296" s="32" t="s">
        <v>526</v>
      </c>
      <c r="C296" s="15">
        <v>2016</v>
      </c>
      <c r="D296" s="12" t="s">
        <v>849</v>
      </c>
      <c r="E296" s="15" t="s">
        <v>179</v>
      </c>
      <c r="F296" s="4" t="s">
        <v>579</v>
      </c>
      <c r="G296" s="4" t="s">
        <v>739</v>
      </c>
      <c r="H296" s="15" t="s">
        <v>15</v>
      </c>
      <c r="I296" s="15" t="s">
        <v>16</v>
      </c>
      <c r="J296" s="18" t="s">
        <v>29</v>
      </c>
      <c r="K296" s="18"/>
      <c r="L296" s="18"/>
      <c r="M296" s="16"/>
      <c r="N296" s="34"/>
      <c r="O296" s="17"/>
      <c r="P296" s="17" t="s">
        <v>185</v>
      </c>
      <c r="Q296" s="17" t="s">
        <v>185</v>
      </c>
      <c r="R296" s="17" t="s">
        <v>37</v>
      </c>
      <c r="S296" s="17" t="s">
        <v>37</v>
      </c>
      <c r="AH296" s="25">
        <f t="shared" ref="AH296:AH298" si="13">(AB296*(14.01/18.04))+(AC296*(14.01/62))+(AD296*(14.01/46.01))</f>
        <v>0</v>
      </c>
      <c r="AI296" s="16"/>
      <c r="AJ296" s="16"/>
      <c r="AK296" s="16"/>
      <c r="AL296" s="16"/>
      <c r="AM296" s="16">
        <v>1.6908000000000001</v>
      </c>
      <c r="AN296" s="4" t="s">
        <v>96</v>
      </c>
      <c r="AO296" s="4" t="s">
        <v>98</v>
      </c>
    </row>
    <row r="297" spans="1:41" ht="14.4" customHeight="1" x14ac:dyDescent="0.25">
      <c r="A297" s="4" t="s">
        <v>1242</v>
      </c>
      <c r="B297" s="28" t="s">
        <v>528</v>
      </c>
      <c r="C297" s="15">
        <v>2017</v>
      </c>
      <c r="D297" s="15"/>
      <c r="E297" s="15" t="s">
        <v>180</v>
      </c>
      <c r="F297" s="4" t="s">
        <v>578</v>
      </c>
      <c r="G297" s="4" t="s">
        <v>740</v>
      </c>
      <c r="H297" s="15" t="s">
        <v>15</v>
      </c>
      <c r="I297" s="15" t="s">
        <v>16</v>
      </c>
      <c r="J297" s="18" t="s">
        <v>100</v>
      </c>
      <c r="K297" s="18"/>
      <c r="L297" s="18"/>
      <c r="M297" s="16"/>
      <c r="N297" s="34"/>
      <c r="O297" s="17"/>
      <c r="P297" s="17" t="s">
        <v>185</v>
      </c>
      <c r="Q297" s="17" t="s">
        <v>185</v>
      </c>
      <c r="R297" s="17" t="s">
        <v>37</v>
      </c>
      <c r="S297" s="17" t="s">
        <v>37</v>
      </c>
      <c r="AH297" s="25">
        <f t="shared" si="13"/>
        <v>0</v>
      </c>
      <c r="AI297" s="16"/>
      <c r="AJ297" s="16"/>
      <c r="AK297" s="16"/>
      <c r="AL297" s="16"/>
      <c r="AM297" s="16">
        <v>0.50159999999999993</v>
      </c>
      <c r="AN297" s="4" t="s">
        <v>96</v>
      </c>
      <c r="AO297" s="4" t="s">
        <v>98</v>
      </c>
    </row>
    <row r="298" spans="1:41" ht="14.4" customHeight="1" x14ac:dyDescent="0.25">
      <c r="A298" s="4" t="s">
        <v>1242</v>
      </c>
      <c r="B298" s="28" t="s">
        <v>527</v>
      </c>
      <c r="C298" s="15">
        <v>2017</v>
      </c>
      <c r="D298" s="15"/>
      <c r="E298" s="15" t="s">
        <v>180</v>
      </c>
      <c r="F298" s="4" t="s">
        <v>578</v>
      </c>
      <c r="G298" s="4" t="s">
        <v>740</v>
      </c>
      <c r="H298" s="15" t="s">
        <v>15</v>
      </c>
      <c r="I298" s="15" t="s">
        <v>16</v>
      </c>
      <c r="J298" s="18" t="s">
        <v>100</v>
      </c>
      <c r="K298" s="18"/>
      <c r="L298" s="18"/>
      <c r="M298" s="16"/>
      <c r="N298" s="34"/>
      <c r="O298" s="17"/>
      <c r="P298" s="5" t="s">
        <v>21</v>
      </c>
      <c r="Q298" s="17" t="s">
        <v>48</v>
      </c>
      <c r="R298" s="17" t="s">
        <v>37</v>
      </c>
      <c r="S298" s="17" t="s">
        <v>37</v>
      </c>
      <c r="AH298" s="25">
        <f t="shared" si="13"/>
        <v>0</v>
      </c>
      <c r="AI298" s="16"/>
      <c r="AJ298" s="16"/>
      <c r="AK298" s="16"/>
      <c r="AL298" s="16"/>
      <c r="AM298" s="16">
        <v>0.53015999999999996</v>
      </c>
      <c r="AN298" s="4" t="s">
        <v>96</v>
      </c>
      <c r="AO298" s="4" t="s">
        <v>98</v>
      </c>
    </row>
    <row r="299" spans="1:41" ht="14.4" x14ac:dyDescent="0.3">
      <c r="A299" s="4" t="s">
        <v>1274</v>
      </c>
      <c r="B299" s="4" t="s">
        <v>1266</v>
      </c>
      <c r="C299" s="4">
        <v>2023</v>
      </c>
      <c r="D299" t="s">
        <v>1268</v>
      </c>
      <c r="E299" s="4" t="s">
        <v>179</v>
      </c>
      <c r="F299" s="4" t="s">
        <v>579</v>
      </c>
      <c r="G299" t="s">
        <v>1267</v>
      </c>
      <c r="H299" s="4" t="s">
        <v>15</v>
      </c>
      <c r="I299" s="4" t="s">
        <v>16</v>
      </c>
      <c r="J299" s="4" t="s">
        <v>1269</v>
      </c>
      <c r="K299">
        <v>30.274083999999998</v>
      </c>
      <c r="L299">
        <v>120.15506999999999</v>
      </c>
      <c r="M299" s="4">
        <v>730</v>
      </c>
      <c r="N299" s="6" t="s">
        <v>1270</v>
      </c>
      <c r="O299" s="5" t="s">
        <v>1271</v>
      </c>
      <c r="P299" s="5" t="s">
        <v>21</v>
      </c>
      <c r="Q299" s="17" t="s">
        <v>424</v>
      </c>
      <c r="R299" s="5" t="s">
        <v>37</v>
      </c>
      <c r="S299" s="5" t="s">
        <v>37</v>
      </c>
      <c r="T299" t="s">
        <v>1272</v>
      </c>
      <c r="U299" s="4">
        <v>228</v>
      </c>
      <c r="V299" s="4">
        <v>1.5</v>
      </c>
      <c r="X299" s="4" t="s">
        <v>99</v>
      </c>
      <c r="Y299" s="4">
        <v>17.8</v>
      </c>
      <c r="Z299" s="4">
        <v>8.2799999999999994</v>
      </c>
      <c r="AA299" s="4">
        <v>8.27</v>
      </c>
      <c r="AB299" s="4">
        <v>0.26</v>
      </c>
      <c r="AC299" s="4">
        <v>0.33</v>
      </c>
      <c r="AD299" s="4">
        <v>0.67</v>
      </c>
      <c r="AF299" s="4">
        <v>14.12</v>
      </c>
      <c r="AH299" s="25">
        <v>0.48050165963507374</v>
      </c>
      <c r="AL299" s="4">
        <v>2124.0300000000002</v>
      </c>
      <c r="AN299" s="4" t="s">
        <v>96</v>
      </c>
      <c r="AO299" s="4" t="s">
        <v>97</v>
      </c>
    </row>
    <row r="300" spans="1:41" ht="14.4" x14ac:dyDescent="0.3">
      <c r="A300" s="4" t="s">
        <v>1280</v>
      </c>
      <c r="B300" s="4" t="s">
        <v>1281</v>
      </c>
      <c r="C300" s="4">
        <v>2013</v>
      </c>
      <c r="E300" s="4" t="s">
        <v>381</v>
      </c>
      <c r="F300" s="4" t="s">
        <v>579</v>
      </c>
      <c r="G300" t="s">
        <v>1275</v>
      </c>
      <c r="H300" s="4" t="s">
        <v>32</v>
      </c>
      <c r="I300" s="4" t="s">
        <v>33</v>
      </c>
      <c r="J300" s="4" t="s">
        <v>1276</v>
      </c>
      <c r="K300">
        <v>-21.251999999999999</v>
      </c>
      <c r="L300">
        <v>-48.322200000000002</v>
      </c>
      <c r="M300" s="4">
        <v>125</v>
      </c>
      <c r="N300" s="6" t="s">
        <v>1277</v>
      </c>
      <c r="O300" s="5" t="s">
        <v>1278</v>
      </c>
      <c r="P300" s="5" t="s">
        <v>21</v>
      </c>
      <c r="Q300" s="17" t="s">
        <v>424</v>
      </c>
      <c r="R300" s="5" t="s">
        <v>37</v>
      </c>
      <c r="S300" s="5" t="s">
        <v>37</v>
      </c>
      <c r="U300" s="4">
        <v>100</v>
      </c>
      <c r="V300" s="4">
        <v>1</v>
      </c>
      <c r="X300" s="4" t="s">
        <v>99</v>
      </c>
      <c r="AH300" s="25">
        <v>0</v>
      </c>
      <c r="AI300" s="4">
        <v>1096</v>
      </c>
      <c r="AL300" s="4">
        <v>46.09</v>
      </c>
      <c r="AN300" s="4" t="s">
        <v>96</v>
      </c>
      <c r="AO300" s="4" t="s">
        <v>1279</v>
      </c>
    </row>
    <row r="301" spans="1:41" ht="14.4" x14ac:dyDescent="0.3">
      <c r="A301" s="4" t="s">
        <v>1288</v>
      </c>
      <c r="B301" s="4" t="s">
        <v>1282</v>
      </c>
      <c r="C301" s="4">
        <v>2017</v>
      </c>
      <c r="E301" s="4" t="s">
        <v>180</v>
      </c>
      <c r="F301" s="4" t="s">
        <v>579</v>
      </c>
      <c r="G301" t="s">
        <v>1283</v>
      </c>
      <c r="H301" s="4" t="s">
        <v>32</v>
      </c>
      <c r="I301" s="4" t="s">
        <v>33</v>
      </c>
      <c r="J301" s="4" t="s">
        <v>1284</v>
      </c>
      <c r="K301" s="4">
        <v>-5.0999999999999996</v>
      </c>
      <c r="L301" s="4">
        <v>-37.166699999999999</v>
      </c>
      <c r="N301" t="s">
        <v>25</v>
      </c>
      <c r="O301" s="5" t="s">
        <v>1285</v>
      </c>
      <c r="P301" s="5" t="s">
        <v>21</v>
      </c>
      <c r="Q301" s="5" t="s">
        <v>424</v>
      </c>
      <c r="R301" s="5" t="s">
        <v>37</v>
      </c>
      <c r="S301" s="5" t="s">
        <v>37</v>
      </c>
      <c r="T301" s="4" t="s">
        <v>1286</v>
      </c>
      <c r="U301" s="4">
        <v>26000</v>
      </c>
      <c r="W301" s="4">
        <v>92</v>
      </c>
      <c r="X301" s="4" t="s">
        <v>112</v>
      </c>
      <c r="AH301" s="25">
        <v>0</v>
      </c>
      <c r="AI301" s="4">
        <v>-314.87</v>
      </c>
      <c r="AL301" s="4">
        <v>-3773.51</v>
      </c>
      <c r="AM301" s="4">
        <v>2.4700000000000002</v>
      </c>
      <c r="AN301" s="4" t="s">
        <v>96</v>
      </c>
      <c r="AO301" s="4" t="s">
        <v>97</v>
      </c>
    </row>
    <row r="302" spans="1:41" ht="14.4" x14ac:dyDescent="0.3">
      <c r="A302" s="4" t="s">
        <v>1292</v>
      </c>
      <c r="B302" s="4" t="s">
        <v>1289</v>
      </c>
      <c r="C302" s="4">
        <v>2024</v>
      </c>
      <c r="D302" t="s">
        <v>1290</v>
      </c>
      <c r="E302" s="4" t="s">
        <v>179</v>
      </c>
      <c r="F302" s="4" t="s">
        <v>579</v>
      </c>
      <c r="G302" t="s">
        <v>1291</v>
      </c>
      <c r="H302" s="4" t="s">
        <v>15</v>
      </c>
      <c r="I302" s="4" t="s">
        <v>16</v>
      </c>
      <c r="J302" s="4" t="s">
        <v>1269</v>
      </c>
      <c r="K302" s="4">
        <v>30.274100000000001</v>
      </c>
      <c r="L302" s="4">
        <v>120.1551</v>
      </c>
      <c r="N302" t="s">
        <v>225</v>
      </c>
      <c r="O302" s="5" t="s">
        <v>323</v>
      </c>
      <c r="P302" s="5" t="s">
        <v>185</v>
      </c>
      <c r="Q302" s="5" t="s">
        <v>185</v>
      </c>
      <c r="R302" s="5" t="s">
        <v>1293</v>
      </c>
      <c r="S302" s="5" t="s">
        <v>1293</v>
      </c>
      <c r="T302" s="4" t="s">
        <v>1294</v>
      </c>
      <c r="V302" s="4">
        <v>0.7</v>
      </c>
      <c r="W302" s="4">
        <v>80</v>
      </c>
      <c r="X302" s="4" t="s">
        <v>99</v>
      </c>
      <c r="AB302" s="4">
        <v>0.15</v>
      </c>
      <c r="AC302" s="4">
        <v>0.35</v>
      </c>
      <c r="AD302" s="4">
        <v>1.8</v>
      </c>
      <c r="AF302" s="4">
        <v>12.5</v>
      </c>
      <c r="AH302" s="25">
        <v>0.74367808001096769</v>
      </c>
      <c r="AI302" s="4">
        <v>367.65</v>
      </c>
      <c r="AM302" s="4">
        <v>0.74</v>
      </c>
      <c r="AN302" s="4" t="s">
        <v>96</v>
      </c>
      <c r="AO302" s="4" t="s">
        <v>97</v>
      </c>
    </row>
    <row r="303" spans="1:41" ht="14.4" x14ac:dyDescent="0.3">
      <c r="A303" s="4" t="s">
        <v>1304</v>
      </c>
      <c r="B303" s="4" t="s">
        <v>1299</v>
      </c>
      <c r="C303" s="4">
        <v>2025</v>
      </c>
      <c r="D303" s="4" t="s">
        <v>1300</v>
      </c>
      <c r="E303" s="4" t="s">
        <v>179</v>
      </c>
      <c r="F303" s="4" t="s">
        <v>579</v>
      </c>
      <c r="G303" t="s">
        <v>1301</v>
      </c>
      <c r="H303" s="4" t="s">
        <v>15</v>
      </c>
      <c r="I303" s="4" t="s">
        <v>16</v>
      </c>
      <c r="J303" s="4" t="s">
        <v>1269</v>
      </c>
      <c r="K303" s="4">
        <v>30.274100000000001</v>
      </c>
      <c r="L303" s="4">
        <v>120.1551</v>
      </c>
      <c r="N303" s="6" t="s">
        <v>20</v>
      </c>
      <c r="O303" s="5" t="s">
        <v>1305</v>
      </c>
      <c r="P303" s="5" t="s">
        <v>21</v>
      </c>
      <c r="Q303" s="5" t="s">
        <v>48</v>
      </c>
      <c r="R303" s="5" t="s">
        <v>37</v>
      </c>
      <c r="S303" s="5" t="s">
        <v>37</v>
      </c>
      <c r="T303" s="5" t="s">
        <v>1306</v>
      </c>
      <c r="W303" s="4">
        <v>556</v>
      </c>
      <c r="X303" s="4" t="s">
        <v>99</v>
      </c>
      <c r="AF303" s="4">
        <v>85</v>
      </c>
      <c r="AH303" s="25">
        <v>0</v>
      </c>
      <c r="AI303" s="4">
        <v>99.18</v>
      </c>
      <c r="AN303" s="4" t="s">
        <v>96</v>
      </c>
      <c r="AO303" s="4" t="s">
        <v>97</v>
      </c>
    </row>
  </sheetData>
  <autoFilter ref="A1:AO299" xr:uid="{0B471B50-2EB0-4148-B31A-E364C9FA5D6B}"/>
  <sortState xmlns:xlrd2="http://schemas.microsoft.com/office/spreadsheetml/2017/richdata2" ref="A2:AZ244">
    <sortCondition ref="A2:A244"/>
  </sortState>
  <hyperlinks>
    <hyperlink ref="D129" r:id="rId1" xr:uid="{2493B0DA-BF66-4B79-BF31-149A04F14640}"/>
    <hyperlink ref="D160" r:id="rId2" xr:uid="{7F1F907C-0B74-45C3-B712-0364DAE8761E}"/>
    <hyperlink ref="D15" r:id="rId3" xr:uid="{D599C350-069A-4D29-9714-6E55696EDBA5}"/>
    <hyperlink ref="D204" r:id="rId4" xr:uid="{2117BBD2-7917-4CAF-8082-1CA214B88464}"/>
    <hyperlink ref="D208" r:id="rId5" display="https://doi.org/10.1029/2019JG005025" xr:uid="{529AB827-3CAF-4AE0-8121-D3423A1C4744}"/>
    <hyperlink ref="D157" r:id="rId6" display="https://doi.org/10.1016/j.heliyon.2024.e35759" xr:uid="{C04E8587-C84A-42F9-B80F-CD95010E9E17}"/>
    <hyperlink ref="D203" r:id="rId7" xr:uid="{47193DB8-3AAC-4104-809D-64BDDD940EB2}"/>
    <hyperlink ref="D257" r:id="rId8" display="https://doi.org/10.3354/aei00295" xr:uid="{B0A762F3-6D9C-46FC-8B71-EFA7ECCE61BD}"/>
    <hyperlink ref="D138" r:id="rId9" display="https://doi.org/10.3354/aei00296" xr:uid="{893E6120-5A2A-4F8C-91EC-B16366F863D8}"/>
    <hyperlink ref="D249" r:id="rId10" display="https://doi.org/10.48130/SSE-2023-0003" xr:uid="{177F06CC-EA4E-48EE-A7E8-6123C9ABDBC7}"/>
    <hyperlink ref="D130" r:id="rId11" display="https://doi.org/10.1155/2023/1712985" xr:uid="{C7E781E6-AD89-466C-90AE-A19004A1BDA1}"/>
    <hyperlink ref="D295" r:id="rId12" xr:uid="{E21BCED0-322B-43B2-B70B-FB4E6C47E1C9}"/>
    <hyperlink ref="D16" r:id="rId13" xr:uid="{C6340F25-1EE3-4794-A770-58E2FCD1A6ED}"/>
    <hyperlink ref="D276" r:id="rId14" xr:uid="{4F5B4A41-BEDC-4D30-B374-760398D3C2A2}"/>
    <hyperlink ref="D4" r:id="rId15" xr:uid="{CD22FDA7-3AF0-4E29-B1E6-1B80C52A6453}"/>
    <hyperlink ref="D17" r:id="rId16" xr:uid="{674CCAA0-4DED-4720-A8A0-81B89D31103B}"/>
    <hyperlink ref="D30" r:id="rId17" xr:uid="{9B24D271-6FD4-46BA-96A4-9191B1ACCB26}"/>
    <hyperlink ref="D41" r:id="rId18" xr:uid="{9F9A9014-1E7D-4D49-8D91-182E00D04AC2}"/>
    <hyperlink ref="D205" r:id="rId19" xr:uid="{4ADBC429-9A4D-430E-9EC5-56239D9D2CB6}"/>
    <hyperlink ref="D94" r:id="rId20" xr:uid="{EE5E1685-9E5B-4EA4-8442-18CE62873370}"/>
    <hyperlink ref="D168" r:id="rId21" xr:uid="{A55F028B-C754-4FA4-8012-51BA27F21118}"/>
    <hyperlink ref="D190" r:id="rId22" xr:uid="{3671298D-3605-4551-AFC6-50C3139B8BE9}"/>
    <hyperlink ref="D215" r:id="rId23" xr:uid="{1249CA3C-3125-4ADA-B67E-E816FAE2A370}"/>
    <hyperlink ref="D258" r:id="rId24" xr:uid="{A0E4F161-AE3C-4D3D-8E77-97B11BE9C9D7}"/>
    <hyperlink ref="D255" r:id="rId25" xr:uid="{85F430B7-4FD5-4F5B-81F4-E59148A8F6A6}"/>
    <hyperlink ref="D256" r:id="rId26" xr:uid="{D8346DCA-285B-47AA-8990-7D110C7F4279}"/>
    <hyperlink ref="D241" r:id="rId27" xr:uid="{82DC8811-D46C-48BA-A329-DACB2160B97C}"/>
    <hyperlink ref="D163" r:id="rId28" display="https://doi.org/10.1016/j.scitotenv.2024.176514" xr:uid="{4C2E7300-2A61-4EF2-B4CD-8D68D8B6F4BC}"/>
    <hyperlink ref="D164" r:id="rId29" display="https://doi.org/10.1016/j.scitotenv.2024.176514" xr:uid="{835FAFF4-70B1-4E41-AA19-5ADA814652D8}"/>
    <hyperlink ref="D72" r:id="rId30" display="https://doi.org/10.1016/j.biortech.2015.01.013" xr:uid="{7155677D-6C60-42ED-8E42-630C3E1A21D3}"/>
  </hyperlinks>
  <pageMargins left="0.7" right="0.7" top="0.75" bottom="0.75" header="0.3" footer="0.3"/>
  <legacyDrawing r:id="rId3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C91EC-E06A-4E92-9C7E-018B44FA73DF}">
  <dimension ref="A1:AM72"/>
  <sheetViews>
    <sheetView workbookViewId="0">
      <selection sqref="A1:XFD1048576"/>
    </sheetView>
  </sheetViews>
  <sheetFormatPr defaultRowHeight="13.8" x14ac:dyDescent="0.25"/>
  <cols>
    <col min="1" max="1" width="8.88671875" style="4"/>
    <col min="2" max="2" width="16.77734375" style="4" bestFit="1" customWidth="1"/>
    <col min="3" max="3" width="6.88671875" style="4" customWidth="1"/>
    <col min="4" max="4" width="28.33203125" style="4" customWidth="1"/>
    <col min="5" max="5" width="8" style="4" customWidth="1"/>
    <col min="6" max="6" width="7.77734375" style="4" customWidth="1"/>
    <col min="7" max="7" width="59.5546875" style="4" customWidth="1"/>
    <col min="8" max="8" width="9.5546875" style="4" customWidth="1"/>
    <col min="9" max="9" width="8.21875" style="4" customWidth="1"/>
    <col min="10" max="10" width="7" style="4" customWidth="1"/>
    <col min="11" max="11" width="7.44140625" style="4" customWidth="1"/>
    <col min="12" max="12" width="8.44140625" style="6" customWidth="1"/>
    <col min="13" max="13" width="19.44140625" style="5" customWidth="1"/>
    <col min="14" max="15" width="14.109375" style="5" customWidth="1"/>
    <col min="16" max="16" width="13.6640625" style="5" customWidth="1"/>
    <col min="17" max="17" width="18.44140625" style="5" customWidth="1"/>
    <col min="18" max="18" width="15.88671875" style="4" customWidth="1"/>
    <col min="19" max="19" width="9.109375" style="4" bestFit="1" customWidth="1"/>
    <col min="20" max="20" width="9" style="4" bestFit="1" customWidth="1"/>
    <col min="21" max="21" width="13.21875" style="4" customWidth="1"/>
    <col min="22" max="22" width="15.33203125" style="4" customWidth="1"/>
    <col min="23" max="30" width="9" style="4" bestFit="1" customWidth="1"/>
    <col min="31" max="31" width="17.44140625" style="4" customWidth="1"/>
    <col min="32" max="32" width="10.109375" style="4" customWidth="1"/>
    <col min="33" max="33" width="9" style="4" bestFit="1" customWidth="1"/>
    <col min="34" max="34" width="13.44140625" style="4" customWidth="1"/>
    <col min="35" max="37" width="9" style="4" bestFit="1" customWidth="1"/>
    <col min="38" max="38" width="14.33203125" style="4" bestFit="1" customWidth="1"/>
    <col min="39" max="39" width="36.6640625" style="4" bestFit="1" customWidth="1"/>
    <col min="40" max="16384" width="8.88671875" style="4"/>
  </cols>
  <sheetData>
    <row r="1" spans="1:39" s="20" customFormat="1" ht="13.8" customHeight="1" x14ac:dyDescent="0.25">
      <c r="A1" s="27" t="s">
        <v>581</v>
      </c>
      <c r="B1" s="1" t="s">
        <v>84</v>
      </c>
      <c r="C1" s="1" t="s">
        <v>77</v>
      </c>
      <c r="D1" s="1" t="s">
        <v>0</v>
      </c>
      <c r="E1" s="1" t="s">
        <v>5</v>
      </c>
      <c r="F1" s="1" t="s">
        <v>577</v>
      </c>
      <c r="G1" s="27" t="s">
        <v>559</v>
      </c>
      <c r="H1" s="1" t="s">
        <v>1</v>
      </c>
      <c r="I1" s="1" t="s">
        <v>2</v>
      </c>
      <c r="J1" s="1" t="s">
        <v>3</v>
      </c>
      <c r="K1" s="1" t="s">
        <v>78</v>
      </c>
      <c r="L1" s="3" t="s">
        <v>79</v>
      </c>
      <c r="M1" s="2" t="s">
        <v>80</v>
      </c>
      <c r="N1" s="2" t="s">
        <v>4</v>
      </c>
      <c r="O1" s="2" t="s">
        <v>865</v>
      </c>
      <c r="P1" s="2" t="s">
        <v>81</v>
      </c>
      <c r="Q1" s="2" t="s">
        <v>5</v>
      </c>
      <c r="R1" s="1" t="s">
        <v>85</v>
      </c>
      <c r="S1" s="1" t="s">
        <v>86</v>
      </c>
      <c r="T1" s="1" t="s">
        <v>87</v>
      </c>
      <c r="U1" s="1" t="s">
        <v>82</v>
      </c>
      <c r="V1" s="1" t="s">
        <v>88</v>
      </c>
      <c r="W1" s="1" t="s">
        <v>6</v>
      </c>
      <c r="X1" s="1" t="s">
        <v>7</v>
      </c>
      <c r="Y1" s="1" t="s">
        <v>89</v>
      </c>
      <c r="Z1" s="1" t="s">
        <v>8</v>
      </c>
      <c r="AA1" s="1" t="s">
        <v>9</v>
      </c>
      <c r="AB1" s="1" t="s">
        <v>10</v>
      </c>
      <c r="AC1" s="1" t="s">
        <v>90</v>
      </c>
      <c r="AD1" s="1" t="s">
        <v>11</v>
      </c>
      <c r="AE1" s="1" t="s">
        <v>91</v>
      </c>
      <c r="AF1" s="1" t="s">
        <v>76</v>
      </c>
      <c r="AG1" s="1" t="s">
        <v>12</v>
      </c>
      <c r="AH1" s="1" t="s">
        <v>83</v>
      </c>
      <c r="AI1" s="1" t="s">
        <v>92</v>
      </c>
      <c r="AJ1" s="1" t="s">
        <v>13</v>
      </c>
      <c r="AK1" s="1" t="s">
        <v>14</v>
      </c>
      <c r="AL1" s="1" t="s">
        <v>93</v>
      </c>
      <c r="AM1" s="1" t="s">
        <v>94</v>
      </c>
    </row>
    <row r="2" spans="1:39" ht="14.4" customHeight="1" x14ac:dyDescent="0.25">
      <c r="A2" s="4" t="s">
        <v>583</v>
      </c>
      <c r="B2" s="4" t="s">
        <v>39</v>
      </c>
      <c r="C2" s="4">
        <v>2023</v>
      </c>
      <c r="D2" s="19" t="s">
        <v>40</v>
      </c>
      <c r="E2" s="4" t="s">
        <v>179</v>
      </c>
      <c r="F2" s="4" t="s">
        <v>579</v>
      </c>
      <c r="G2" s="4" t="s">
        <v>575</v>
      </c>
      <c r="H2" s="4" t="s">
        <v>15</v>
      </c>
      <c r="I2" s="4" t="s">
        <v>41</v>
      </c>
      <c r="J2" s="4" t="s">
        <v>42</v>
      </c>
      <c r="K2" s="4">
        <v>397</v>
      </c>
      <c r="L2" s="10" t="s">
        <v>47</v>
      </c>
      <c r="M2" s="5" t="s">
        <v>48</v>
      </c>
      <c r="N2" s="5" t="s">
        <v>21</v>
      </c>
      <c r="O2" s="5" t="s">
        <v>48</v>
      </c>
      <c r="P2" s="5" t="s">
        <v>44</v>
      </c>
      <c r="Q2" s="5" t="s">
        <v>344</v>
      </c>
      <c r="R2" s="4" t="s">
        <v>49</v>
      </c>
      <c r="S2" s="4">
        <v>4</v>
      </c>
      <c r="T2" s="4">
        <v>0.25</v>
      </c>
      <c r="U2" s="4">
        <v>10</v>
      </c>
      <c r="V2" s="4" t="s">
        <v>95</v>
      </c>
      <c r="W2" s="8"/>
      <c r="X2" s="8">
        <v>7.5</v>
      </c>
      <c r="Y2" s="8"/>
      <c r="Z2" s="8"/>
      <c r="AA2" s="8"/>
      <c r="AB2" s="8"/>
      <c r="AC2" s="8"/>
      <c r="AD2" s="8"/>
      <c r="AE2" s="8"/>
      <c r="AF2" s="8">
        <f t="shared" ref="AF2:AF9" si="0">(Z2*(14.01/18.04))+(AA2*(14.01/62))+(AB2*(14.01/46.01))</f>
        <v>0</v>
      </c>
      <c r="AG2" s="8">
        <v>88</v>
      </c>
      <c r="AH2" s="8"/>
      <c r="AI2" s="8"/>
      <c r="AJ2" s="8">
        <v>220</v>
      </c>
      <c r="AK2" s="8"/>
      <c r="AL2" s="4" t="s">
        <v>96</v>
      </c>
      <c r="AM2" s="4" t="s">
        <v>97</v>
      </c>
    </row>
    <row r="3" spans="1:39" ht="14.4" customHeight="1" x14ac:dyDescent="0.25">
      <c r="A3" s="4" t="s">
        <v>583</v>
      </c>
      <c r="B3" s="4" t="s">
        <v>39</v>
      </c>
      <c r="C3" s="4">
        <v>2023</v>
      </c>
      <c r="D3" s="4" t="s">
        <v>40</v>
      </c>
      <c r="E3" s="4" t="s">
        <v>179</v>
      </c>
      <c r="F3" s="4" t="s">
        <v>579</v>
      </c>
      <c r="G3" s="4" t="s">
        <v>575</v>
      </c>
      <c r="H3" s="4" t="s">
        <v>15</v>
      </c>
      <c r="I3" s="4" t="s">
        <v>41</v>
      </c>
      <c r="J3" s="4" t="s">
        <v>42</v>
      </c>
      <c r="K3" s="4">
        <v>397</v>
      </c>
      <c r="L3" s="6" t="s">
        <v>43</v>
      </c>
      <c r="M3" s="5" t="s">
        <v>132</v>
      </c>
      <c r="N3" s="5" t="s">
        <v>21</v>
      </c>
      <c r="O3" s="5" t="s">
        <v>424</v>
      </c>
      <c r="P3" s="5" t="s">
        <v>44</v>
      </c>
      <c r="Q3" s="5" t="s">
        <v>345</v>
      </c>
      <c r="R3" s="4" t="s">
        <v>50</v>
      </c>
      <c r="S3" s="4">
        <v>4</v>
      </c>
      <c r="T3" s="4">
        <v>0.25</v>
      </c>
      <c r="U3" s="4">
        <v>10</v>
      </c>
      <c r="V3" s="4" t="s">
        <v>95</v>
      </c>
      <c r="W3" s="8"/>
      <c r="X3" s="8">
        <v>7.5</v>
      </c>
      <c r="Y3" s="8"/>
      <c r="Z3" s="8"/>
      <c r="AA3" s="8"/>
      <c r="AB3" s="8"/>
      <c r="AC3" s="8"/>
      <c r="AD3" s="8"/>
      <c r="AE3" s="8"/>
      <c r="AF3" s="8">
        <f t="shared" si="0"/>
        <v>0</v>
      </c>
      <c r="AG3" s="8">
        <v>97.5</v>
      </c>
      <c r="AH3" s="8"/>
      <c r="AI3" s="8"/>
      <c r="AJ3" s="8">
        <v>243.75</v>
      </c>
      <c r="AK3" s="8"/>
      <c r="AL3" s="4" t="s">
        <v>96</v>
      </c>
      <c r="AM3" s="4" t="s">
        <v>97</v>
      </c>
    </row>
    <row r="4" spans="1:39" ht="14.4" customHeight="1" x14ac:dyDescent="0.25">
      <c r="A4" s="4" t="s">
        <v>584</v>
      </c>
      <c r="B4" s="4" t="s">
        <v>133</v>
      </c>
      <c r="C4" s="4">
        <v>2024</v>
      </c>
      <c r="D4" s="4" t="s">
        <v>134</v>
      </c>
      <c r="E4" s="4" t="s">
        <v>179</v>
      </c>
      <c r="F4" s="4" t="s">
        <v>579</v>
      </c>
      <c r="G4" s="4" t="s">
        <v>580</v>
      </c>
      <c r="H4" s="4" t="s">
        <v>15</v>
      </c>
      <c r="I4" s="4" t="s">
        <v>104</v>
      </c>
      <c r="J4" s="4" t="s">
        <v>135</v>
      </c>
      <c r="K4" s="4">
        <f>6*30</f>
        <v>180</v>
      </c>
      <c r="M4" s="5" t="s">
        <v>26</v>
      </c>
      <c r="N4" s="5" t="s">
        <v>21</v>
      </c>
      <c r="O4" s="5" t="s">
        <v>424</v>
      </c>
      <c r="P4" s="5" t="s">
        <v>37</v>
      </c>
      <c r="Q4" s="5" t="s">
        <v>37</v>
      </c>
      <c r="V4" s="4" t="s">
        <v>112</v>
      </c>
      <c r="W4" s="8">
        <v>32</v>
      </c>
      <c r="X4" s="8">
        <v>6.9</v>
      </c>
      <c r="Y4" s="8"/>
      <c r="Z4" s="8"/>
      <c r="AA4" s="8"/>
      <c r="AB4" s="8"/>
      <c r="AC4" s="8">
        <v>17</v>
      </c>
      <c r="AD4" s="8"/>
      <c r="AE4" s="8"/>
      <c r="AF4" s="8">
        <f t="shared" si="0"/>
        <v>0</v>
      </c>
      <c r="AG4" s="8">
        <v>82.19</v>
      </c>
      <c r="AH4" s="8"/>
      <c r="AI4" s="8"/>
      <c r="AJ4" s="8">
        <v>793.15</v>
      </c>
      <c r="AK4" s="8"/>
      <c r="AL4" s="4" t="s">
        <v>96</v>
      </c>
      <c r="AM4" s="4" t="s">
        <v>97</v>
      </c>
    </row>
    <row r="5" spans="1:39" x14ac:dyDescent="0.25">
      <c r="A5" s="4" t="s">
        <v>585</v>
      </c>
      <c r="B5" s="4" t="s">
        <v>27</v>
      </c>
      <c r="C5" s="4">
        <v>2016</v>
      </c>
      <c r="D5" s="23" t="s">
        <v>28</v>
      </c>
      <c r="E5" s="4" t="s">
        <v>179</v>
      </c>
      <c r="F5" s="4" t="s">
        <v>579</v>
      </c>
      <c r="G5" s="4" t="s">
        <v>603</v>
      </c>
      <c r="H5" s="4" t="s">
        <v>15</v>
      </c>
      <c r="I5" s="4" t="s">
        <v>16</v>
      </c>
      <c r="J5" s="4" t="s">
        <v>29</v>
      </c>
      <c r="K5" s="4">
        <v>365</v>
      </c>
      <c r="L5" s="6" t="s">
        <v>354</v>
      </c>
      <c r="M5" s="5" t="s">
        <v>132</v>
      </c>
      <c r="N5" s="5" t="s">
        <v>21</v>
      </c>
      <c r="O5" s="5" t="s">
        <v>424</v>
      </c>
      <c r="P5" s="5" t="s">
        <v>37</v>
      </c>
      <c r="Q5" s="5" t="s">
        <v>37</v>
      </c>
      <c r="S5" s="7">
        <v>9552</v>
      </c>
      <c r="T5" s="4">
        <v>2.5</v>
      </c>
      <c r="U5" s="4">
        <v>20.7</v>
      </c>
      <c r="V5" s="4" t="s">
        <v>95</v>
      </c>
      <c r="W5" s="8"/>
      <c r="X5" s="8">
        <v>8.0399999999999991</v>
      </c>
      <c r="Y5" s="8"/>
      <c r="Z5" s="8"/>
      <c r="AA5" s="8"/>
      <c r="AB5" s="8"/>
      <c r="AC5" s="8"/>
      <c r="AD5" s="8">
        <v>9.01</v>
      </c>
      <c r="AE5" s="8"/>
      <c r="AF5" s="25">
        <f t="shared" si="0"/>
        <v>0</v>
      </c>
      <c r="AG5" s="8">
        <v>2.09</v>
      </c>
      <c r="AH5" s="8"/>
      <c r="AI5" s="8"/>
      <c r="AJ5" s="8">
        <v>-20.84</v>
      </c>
      <c r="AK5" s="8"/>
      <c r="AL5" s="4" t="s">
        <v>96</v>
      </c>
      <c r="AM5" s="4" t="s">
        <v>166</v>
      </c>
    </row>
    <row r="6" spans="1:39" x14ac:dyDescent="0.25">
      <c r="A6" s="4" t="s">
        <v>586</v>
      </c>
      <c r="B6" s="4" t="s">
        <v>27</v>
      </c>
      <c r="C6" s="4">
        <v>2020</v>
      </c>
      <c r="D6" s="23" t="s">
        <v>171</v>
      </c>
      <c r="E6" s="4" t="s">
        <v>179</v>
      </c>
      <c r="F6" s="4" t="s">
        <v>579</v>
      </c>
      <c r="G6" s="4" t="s">
        <v>602</v>
      </c>
      <c r="H6" s="4" t="s">
        <v>15</v>
      </c>
      <c r="I6" s="4" t="s">
        <v>16</v>
      </c>
      <c r="J6" s="4" t="s">
        <v>170</v>
      </c>
      <c r="L6" s="6" t="s">
        <v>74</v>
      </c>
      <c r="M6" s="5" t="s">
        <v>26</v>
      </c>
      <c r="N6" s="5" t="s">
        <v>21</v>
      </c>
      <c r="O6" s="5" t="s">
        <v>424</v>
      </c>
      <c r="P6" s="5" t="s">
        <v>37</v>
      </c>
      <c r="Q6" s="5" t="s">
        <v>37</v>
      </c>
      <c r="S6" s="7"/>
      <c r="V6" s="4" t="s">
        <v>95</v>
      </c>
      <c r="W6" s="8">
        <v>12.3</v>
      </c>
      <c r="X6" s="8">
        <v>8.3000000000000007</v>
      </c>
      <c r="Y6" s="8">
        <v>5.86</v>
      </c>
      <c r="Z6" s="8"/>
      <c r="AA6" s="8"/>
      <c r="AB6" s="8"/>
      <c r="AC6" s="8"/>
      <c r="AD6" s="8">
        <v>9.01</v>
      </c>
      <c r="AE6" s="8"/>
      <c r="AF6" s="25">
        <f t="shared" si="0"/>
        <v>0</v>
      </c>
      <c r="AG6" s="8"/>
      <c r="AH6" s="8"/>
      <c r="AI6" s="8"/>
      <c r="AJ6" s="8"/>
      <c r="AK6" s="8">
        <v>133.09</v>
      </c>
      <c r="AL6" s="4" t="s">
        <v>96</v>
      </c>
      <c r="AM6" s="4" t="s">
        <v>97</v>
      </c>
    </row>
    <row r="7" spans="1:39" ht="13.8" customHeight="1" x14ac:dyDescent="0.25">
      <c r="A7" s="4" t="s">
        <v>587</v>
      </c>
      <c r="B7" s="4" t="s">
        <v>1052</v>
      </c>
      <c r="C7" s="4">
        <v>2021</v>
      </c>
      <c r="D7" s="4" t="s">
        <v>1050</v>
      </c>
      <c r="E7" s="4" t="s">
        <v>179</v>
      </c>
      <c r="F7" s="4" t="s">
        <v>579</v>
      </c>
      <c r="G7" s="4" t="s">
        <v>1051</v>
      </c>
      <c r="H7" s="15" t="s">
        <v>15</v>
      </c>
      <c r="I7" s="15" t="s">
        <v>16</v>
      </c>
      <c r="J7" s="4" t="s">
        <v>1055</v>
      </c>
      <c r="N7" s="5" t="s">
        <v>21</v>
      </c>
      <c r="O7" s="5" t="s">
        <v>48</v>
      </c>
      <c r="P7" s="5" t="s">
        <v>1056</v>
      </c>
      <c r="Q7" s="5" t="s">
        <v>1056</v>
      </c>
      <c r="V7" s="4" t="s">
        <v>99</v>
      </c>
      <c r="W7" s="4">
        <v>22</v>
      </c>
      <c r="AF7" s="25">
        <f t="shared" si="0"/>
        <v>0</v>
      </c>
      <c r="AG7" s="4">
        <v>6.3</v>
      </c>
      <c r="AJ7" s="4">
        <v>510.14</v>
      </c>
      <c r="AL7" s="4" t="s">
        <v>96</v>
      </c>
      <c r="AM7" s="4" t="s">
        <v>97</v>
      </c>
    </row>
    <row r="8" spans="1:39" x14ac:dyDescent="0.25">
      <c r="A8" s="4" t="s">
        <v>588</v>
      </c>
      <c r="B8" s="12" t="s">
        <v>422</v>
      </c>
      <c r="C8" s="12">
        <v>2023</v>
      </c>
      <c r="D8" s="12"/>
      <c r="E8" s="12" t="s">
        <v>179</v>
      </c>
      <c r="F8" s="4" t="s">
        <v>578</v>
      </c>
      <c r="G8" s="4" t="s">
        <v>601</v>
      </c>
      <c r="H8" s="12" t="s">
        <v>15</v>
      </c>
      <c r="I8" s="12" t="s">
        <v>16</v>
      </c>
      <c r="J8" s="12" t="s">
        <v>66</v>
      </c>
      <c r="K8" s="13"/>
      <c r="L8" s="35"/>
      <c r="M8" s="13"/>
      <c r="N8" s="5" t="s">
        <v>21</v>
      </c>
      <c r="O8" s="13" t="s">
        <v>424</v>
      </c>
      <c r="P8" s="13" t="s">
        <v>37</v>
      </c>
      <c r="Q8" s="13" t="s">
        <v>37</v>
      </c>
      <c r="AF8" s="25">
        <f t="shared" si="0"/>
        <v>0</v>
      </c>
      <c r="AG8" s="26">
        <v>478.79999999999995</v>
      </c>
      <c r="AH8" s="26"/>
      <c r="AI8" s="26"/>
      <c r="AJ8" s="26"/>
      <c r="AK8" s="12"/>
      <c r="AL8" s="4" t="s">
        <v>96</v>
      </c>
      <c r="AM8" s="4" t="s">
        <v>98</v>
      </c>
    </row>
    <row r="9" spans="1:39" x14ac:dyDescent="0.25">
      <c r="A9" s="4" t="s">
        <v>589</v>
      </c>
      <c r="B9" s="4" t="s">
        <v>1065</v>
      </c>
      <c r="C9" s="4">
        <v>2015</v>
      </c>
      <c r="E9" s="4" t="s">
        <v>180</v>
      </c>
      <c r="F9" s="4" t="s">
        <v>578</v>
      </c>
      <c r="G9" s="4" t="s">
        <v>1066</v>
      </c>
      <c r="H9" s="15" t="s">
        <v>15</v>
      </c>
      <c r="I9" s="15" t="s">
        <v>16</v>
      </c>
      <c r="J9" s="4" t="s">
        <v>1067</v>
      </c>
      <c r="N9" s="5" t="s">
        <v>21</v>
      </c>
      <c r="O9" s="5" t="s">
        <v>424</v>
      </c>
      <c r="P9" s="5" t="s">
        <v>37</v>
      </c>
      <c r="Q9" s="5" t="s">
        <v>37</v>
      </c>
      <c r="V9" s="4" t="s">
        <v>99</v>
      </c>
      <c r="W9" s="4">
        <v>20.3</v>
      </c>
      <c r="AF9" s="25">
        <f t="shared" si="0"/>
        <v>0</v>
      </c>
      <c r="AJ9" s="4">
        <v>42.47</v>
      </c>
      <c r="AL9" s="4" t="s">
        <v>96</v>
      </c>
      <c r="AM9" s="4" t="s">
        <v>97</v>
      </c>
    </row>
    <row r="10" spans="1:39" x14ac:dyDescent="0.25">
      <c r="A10" s="4" t="s">
        <v>941</v>
      </c>
      <c r="B10" s="4" t="s">
        <v>346</v>
      </c>
      <c r="C10" s="4">
        <v>2022</v>
      </c>
      <c r="D10" s="23" t="s">
        <v>347</v>
      </c>
      <c r="E10" s="15" t="s">
        <v>179</v>
      </c>
      <c r="F10" s="4" t="s">
        <v>579</v>
      </c>
      <c r="G10" s="4" t="s">
        <v>613</v>
      </c>
      <c r="H10" s="4" t="s">
        <v>15</v>
      </c>
      <c r="I10" s="4" t="s">
        <v>16</v>
      </c>
      <c r="J10" s="4" t="s">
        <v>348</v>
      </c>
      <c r="K10" s="4">
        <f t="shared" ref="K10" si="1">365*2</f>
        <v>730</v>
      </c>
      <c r="L10" s="6" t="s">
        <v>20</v>
      </c>
      <c r="M10" s="5" t="s">
        <v>72</v>
      </c>
      <c r="N10" s="5" t="s">
        <v>21</v>
      </c>
      <c r="O10" s="5" t="s">
        <v>48</v>
      </c>
      <c r="P10" s="5" t="s">
        <v>37</v>
      </c>
      <c r="Q10" s="5" t="s">
        <v>37</v>
      </c>
      <c r="R10" s="4" t="s">
        <v>349</v>
      </c>
      <c r="S10" s="7"/>
      <c r="T10" s="4">
        <v>1</v>
      </c>
      <c r="V10" s="4" t="s">
        <v>112</v>
      </c>
      <c r="W10" s="8">
        <v>20.14</v>
      </c>
      <c r="X10" s="8">
        <v>8.56</v>
      </c>
      <c r="Y10" s="8">
        <v>8.01</v>
      </c>
      <c r="Z10" s="8"/>
      <c r="AA10" s="8"/>
      <c r="AB10" s="8"/>
      <c r="AC10" s="8"/>
      <c r="AD10" s="8">
        <v>40.590000000000003</v>
      </c>
      <c r="AE10" s="8"/>
      <c r="AF10" s="8">
        <v>0</v>
      </c>
      <c r="AG10" s="8">
        <v>7.85</v>
      </c>
      <c r="AH10" s="8"/>
      <c r="AI10" s="8"/>
      <c r="AJ10" s="8"/>
      <c r="AK10" s="8">
        <v>0.2</v>
      </c>
      <c r="AL10" s="4" t="s">
        <v>96</v>
      </c>
      <c r="AM10" s="4" t="s">
        <v>166</v>
      </c>
    </row>
    <row r="11" spans="1:39" ht="13.8" customHeight="1" x14ac:dyDescent="0.25">
      <c r="A11" s="4" t="s">
        <v>590</v>
      </c>
      <c r="B11" s="15" t="s">
        <v>431</v>
      </c>
      <c r="C11" s="15">
        <v>2023</v>
      </c>
      <c r="D11" s="12" t="s">
        <v>615</v>
      </c>
      <c r="E11" s="15" t="s">
        <v>179</v>
      </c>
      <c r="F11" s="4" t="s">
        <v>579</v>
      </c>
      <c r="G11" s="15" t="s">
        <v>566</v>
      </c>
      <c r="H11" s="15" t="s">
        <v>15</v>
      </c>
      <c r="I11" s="15" t="s">
        <v>16</v>
      </c>
      <c r="J11" s="18" t="s">
        <v>100</v>
      </c>
      <c r="K11" s="17"/>
      <c r="L11" s="33"/>
      <c r="M11" s="17"/>
      <c r="N11" s="5" t="s">
        <v>21</v>
      </c>
      <c r="O11" s="13" t="s">
        <v>48</v>
      </c>
      <c r="P11" s="17" t="s">
        <v>44</v>
      </c>
      <c r="Q11" s="17" t="s">
        <v>432</v>
      </c>
      <c r="AF11" s="25">
        <f t="shared" ref="AF11:AF20" si="2">(Z11*(14.01/18.04))+(AA11*(14.01/62))+(AB11*(14.01/46.01))</f>
        <v>0</v>
      </c>
      <c r="AG11" s="21">
        <v>144.72</v>
      </c>
      <c r="AH11" s="21"/>
      <c r="AI11" s="21"/>
      <c r="AJ11" s="21"/>
      <c r="AK11" s="15"/>
      <c r="AL11" s="4" t="s">
        <v>96</v>
      </c>
      <c r="AM11" s="4" t="s">
        <v>98</v>
      </c>
    </row>
    <row r="12" spans="1:39" x14ac:dyDescent="0.25">
      <c r="A12" s="4" t="s">
        <v>871</v>
      </c>
      <c r="B12" s="15" t="s">
        <v>557</v>
      </c>
      <c r="C12" s="15">
        <v>2023</v>
      </c>
      <c r="D12" s="12" t="s">
        <v>769</v>
      </c>
      <c r="E12" s="12" t="s">
        <v>179</v>
      </c>
      <c r="F12" s="4" t="s">
        <v>579</v>
      </c>
      <c r="G12" s="4" t="s">
        <v>626</v>
      </c>
      <c r="H12" s="15" t="s">
        <v>15</v>
      </c>
      <c r="I12" s="15" t="s">
        <v>16</v>
      </c>
      <c r="J12" s="18" t="s">
        <v>191</v>
      </c>
      <c r="K12" s="16"/>
      <c r="L12" s="34"/>
      <c r="M12" s="17"/>
      <c r="N12" s="5" t="s">
        <v>21</v>
      </c>
      <c r="O12" s="24" t="s">
        <v>424</v>
      </c>
      <c r="P12" s="24" t="s">
        <v>551</v>
      </c>
      <c r="Q12" s="24" t="s">
        <v>424</v>
      </c>
      <c r="AF12" s="25">
        <f t="shared" si="2"/>
        <v>0</v>
      </c>
      <c r="AG12" s="15"/>
      <c r="AH12" s="15"/>
      <c r="AI12" s="15"/>
      <c r="AJ12" s="15"/>
      <c r="AK12" s="15">
        <v>0.8877600000000001</v>
      </c>
      <c r="AL12" s="4" t="s">
        <v>96</v>
      </c>
      <c r="AM12" s="4" t="s">
        <v>98</v>
      </c>
    </row>
    <row r="13" spans="1:39" x14ac:dyDescent="0.25">
      <c r="A13" s="4" t="s">
        <v>871</v>
      </c>
      <c r="B13" s="15" t="s">
        <v>435</v>
      </c>
      <c r="C13" s="15">
        <v>2023</v>
      </c>
      <c r="D13" s="12" t="s">
        <v>769</v>
      </c>
      <c r="E13" s="12" t="s">
        <v>179</v>
      </c>
      <c r="F13" s="4" t="s">
        <v>579</v>
      </c>
      <c r="G13" s="4" t="s">
        <v>626</v>
      </c>
      <c r="H13" s="15" t="s">
        <v>15</v>
      </c>
      <c r="I13" s="15" t="s">
        <v>16</v>
      </c>
      <c r="J13" s="18" t="s">
        <v>191</v>
      </c>
      <c r="K13" s="17"/>
      <c r="L13" s="33"/>
      <c r="M13" s="17"/>
      <c r="N13" s="5" t="s">
        <v>21</v>
      </c>
      <c r="O13" s="17" t="s">
        <v>424</v>
      </c>
      <c r="P13" s="17" t="s">
        <v>37</v>
      </c>
      <c r="Q13" s="17" t="s">
        <v>436</v>
      </c>
      <c r="AF13" s="25">
        <f t="shared" si="2"/>
        <v>0</v>
      </c>
      <c r="AG13" s="21">
        <v>452.40000000000003</v>
      </c>
      <c r="AH13" s="21"/>
      <c r="AI13" s="21"/>
      <c r="AJ13" s="21"/>
      <c r="AK13" s="15"/>
      <c r="AL13" s="4" t="s">
        <v>96</v>
      </c>
      <c r="AM13" s="4" t="s">
        <v>98</v>
      </c>
    </row>
    <row r="14" spans="1:39" x14ac:dyDescent="0.25">
      <c r="A14" s="4" t="s">
        <v>872</v>
      </c>
      <c r="B14" s="12" t="s">
        <v>172</v>
      </c>
      <c r="C14" s="4">
        <v>2013</v>
      </c>
      <c r="D14" s="12" t="s">
        <v>771</v>
      </c>
      <c r="E14" s="12" t="s">
        <v>179</v>
      </c>
      <c r="F14" s="4" t="s">
        <v>578</v>
      </c>
      <c r="G14" s="4" t="s">
        <v>632</v>
      </c>
      <c r="H14" s="4" t="s">
        <v>15</v>
      </c>
      <c r="I14" s="4" t="s">
        <v>16</v>
      </c>
      <c r="J14" s="12" t="s">
        <v>100</v>
      </c>
      <c r="N14" s="5" t="s">
        <v>21</v>
      </c>
      <c r="O14" s="13" t="s">
        <v>48</v>
      </c>
      <c r="P14" s="24" t="s">
        <v>37</v>
      </c>
      <c r="Q14" s="13" t="s">
        <v>37</v>
      </c>
      <c r="W14" s="8"/>
      <c r="X14" s="8"/>
      <c r="Y14" s="8"/>
      <c r="Z14" s="8"/>
      <c r="AA14" s="8"/>
      <c r="AB14" s="8"/>
      <c r="AC14" s="8"/>
      <c r="AD14" s="8"/>
      <c r="AE14" s="8"/>
      <c r="AF14" s="8">
        <f t="shared" si="2"/>
        <v>0</v>
      </c>
      <c r="AG14" s="8">
        <v>115.19999999999999</v>
      </c>
      <c r="AH14" s="8"/>
      <c r="AI14" s="8"/>
      <c r="AJ14" s="8"/>
      <c r="AK14" s="8"/>
      <c r="AL14" s="4" t="s">
        <v>96</v>
      </c>
      <c r="AM14" s="4" t="s">
        <v>98</v>
      </c>
    </row>
    <row r="15" spans="1:39" x14ac:dyDescent="0.25">
      <c r="A15" s="4" t="s">
        <v>873</v>
      </c>
      <c r="B15" s="12" t="s">
        <v>397</v>
      </c>
      <c r="C15" s="12">
        <v>2019</v>
      </c>
      <c r="D15" s="12"/>
      <c r="E15" s="12" t="s">
        <v>180</v>
      </c>
      <c r="F15" s="4" t="s">
        <v>578</v>
      </c>
      <c r="G15" s="4" t="s">
        <v>638</v>
      </c>
      <c r="H15" s="12" t="s">
        <v>15</v>
      </c>
      <c r="I15" s="12" t="s">
        <v>16</v>
      </c>
      <c r="J15" s="12" t="s">
        <v>100</v>
      </c>
      <c r="K15" s="13"/>
      <c r="L15" s="35"/>
      <c r="M15" s="13"/>
      <c r="N15" s="5" t="s">
        <v>21</v>
      </c>
      <c r="O15" s="13" t="s">
        <v>48</v>
      </c>
      <c r="P15" s="13" t="s">
        <v>37</v>
      </c>
      <c r="Q15" s="13" t="s">
        <v>37</v>
      </c>
      <c r="AF15" s="25">
        <f t="shared" si="2"/>
        <v>0</v>
      </c>
      <c r="AG15" s="26">
        <v>15.600000000000001</v>
      </c>
      <c r="AH15" s="26"/>
      <c r="AI15" s="26"/>
      <c r="AJ15" s="26"/>
      <c r="AK15" s="12"/>
      <c r="AL15" s="4" t="s">
        <v>96</v>
      </c>
      <c r="AM15" s="4" t="s">
        <v>98</v>
      </c>
    </row>
    <row r="16" spans="1:39" x14ac:dyDescent="0.25">
      <c r="A16" s="4" t="s">
        <v>874</v>
      </c>
      <c r="B16" s="15" t="s">
        <v>444</v>
      </c>
      <c r="C16" s="15">
        <v>2016</v>
      </c>
      <c r="D16" s="12" t="s">
        <v>778</v>
      </c>
      <c r="E16" s="15" t="s">
        <v>179</v>
      </c>
      <c r="F16" s="4" t="s">
        <v>579</v>
      </c>
      <c r="G16" s="4" t="s">
        <v>640</v>
      </c>
      <c r="H16" s="15" t="s">
        <v>15</v>
      </c>
      <c r="I16" s="15" t="s">
        <v>16</v>
      </c>
      <c r="J16" s="18" t="s">
        <v>100</v>
      </c>
      <c r="K16" s="17"/>
      <c r="L16" s="33"/>
      <c r="M16" s="17"/>
      <c r="N16" s="5" t="s">
        <v>21</v>
      </c>
      <c r="O16" s="17" t="s">
        <v>48</v>
      </c>
      <c r="P16" s="17" t="s">
        <v>44</v>
      </c>
      <c r="Q16" s="17" t="s">
        <v>432</v>
      </c>
      <c r="V16" s="4" t="s">
        <v>99</v>
      </c>
      <c r="AF16" s="25">
        <f t="shared" si="2"/>
        <v>0</v>
      </c>
      <c r="AG16" s="21">
        <v>20.399999999999999</v>
      </c>
      <c r="AH16" s="21"/>
      <c r="AI16" s="21"/>
      <c r="AJ16" s="21"/>
      <c r="AK16" s="15"/>
      <c r="AL16" s="4" t="s">
        <v>96</v>
      </c>
      <c r="AM16" s="4" t="s">
        <v>98</v>
      </c>
    </row>
    <row r="17" spans="1:39" x14ac:dyDescent="0.25">
      <c r="A17" s="4" t="s">
        <v>876</v>
      </c>
      <c r="B17" s="12" t="s">
        <v>331</v>
      </c>
      <c r="C17" s="12">
        <v>2015</v>
      </c>
      <c r="D17" s="12"/>
      <c r="E17" s="12" t="s">
        <v>180</v>
      </c>
      <c r="F17" s="4" t="s">
        <v>578</v>
      </c>
      <c r="G17" s="4" t="s">
        <v>636</v>
      </c>
      <c r="H17" s="12" t="s">
        <v>15</v>
      </c>
      <c r="I17" s="12" t="s">
        <v>16</v>
      </c>
      <c r="J17" s="12" t="s">
        <v>100</v>
      </c>
      <c r="K17" s="13"/>
      <c r="L17" s="35"/>
      <c r="M17" s="13"/>
      <c r="N17" s="5" t="s">
        <v>21</v>
      </c>
      <c r="O17" s="13" t="s">
        <v>48</v>
      </c>
      <c r="P17" s="13" t="s">
        <v>37</v>
      </c>
      <c r="Q17" s="13" t="s">
        <v>37</v>
      </c>
      <c r="AF17" s="25">
        <f t="shared" si="2"/>
        <v>0</v>
      </c>
      <c r="AG17" s="26">
        <v>4.8000000000000007</v>
      </c>
      <c r="AH17" s="26"/>
      <c r="AI17" s="26"/>
      <c r="AJ17" s="26"/>
      <c r="AK17" s="12"/>
      <c r="AL17" s="4" t="s">
        <v>96</v>
      </c>
      <c r="AM17" s="4" t="s">
        <v>98</v>
      </c>
    </row>
    <row r="18" spans="1:39" x14ac:dyDescent="0.25">
      <c r="A18" s="4" t="s">
        <v>877</v>
      </c>
      <c r="B18" s="28" t="s">
        <v>519</v>
      </c>
      <c r="C18" s="15">
        <v>2021</v>
      </c>
      <c r="D18" s="15"/>
      <c r="E18" s="15" t="s">
        <v>179</v>
      </c>
      <c r="F18" s="4" t="s">
        <v>578</v>
      </c>
      <c r="G18" s="4" t="s">
        <v>642</v>
      </c>
      <c r="H18" s="15" t="s">
        <v>15</v>
      </c>
      <c r="I18" s="15" t="s">
        <v>16</v>
      </c>
      <c r="J18" s="18" t="s">
        <v>66</v>
      </c>
      <c r="K18" s="16"/>
      <c r="L18" s="34"/>
      <c r="M18" s="17"/>
      <c r="N18" s="5" t="s">
        <v>21</v>
      </c>
      <c r="O18" s="17" t="s">
        <v>48</v>
      </c>
      <c r="P18" s="17" t="s">
        <v>37</v>
      </c>
      <c r="Q18" s="17" t="s">
        <v>37</v>
      </c>
      <c r="AF18" s="25">
        <f t="shared" si="2"/>
        <v>0</v>
      </c>
      <c r="AG18" s="16"/>
      <c r="AH18" s="16"/>
      <c r="AI18" s="16"/>
      <c r="AJ18" s="16"/>
      <c r="AK18" s="16">
        <v>0.27479999999999999</v>
      </c>
      <c r="AL18" s="4" t="s">
        <v>96</v>
      </c>
      <c r="AM18" s="4" t="s">
        <v>98</v>
      </c>
    </row>
    <row r="19" spans="1:39" x14ac:dyDescent="0.25">
      <c r="A19" s="4" t="s">
        <v>878</v>
      </c>
      <c r="B19" s="4" t="s">
        <v>145</v>
      </c>
      <c r="C19" s="4">
        <v>2018</v>
      </c>
      <c r="D19" s="23" t="s">
        <v>128</v>
      </c>
      <c r="E19" s="4" t="s">
        <v>179</v>
      </c>
      <c r="F19" s="4" t="s">
        <v>579</v>
      </c>
      <c r="G19" s="4" t="s">
        <v>643</v>
      </c>
      <c r="H19" s="4" t="s">
        <v>32</v>
      </c>
      <c r="I19" s="4" t="s">
        <v>33</v>
      </c>
      <c r="J19" s="4" t="s">
        <v>129</v>
      </c>
      <c r="L19" s="6" t="s">
        <v>74</v>
      </c>
      <c r="M19" s="5" t="s">
        <v>26</v>
      </c>
      <c r="N19" s="5" t="s">
        <v>21</v>
      </c>
      <c r="O19" s="17" t="s">
        <v>424</v>
      </c>
      <c r="P19" s="5" t="s">
        <v>37</v>
      </c>
      <c r="Q19" s="5" t="s">
        <v>37</v>
      </c>
      <c r="V19" s="4" t="s">
        <v>112</v>
      </c>
      <c r="W19" s="8"/>
      <c r="X19" s="8"/>
      <c r="Y19" s="8"/>
      <c r="Z19" s="8"/>
      <c r="AA19" s="8"/>
      <c r="AB19" s="8"/>
      <c r="AC19" s="8"/>
      <c r="AD19" s="8"/>
      <c r="AE19" s="8"/>
      <c r="AF19" s="8">
        <f t="shared" si="2"/>
        <v>0</v>
      </c>
      <c r="AG19" s="8"/>
      <c r="AH19" s="8"/>
      <c r="AI19" s="8"/>
      <c r="AJ19" s="8">
        <v>52.44</v>
      </c>
      <c r="AK19" s="8"/>
      <c r="AL19" s="4" t="s">
        <v>96</v>
      </c>
      <c r="AM19" s="4" t="s">
        <v>97</v>
      </c>
    </row>
    <row r="20" spans="1:39" x14ac:dyDescent="0.25">
      <c r="A20" s="4" t="s">
        <v>880</v>
      </c>
      <c r="B20" s="4" t="s">
        <v>73</v>
      </c>
      <c r="C20" s="4">
        <v>2013</v>
      </c>
      <c r="D20" s="4" t="s">
        <v>1048</v>
      </c>
      <c r="E20" s="12" t="s">
        <v>179</v>
      </c>
      <c r="F20" s="4" t="s">
        <v>578</v>
      </c>
      <c r="G20" s="4" t="s">
        <v>1047</v>
      </c>
      <c r="H20" s="4" t="s">
        <v>15</v>
      </c>
      <c r="I20" s="4" t="s">
        <v>16</v>
      </c>
      <c r="J20" s="4" t="s">
        <v>101</v>
      </c>
      <c r="K20" s="4">
        <v>64</v>
      </c>
      <c r="L20" s="6" t="s">
        <v>20</v>
      </c>
      <c r="M20" s="5" t="s">
        <v>72</v>
      </c>
      <c r="N20" s="5" t="s">
        <v>21</v>
      </c>
      <c r="O20" s="17" t="s">
        <v>48</v>
      </c>
      <c r="P20" s="5" t="s">
        <v>37</v>
      </c>
      <c r="Q20" s="5" t="s">
        <v>37</v>
      </c>
      <c r="V20" s="4" t="s">
        <v>99</v>
      </c>
      <c r="W20" s="8"/>
      <c r="X20" s="8"/>
      <c r="Y20" s="8"/>
      <c r="Z20" s="8"/>
      <c r="AA20" s="8"/>
      <c r="AB20" s="8"/>
      <c r="AC20" s="8"/>
      <c r="AD20" s="8"/>
      <c r="AE20" s="8"/>
      <c r="AF20" s="8">
        <f t="shared" si="2"/>
        <v>0</v>
      </c>
      <c r="AG20" s="8">
        <v>208.56</v>
      </c>
      <c r="AH20" s="8"/>
      <c r="AI20" s="8"/>
      <c r="AJ20" s="8"/>
      <c r="AK20" s="8">
        <v>0.46008000000000004</v>
      </c>
      <c r="AL20" s="4" t="s">
        <v>96</v>
      </c>
      <c r="AM20" s="4" t="s">
        <v>98</v>
      </c>
    </row>
    <row r="21" spans="1:39" x14ac:dyDescent="0.25">
      <c r="A21" s="4" t="s">
        <v>881</v>
      </c>
      <c r="B21" s="28" t="s">
        <v>464</v>
      </c>
      <c r="C21" s="15">
        <v>2020</v>
      </c>
      <c r="D21" s="12" t="s">
        <v>787</v>
      </c>
      <c r="E21" s="12" t="s">
        <v>179</v>
      </c>
      <c r="F21" s="4" t="s">
        <v>579</v>
      </c>
      <c r="G21" s="4" t="s">
        <v>660</v>
      </c>
      <c r="H21" s="15" t="s">
        <v>15</v>
      </c>
      <c r="I21" s="15" t="s">
        <v>16</v>
      </c>
      <c r="J21" s="18" t="s">
        <v>100</v>
      </c>
      <c r="K21" s="16"/>
      <c r="L21" s="34"/>
      <c r="M21" s="17"/>
      <c r="N21" s="5" t="s">
        <v>21</v>
      </c>
      <c r="O21" s="17" t="s">
        <v>48</v>
      </c>
      <c r="P21" s="17" t="s">
        <v>37</v>
      </c>
      <c r="Q21" s="17" t="s">
        <v>37</v>
      </c>
      <c r="AF21" s="8">
        <f t="shared" ref="AF21:AF31" si="3">(Z21*(14.01/18.04))+(AA21*(14.01/62))+(AB21*(14.01/46.01))</f>
        <v>0</v>
      </c>
      <c r="AG21" s="16"/>
      <c r="AH21" s="16"/>
      <c r="AI21" s="16"/>
      <c r="AJ21" s="16"/>
      <c r="AK21" s="16">
        <v>11.52</v>
      </c>
      <c r="AL21" s="4" t="s">
        <v>96</v>
      </c>
      <c r="AM21" s="4" t="s">
        <v>98</v>
      </c>
    </row>
    <row r="22" spans="1:39" x14ac:dyDescent="0.25">
      <c r="A22" s="4" t="s">
        <v>883</v>
      </c>
      <c r="B22" s="4" t="s">
        <v>75</v>
      </c>
      <c r="C22" s="4">
        <v>2016</v>
      </c>
      <c r="E22" s="4" t="s">
        <v>179</v>
      </c>
      <c r="F22" s="4" t="s">
        <v>578</v>
      </c>
      <c r="G22" s="4" t="s">
        <v>1043</v>
      </c>
      <c r="H22" s="4" t="s">
        <v>15</v>
      </c>
      <c r="I22" s="4" t="s">
        <v>63</v>
      </c>
      <c r="J22" s="4" t="s">
        <v>106</v>
      </c>
      <c r="K22" s="4">
        <v>123</v>
      </c>
      <c r="L22" s="6" t="s">
        <v>43</v>
      </c>
      <c r="M22" s="5" t="s">
        <v>132</v>
      </c>
      <c r="N22" s="5" t="s">
        <v>21</v>
      </c>
      <c r="O22" s="17" t="s">
        <v>424</v>
      </c>
      <c r="P22" s="5" t="s">
        <v>37</v>
      </c>
      <c r="Q22" s="5" t="s">
        <v>37</v>
      </c>
      <c r="V22" s="4" t="s">
        <v>99</v>
      </c>
      <c r="W22" s="8"/>
      <c r="X22" s="8"/>
      <c r="Y22" s="8"/>
      <c r="Z22" s="8"/>
      <c r="AA22" s="8"/>
      <c r="AB22" s="8"/>
      <c r="AC22" s="8"/>
      <c r="AD22" s="8"/>
      <c r="AE22" s="8"/>
      <c r="AF22" s="8">
        <f t="shared" si="3"/>
        <v>0</v>
      </c>
      <c r="AG22" s="8">
        <v>0.24</v>
      </c>
      <c r="AH22" s="8"/>
      <c r="AI22" s="8"/>
      <c r="AJ22" s="8"/>
      <c r="AK22" s="8">
        <v>2.4E-2</v>
      </c>
      <c r="AL22" s="4" t="s">
        <v>96</v>
      </c>
      <c r="AM22" s="4" t="s">
        <v>98</v>
      </c>
    </row>
    <row r="23" spans="1:39" x14ac:dyDescent="0.25">
      <c r="A23" s="4" t="s">
        <v>885</v>
      </c>
      <c r="B23" s="4" t="s">
        <v>380</v>
      </c>
      <c r="C23" s="4">
        <v>2020</v>
      </c>
      <c r="D23" s="11" t="s">
        <v>386</v>
      </c>
      <c r="E23" s="4" t="s">
        <v>381</v>
      </c>
      <c r="F23" s="4" t="s">
        <v>579</v>
      </c>
      <c r="G23" s="4" t="s">
        <v>744</v>
      </c>
      <c r="H23" s="4" t="s">
        <v>15</v>
      </c>
      <c r="I23" s="4" t="s">
        <v>104</v>
      </c>
      <c r="N23" s="5" t="s">
        <v>21</v>
      </c>
      <c r="O23" s="17" t="s">
        <v>48</v>
      </c>
      <c r="P23" s="5" t="s">
        <v>37</v>
      </c>
      <c r="V23" s="4" t="s">
        <v>112</v>
      </c>
      <c r="W23" s="8">
        <v>28.1</v>
      </c>
      <c r="X23" s="8">
        <v>7.5</v>
      </c>
      <c r="Y23" s="8">
        <v>5.18</v>
      </c>
      <c r="Z23" s="8"/>
      <c r="AA23" s="8"/>
      <c r="AB23" s="8"/>
      <c r="AC23" s="8">
        <v>16</v>
      </c>
      <c r="AD23" s="8"/>
      <c r="AE23" s="8"/>
      <c r="AF23" s="8">
        <f t="shared" si="3"/>
        <v>0</v>
      </c>
      <c r="AG23" s="8">
        <v>7.4060000000000001E-2</v>
      </c>
      <c r="AH23" s="8"/>
      <c r="AI23" s="8"/>
      <c r="AJ23" s="8">
        <v>13.74</v>
      </c>
      <c r="AK23" s="8"/>
      <c r="AL23" s="4" t="s">
        <v>96</v>
      </c>
      <c r="AM23" s="4" t="s">
        <v>98</v>
      </c>
    </row>
    <row r="24" spans="1:39" x14ac:dyDescent="0.25">
      <c r="A24" s="4" t="s">
        <v>886</v>
      </c>
      <c r="B24" s="4" t="s">
        <v>108</v>
      </c>
      <c r="C24" s="4">
        <v>2022</v>
      </c>
      <c r="D24" s="4" t="s">
        <v>854</v>
      </c>
      <c r="E24" s="12" t="s">
        <v>179</v>
      </c>
      <c r="F24" s="4" t="s">
        <v>579</v>
      </c>
      <c r="G24" s="4" t="s">
        <v>746</v>
      </c>
      <c r="H24" s="4" t="s">
        <v>15</v>
      </c>
      <c r="I24" s="4" t="s">
        <v>63</v>
      </c>
      <c r="J24" s="4" t="s">
        <v>109</v>
      </c>
      <c r="K24" s="4">
        <v>96</v>
      </c>
      <c r="L24" s="6" t="s">
        <v>25</v>
      </c>
      <c r="M24" s="5" t="s">
        <v>58</v>
      </c>
      <c r="N24" s="5" t="s">
        <v>21</v>
      </c>
      <c r="O24" s="17" t="s">
        <v>48</v>
      </c>
      <c r="P24" s="5" t="s">
        <v>37</v>
      </c>
      <c r="Q24" s="5" t="s">
        <v>37</v>
      </c>
      <c r="S24" s="4">
        <v>8400</v>
      </c>
      <c r="T24" s="4">
        <v>1.2</v>
      </c>
      <c r="V24" s="4" t="s">
        <v>95</v>
      </c>
      <c r="W24" s="8">
        <v>26</v>
      </c>
      <c r="X24" s="8"/>
      <c r="Y24" s="8">
        <v>5.5</v>
      </c>
      <c r="Z24" s="8">
        <v>0.35099999999999998</v>
      </c>
      <c r="AA24" s="8">
        <v>0.628</v>
      </c>
      <c r="AB24" s="8">
        <v>7.6120000000000001</v>
      </c>
      <c r="AC24" s="8"/>
      <c r="AD24" s="8">
        <v>43200</v>
      </c>
      <c r="AE24" s="8"/>
      <c r="AF24" s="8">
        <f t="shared" si="3"/>
        <v>2.7323435431519361</v>
      </c>
      <c r="AG24" s="8">
        <v>55.33</v>
      </c>
      <c r="AH24" s="8"/>
      <c r="AI24" s="8"/>
      <c r="AJ24" s="8"/>
      <c r="AK24" s="8"/>
      <c r="AL24" s="4" t="s">
        <v>96</v>
      </c>
      <c r="AM24" s="4" t="s">
        <v>98</v>
      </c>
    </row>
    <row r="25" spans="1:39" x14ac:dyDescent="0.25">
      <c r="A25" s="4" t="s">
        <v>1258</v>
      </c>
      <c r="B25" s="4" t="s">
        <v>31</v>
      </c>
      <c r="C25" s="4">
        <v>2017</v>
      </c>
      <c r="E25" s="4" t="s">
        <v>180</v>
      </c>
      <c r="F25" s="4" t="s">
        <v>578</v>
      </c>
      <c r="G25" s="4" t="s">
        <v>746</v>
      </c>
      <c r="H25" s="4" t="s">
        <v>32</v>
      </c>
      <c r="I25" s="4" t="s">
        <v>33</v>
      </c>
      <c r="J25" s="4" t="s">
        <v>34</v>
      </c>
      <c r="L25" s="6" t="s">
        <v>25</v>
      </c>
      <c r="M25" s="5" t="s">
        <v>58</v>
      </c>
      <c r="N25" s="5" t="s">
        <v>21</v>
      </c>
      <c r="O25" s="17" t="s">
        <v>424</v>
      </c>
      <c r="P25" s="5" t="s">
        <v>37</v>
      </c>
      <c r="Q25" s="5" t="s">
        <v>37</v>
      </c>
      <c r="U25" s="4">
        <v>14</v>
      </c>
      <c r="V25" s="4" t="s">
        <v>95</v>
      </c>
      <c r="W25" s="8">
        <v>29.14</v>
      </c>
      <c r="X25" s="8">
        <v>8.5</v>
      </c>
      <c r="Y25" s="8">
        <v>7.31</v>
      </c>
      <c r="Z25" s="8">
        <v>0.17799999999999999</v>
      </c>
      <c r="AA25" s="8">
        <v>2.6800000000000001E-3</v>
      </c>
      <c r="AB25" s="8">
        <v>0.69059999999999999</v>
      </c>
      <c r="AC25" s="8">
        <v>31.9</v>
      </c>
      <c r="AD25" s="8">
        <v>19613</v>
      </c>
      <c r="AE25" s="8">
        <v>4.7300000000000004</v>
      </c>
      <c r="AF25" s="8">
        <f t="shared" si="3"/>
        <v>0.34912876001513898</v>
      </c>
      <c r="AG25" s="8">
        <v>653.89</v>
      </c>
      <c r="AH25" s="8"/>
      <c r="AI25" s="8"/>
      <c r="AJ25" s="8">
        <v>497.52</v>
      </c>
      <c r="AK25" s="8">
        <v>25.59</v>
      </c>
      <c r="AL25" s="4" t="s">
        <v>96</v>
      </c>
      <c r="AM25" s="4" t="s">
        <v>168</v>
      </c>
    </row>
    <row r="26" spans="1:39" x14ac:dyDescent="0.25">
      <c r="A26" s="4" t="s">
        <v>888</v>
      </c>
      <c r="B26" s="4" t="s">
        <v>1071</v>
      </c>
      <c r="C26" s="4">
        <v>2017</v>
      </c>
      <c r="E26" s="4" t="s">
        <v>179</v>
      </c>
      <c r="F26" s="4" t="s">
        <v>578</v>
      </c>
      <c r="G26" s="4" t="s">
        <v>1073</v>
      </c>
      <c r="H26" s="15" t="s">
        <v>15</v>
      </c>
      <c r="I26" s="15" t="s">
        <v>16</v>
      </c>
      <c r="J26" s="4" t="s">
        <v>1074</v>
      </c>
      <c r="N26" s="5" t="s">
        <v>21</v>
      </c>
      <c r="O26" s="5" t="s">
        <v>424</v>
      </c>
      <c r="P26" s="5" t="s">
        <v>1056</v>
      </c>
      <c r="Q26" s="5" t="s">
        <v>1056</v>
      </c>
      <c r="V26" s="4" t="s">
        <v>112</v>
      </c>
      <c r="W26" s="4">
        <v>14.61</v>
      </c>
      <c r="AF26" s="25">
        <f t="shared" si="3"/>
        <v>0</v>
      </c>
      <c r="AG26" s="4">
        <v>0.11</v>
      </c>
      <c r="AJ26" s="4">
        <v>-239.26</v>
      </c>
      <c r="AL26" s="4" t="s">
        <v>96</v>
      </c>
      <c r="AM26" s="4" t="s">
        <v>97</v>
      </c>
    </row>
    <row r="27" spans="1:39" x14ac:dyDescent="0.25">
      <c r="A27" s="4" t="s">
        <v>889</v>
      </c>
      <c r="B27" s="28" t="s">
        <v>523</v>
      </c>
      <c r="C27" s="15">
        <v>2018</v>
      </c>
      <c r="D27" s="12" t="s">
        <v>795</v>
      </c>
      <c r="E27" s="15" t="s">
        <v>179</v>
      </c>
      <c r="F27" s="4" t="s">
        <v>579</v>
      </c>
      <c r="G27" s="4" t="s">
        <v>669</v>
      </c>
      <c r="H27" s="15" t="s">
        <v>15</v>
      </c>
      <c r="I27" s="15" t="s">
        <v>16</v>
      </c>
      <c r="J27" s="18" t="s">
        <v>29</v>
      </c>
      <c r="K27" s="16"/>
      <c r="L27" s="34"/>
      <c r="M27" s="17"/>
      <c r="N27" s="5" t="s">
        <v>21</v>
      </c>
      <c r="O27" s="17" t="s">
        <v>48</v>
      </c>
      <c r="P27" s="17" t="s">
        <v>37</v>
      </c>
      <c r="Q27" s="17" t="s">
        <v>37</v>
      </c>
      <c r="AF27" s="25">
        <f t="shared" si="3"/>
        <v>0</v>
      </c>
      <c r="AG27" s="16"/>
      <c r="AH27" s="16"/>
      <c r="AI27" s="16"/>
      <c r="AJ27" s="16"/>
      <c r="AK27" s="16">
        <v>6.480000000000001E-2</v>
      </c>
      <c r="AL27" s="4" t="s">
        <v>96</v>
      </c>
      <c r="AM27" s="4" t="s">
        <v>98</v>
      </c>
    </row>
    <row r="28" spans="1:39" x14ac:dyDescent="0.25">
      <c r="A28" s="4" t="s">
        <v>890</v>
      </c>
      <c r="B28" s="15" t="s">
        <v>472</v>
      </c>
      <c r="C28" s="15">
        <v>2018</v>
      </c>
      <c r="D28" s="15"/>
      <c r="E28" s="15" t="s">
        <v>180</v>
      </c>
      <c r="F28" s="4" t="s">
        <v>578</v>
      </c>
      <c r="G28" s="4" t="s">
        <v>570</v>
      </c>
      <c r="H28" s="15" t="s">
        <v>15</v>
      </c>
      <c r="I28" s="15" t="s">
        <v>16</v>
      </c>
      <c r="J28" s="18" t="s">
        <v>191</v>
      </c>
      <c r="K28" s="17"/>
      <c r="L28" s="33"/>
      <c r="M28" s="17"/>
      <c r="N28" s="5" t="s">
        <v>21</v>
      </c>
      <c r="O28" s="17" t="s">
        <v>48</v>
      </c>
      <c r="P28" s="17" t="s">
        <v>44</v>
      </c>
      <c r="Q28" s="17" t="s">
        <v>432</v>
      </c>
      <c r="AF28" s="25">
        <f t="shared" si="3"/>
        <v>0</v>
      </c>
      <c r="AG28" s="21">
        <v>168.48</v>
      </c>
      <c r="AH28" s="21"/>
      <c r="AI28" s="21"/>
      <c r="AJ28" s="21"/>
      <c r="AK28" s="15"/>
      <c r="AL28" s="4" t="s">
        <v>96</v>
      </c>
      <c r="AM28" s="4" t="s">
        <v>98</v>
      </c>
    </row>
    <row r="29" spans="1:39" x14ac:dyDescent="0.25">
      <c r="A29" s="4" t="s">
        <v>995</v>
      </c>
      <c r="B29" s="15" t="s">
        <v>473</v>
      </c>
      <c r="C29" s="15">
        <v>2019</v>
      </c>
      <c r="D29" s="12" t="s">
        <v>797</v>
      </c>
      <c r="E29" s="15" t="s">
        <v>179</v>
      </c>
      <c r="F29" s="4" t="s">
        <v>579</v>
      </c>
      <c r="G29" s="4" t="s">
        <v>561</v>
      </c>
      <c r="H29" s="15" t="s">
        <v>15</v>
      </c>
      <c r="I29" s="15" t="s">
        <v>16</v>
      </c>
      <c r="J29" s="18" t="s">
        <v>191</v>
      </c>
      <c r="K29" s="17"/>
      <c r="L29" s="33"/>
      <c r="M29" s="17"/>
      <c r="N29" s="5" t="s">
        <v>21</v>
      </c>
      <c r="O29" s="17" t="s">
        <v>424</v>
      </c>
      <c r="P29" s="17" t="s">
        <v>44</v>
      </c>
      <c r="Q29" s="17" t="s">
        <v>50</v>
      </c>
      <c r="AF29" s="25">
        <f t="shared" si="3"/>
        <v>0</v>
      </c>
      <c r="AG29" s="21">
        <v>278.88</v>
      </c>
      <c r="AH29" s="21"/>
      <c r="AI29" s="21"/>
      <c r="AJ29" s="21"/>
      <c r="AK29" s="15"/>
      <c r="AL29" s="4" t="s">
        <v>96</v>
      </c>
      <c r="AM29" s="4" t="s">
        <v>98</v>
      </c>
    </row>
    <row r="30" spans="1:39" x14ac:dyDescent="0.25">
      <c r="A30" s="4" t="s">
        <v>891</v>
      </c>
      <c r="B30" s="4" t="s">
        <v>56</v>
      </c>
      <c r="C30" s="4">
        <v>2018</v>
      </c>
      <c r="D30" s="4" t="s">
        <v>1079</v>
      </c>
      <c r="E30" s="4" t="s">
        <v>179</v>
      </c>
      <c r="F30" s="4" t="s">
        <v>578</v>
      </c>
      <c r="G30" s="4" t="s">
        <v>1078</v>
      </c>
      <c r="H30" s="15" t="s">
        <v>15</v>
      </c>
      <c r="I30" s="15" t="s">
        <v>16</v>
      </c>
      <c r="J30" s="4" t="s">
        <v>123</v>
      </c>
      <c r="N30" s="5" t="s">
        <v>21</v>
      </c>
      <c r="O30" s="5" t="s">
        <v>424</v>
      </c>
      <c r="P30" s="5" t="s">
        <v>1056</v>
      </c>
      <c r="Q30" s="5" t="s">
        <v>1056</v>
      </c>
      <c r="S30" s="4">
        <f>2.14*10000</f>
        <v>21400</v>
      </c>
      <c r="T30" s="4">
        <v>0.95</v>
      </c>
      <c r="V30" s="4" t="s">
        <v>99</v>
      </c>
      <c r="W30" s="4">
        <v>29.9</v>
      </c>
      <c r="X30" s="4">
        <v>8.42</v>
      </c>
      <c r="Y30" s="4">
        <v>9.44</v>
      </c>
      <c r="Z30" s="4">
        <v>0.82</v>
      </c>
      <c r="AB30" s="4">
        <v>0.24</v>
      </c>
      <c r="AD30" s="4">
        <v>52.46</v>
      </c>
      <c r="AF30" s="25">
        <f t="shared" si="3"/>
        <v>0.70989794708660159</v>
      </c>
      <c r="AG30" s="4">
        <v>483.29</v>
      </c>
      <c r="AJ30" s="4">
        <v>117.69</v>
      </c>
      <c r="AL30" s="4" t="s">
        <v>96</v>
      </c>
      <c r="AM30" s="4" t="s">
        <v>97</v>
      </c>
    </row>
    <row r="31" spans="1:39" x14ac:dyDescent="0.25">
      <c r="A31" s="4" t="s">
        <v>892</v>
      </c>
      <c r="B31" s="4" t="s">
        <v>56</v>
      </c>
      <c r="C31" s="4">
        <v>2023</v>
      </c>
      <c r="D31" s="4" t="s">
        <v>57</v>
      </c>
      <c r="E31" s="4" t="s">
        <v>179</v>
      </c>
      <c r="F31" s="4" t="s">
        <v>579</v>
      </c>
      <c r="G31" s="4" t="s">
        <v>748</v>
      </c>
      <c r="H31" s="4" t="s">
        <v>15</v>
      </c>
      <c r="I31" s="4" t="s">
        <v>16</v>
      </c>
      <c r="J31" s="4" t="s">
        <v>24</v>
      </c>
      <c r="K31" s="4">
        <v>260</v>
      </c>
      <c r="L31" s="6" t="s">
        <v>25</v>
      </c>
      <c r="M31" s="5" t="s">
        <v>58</v>
      </c>
      <c r="N31" s="5" t="s">
        <v>21</v>
      </c>
      <c r="O31" s="17" t="s">
        <v>424</v>
      </c>
      <c r="P31" s="5" t="s">
        <v>37</v>
      </c>
      <c r="Q31" s="5" t="s">
        <v>37</v>
      </c>
      <c r="R31" s="4" t="s">
        <v>59</v>
      </c>
      <c r="S31" s="4">
        <f>1644*10000</f>
        <v>16440000</v>
      </c>
      <c r="T31" s="4">
        <v>1.51</v>
      </c>
      <c r="V31" s="4" t="s">
        <v>99</v>
      </c>
      <c r="W31" s="8">
        <v>30.5</v>
      </c>
      <c r="X31" s="8">
        <v>8</v>
      </c>
      <c r="Y31" s="8"/>
      <c r="Z31" s="8">
        <v>0.81</v>
      </c>
      <c r="AA31" s="8"/>
      <c r="AB31" s="8">
        <v>6.2E-2</v>
      </c>
      <c r="AC31" s="8">
        <v>30</v>
      </c>
      <c r="AD31" s="8">
        <v>21100</v>
      </c>
      <c r="AE31" s="8"/>
      <c r="AF31" s="8">
        <f t="shared" si="3"/>
        <v>0.64793104579116378</v>
      </c>
      <c r="AG31" s="8">
        <v>0.38</v>
      </c>
      <c r="AH31" s="8"/>
      <c r="AI31" s="8"/>
      <c r="AJ31" s="8">
        <v>14.67</v>
      </c>
      <c r="AK31" s="8"/>
      <c r="AL31" s="4" t="s">
        <v>96</v>
      </c>
      <c r="AM31" s="4" t="s">
        <v>97</v>
      </c>
    </row>
    <row r="32" spans="1:39" x14ac:dyDescent="0.25">
      <c r="A32" s="4" t="s">
        <v>893</v>
      </c>
      <c r="B32" s="4" t="s">
        <v>1076</v>
      </c>
      <c r="C32" s="4">
        <v>2021</v>
      </c>
      <c r="E32" s="4" t="s">
        <v>179</v>
      </c>
      <c r="F32" s="4" t="s">
        <v>578</v>
      </c>
      <c r="G32" s="4" t="s">
        <v>1077</v>
      </c>
      <c r="H32" s="15" t="s">
        <v>15</v>
      </c>
      <c r="I32" s="15" t="s">
        <v>16</v>
      </c>
      <c r="J32" s="4" t="s">
        <v>123</v>
      </c>
      <c r="N32" s="5" t="s">
        <v>21</v>
      </c>
      <c r="O32" s="5" t="s">
        <v>424</v>
      </c>
      <c r="P32" s="5" t="s">
        <v>1056</v>
      </c>
      <c r="Q32" s="5" t="s">
        <v>1056</v>
      </c>
      <c r="T32" s="4">
        <v>1.1000000000000001</v>
      </c>
      <c r="V32" s="4" t="s">
        <v>112</v>
      </c>
      <c r="W32" s="4">
        <v>25.1</v>
      </c>
      <c r="X32" s="4">
        <v>7.26</v>
      </c>
      <c r="Y32" s="4">
        <v>6.34</v>
      </c>
      <c r="Z32" s="4">
        <v>0.34</v>
      </c>
      <c r="AB32" s="4">
        <v>1.1499999999999999</v>
      </c>
      <c r="AD32" s="4">
        <v>20.68</v>
      </c>
      <c r="AF32" s="25">
        <f t="shared" ref="AF32:AF51" si="4">(Z32*(14.01/18.04))+(AA32*(14.01/62))+(AB32*(14.01/46.01))</f>
        <v>0.6142204384374168</v>
      </c>
      <c r="AG32" s="4">
        <v>133.04</v>
      </c>
      <c r="AL32" s="4" t="s">
        <v>96</v>
      </c>
      <c r="AM32" s="4" t="s">
        <v>97</v>
      </c>
    </row>
    <row r="33" spans="1:39" x14ac:dyDescent="0.25">
      <c r="A33" s="4" t="s">
        <v>894</v>
      </c>
      <c r="B33" s="4" t="s">
        <v>149</v>
      </c>
      <c r="C33" s="4">
        <v>2024</v>
      </c>
      <c r="D33" s="23" t="s">
        <v>150</v>
      </c>
      <c r="E33" s="4" t="s">
        <v>179</v>
      </c>
      <c r="F33" s="4" t="s">
        <v>579</v>
      </c>
      <c r="G33" s="4" t="s">
        <v>748</v>
      </c>
      <c r="H33" s="4" t="s">
        <v>15</v>
      </c>
      <c r="I33" s="4" t="s">
        <v>131</v>
      </c>
      <c r="J33" s="4" t="s">
        <v>151</v>
      </c>
      <c r="K33" s="4">
        <v>20</v>
      </c>
      <c r="L33" s="6" t="s">
        <v>43</v>
      </c>
      <c r="M33" s="5" t="s">
        <v>132</v>
      </c>
      <c r="N33" s="5" t="s">
        <v>21</v>
      </c>
      <c r="O33" s="17" t="s">
        <v>424</v>
      </c>
      <c r="P33" s="5" t="s">
        <v>44</v>
      </c>
      <c r="Q33" s="5" t="s">
        <v>45</v>
      </c>
      <c r="R33" s="4" t="s">
        <v>152</v>
      </c>
      <c r="S33" s="4">
        <v>80</v>
      </c>
      <c r="T33" s="4">
        <v>0.8</v>
      </c>
      <c r="U33" s="4">
        <v>400</v>
      </c>
      <c r="V33" s="4" t="s">
        <v>112</v>
      </c>
      <c r="W33" s="8"/>
      <c r="X33" s="8"/>
      <c r="Y33" s="8"/>
      <c r="Z33" s="8"/>
      <c r="AA33" s="8"/>
      <c r="AB33" s="8"/>
      <c r="AC33" s="8"/>
      <c r="AD33" s="8"/>
      <c r="AE33" s="8"/>
      <c r="AF33" s="8">
        <f t="shared" si="4"/>
        <v>0</v>
      </c>
      <c r="AG33" s="8">
        <f>0.25*24</f>
        <v>6</v>
      </c>
      <c r="AH33" s="8"/>
      <c r="AI33" s="8"/>
      <c r="AJ33" s="8">
        <v>0.33100000000000002</v>
      </c>
      <c r="AK33" s="8"/>
      <c r="AL33" s="4" t="s">
        <v>96</v>
      </c>
      <c r="AM33" s="4" t="s">
        <v>97</v>
      </c>
    </row>
    <row r="34" spans="1:39" x14ac:dyDescent="0.25">
      <c r="A34" s="4" t="s">
        <v>895</v>
      </c>
      <c r="B34" s="12" t="s">
        <v>176</v>
      </c>
      <c r="C34" s="4">
        <v>2023</v>
      </c>
      <c r="D34" s="12" t="s">
        <v>799</v>
      </c>
      <c r="E34" s="15" t="s">
        <v>179</v>
      </c>
      <c r="F34" s="4" t="s">
        <v>579</v>
      </c>
      <c r="G34" s="4" t="s">
        <v>672</v>
      </c>
      <c r="H34" s="4" t="s">
        <v>15</v>
      </c>
      <c r="I34" s="4" t="s">
        <v>16</v>
      </c>
      <c r="J34" s="12" t="s">
        <v>113</v>
      </c>
      <c r="N34" s="5" t="s">
        <v>21</v>
      </c>
      <c r="O34" s="5" t="s">
        <v>424</v>
      </c>
      <c r="W34" s="8"/>
      <c r="X34" s="8"/>
      <c r="Y34" s="8"/>
      <c r="Z34" s="8"/>
      <c r="AA34" s="8"/>
      <c r="AB34" s="8"/>
      <c r="AC34" s="8"/>
      <c r="AD34" s="8"/>
      <c r="AE34" s="8"/>
      <c r="AF34" s="8">
        <f t="shared" si="4"/>
        <v>0</v>
      </c>
      <c r="AG34" s="8">
        <v>0.24</v>
      </c>
      <c r="AH34" s="8"/>
      <c r="AI34" s="8"/>
      <c r="AJ34" s="8"/>
      <c r="AK34" s="8"/>
      <c r="AL34" s="4" t="s">
        <v>96</v>
      </c>
      <c r="AM34" s="4" t="s">
        <v>98</v>
      </c>
    </row>
    <row r="35" spans="1:39" x14ac:dyDescent="0.25">
      <c r="A35" s="4" t="s">
        <v>896</v>
      </c>
      <c r="B35" s="4" t="s">
        <v>22</v>
      </c>
      <c r="C35" s="4">
        <v>2021</v>
      </c>
      <c r="D35" s="23" t="s">
        <v>23</v>
      </c>
      <c r="E35" s="15" t="s">
        <v>179</v>
      </c>
      <c r="F35" s="4" t="s">
        <v>579</v>
      </c>
      <c r="G35" s="4" t="s">
        <v>749</v>
      </c>
      <c r="H35" s="4" t="s">
        <v>15</v>
      </c>
      <c r="I35" s="4" t="s">
        <v>16</v>
      </c>
      <c r="J35" s="4" t="s">
        <v>24</v>
      </c>
      <c r="K35" s="4">
        <v>365</v>
      </c>
      <c r="L35" s="6" t="s">
        <v>25</v>
      </c>
      <c r="M35" s="5" t="s">
        <v>58</v>
      </c>
      <c r="N35" s="5" t="s">
        <v>21</v>
      </c>
      <c r="O35" s="17" t="s">
        <v>424</v>
      </c>
      <c r="P35" s="5" t="s">
        <v>37</v>
      </c>
      <c r="Q35" s="5" t="s">
        <v>37</v>
      </c>
      <c r="S35" s="7">
        <v>1000</v>
      </c>
      <c r="T35" s="4">
        <v>1.3</v>
      </c>
      <c r="V35" s="4" t="s">
        <v>95</v>
      </c>
      <c r="W35" s="8">
        <v>28.26</v>
      </c>
      <c r="X35" s="8">
        <v>8.8800000000000008</v>
      </c>
      <c r="Y35" s="8">
        <v>5.33</v>
      </c>
      <c r="Z35" s="8">
        <v>0.44</v>
      </c>
      <c r="AA35" s="8"/>
      <c r="AB35" s="8"/>
      <c r="AC35" s="8"/>
      <c r="AD35" s="8">
        <v>12.56</v>
      </c>
      <c r="AE35" s="8"/>
      <c r="AF35" s="8">
        <f t="shared" si="4"/>
        <v>0.34170731707317076</v>
      </c>
      <c r="AG35" s="8">
        <f>22.6*24</f>
        <v>542.40000000000009</v>
      </c>
      <c r="AH35" s="8">
        <f>AG35*0.1</f>
        <v>54.240000000000009</v>
      </c>
      <c r="AI35" s="8"/>
      <c r="AJ35" s="8"/>
      <c r="AK35" s="8"/>
      <c r="AL35" s="4" t="s">
        <v>96</v>
      </c>
      <c r="AM35" s="4" t="s">
        <v>169</v>
      </c>
    </row>
    <row r="36" spans="1:39" x14ac:dyDescent="0.25">
      <c r="A36" s="4" t="s">
        <v>897</v>
      </c>
      <c r="B36" s="4" t="s">
        <v>61</v>
      </c>
      <c r="C36" s="4">
        <v>2016</v>
      </c>
      <c r="D36" s="11" t="s">
        <v>62</v>
      </c>
      <c r="E36" s="15" t="s">
        <v>179</v>
      </c>
      <c r="F36" s="4" t="s">
        <v>579</v>
      </c>
      <c r="G36" s="4" t="s">
        <v>750</v>
      </c>
      <c r="H36" s="4" t="s">
        <v>15</v>
      </c>
      <c r="I36" s="4" t="s">
        <v>63</v>
      </c>
      <c r="J36" s="4" t="s">
        <v>64</v>
      </c>
      <c r="K36" s="4">
        <v>123</v>
      </c>
      <c r="L36" s="6" t="s">
        <v>43</v>
      </c>
      <c r="M36" s="5" t="s">
        <v>132</v>
      </c>
      <c r="N36" s="5" t="s">
        <v>21</v>
      </c>
      <c r="O36" s="17" t="s">
        <v>424</v>
      </c>
      <c r="P36" s="5" t="s">
        <v>37</v>
      </c>
      <c r="Q36" s="5" t="s">
        <v>37</v>
      </c>
      <c r="S36" s="4">
        <v>6000</v>
      </c>
      <c r="T36" s="4">
        <v>1</v>
      </c>
      <c r="U36" s="4">
        <v>8</v>
      </c>
      <c r="V36" s="4" t="s">
        <v>95</v>
      </c>
      <c r="W36" s="8"/>
      <c r="X36" s="8"/>
      <c r="Y36" s="8"/>
      <c r="Z36" s="8"/>
      <c r="AA36" s="8"/>
      <c r="AB36" s="8"/>
      <c r="AC36" s="8"/>
      <c r="AD36" s="8"/>
      <c r="AE36" s="8"/>
      <c r="AF36" s="8">
        <f t="shared" si="4"/>
        <v>0</v>
      </c>
      <c r="AG36" s="8">
        <v>0.22700000000000001</v>
      </c>
      <c r="AH36" s="8"/>
      <c r="AI36" s="8"/>
      <c r="AJ36" s="8">
        <v>149.69999999999999</v>
      </c>
      <c r="AK36" s="8">
        <v>4.2999999999999997E-2</v>
      </c>
      <c r="AL36" s="4" t="s">
        <v>96</v>
      </c>
      <c r="AM36" s="4" t="s">
        <v>97</v>
      </c>
    </row>
    <row r="37" spans="1:39" x14ac:dyDescent="0.25">
      <c r="A37" s="4" t="s">
        <v>898</v>
      </c>
      <c r="B37" s="15" t="s">
        <v>477</v>
      </c>
      <c r="C37" s="15">
        <v>2019</v>
      </c>
      <c r="D37" s="12" t="s">
        <v>800</v>
      </c>
      <c r="E37" s="15" t="s">
        <v>179</v>
      </c>
      <c r="F37" s="4" t="s">
        <v>579</v>
      </c>
      <c r="G37" s="4" t="s">
        <v>568</v>
      </c>
      <c r="H37" s="15" t="s">
        <v>15</v>
      </c>
      <c r="I37" s="15" t="s">
        <v>16</v>
      </c>
      <c r="J37" s="18" t="s">
        <v>419</v>
      </c>
      <c r="K37" s="17"/>
      <c r="L37" s="33"/>
      <c r="M37" s="17"/>
      <c r="N37" s="17" t="s">
        <v>21</v>
      </c>
      <c r="O37" s="17" t="s">
        <v>48</v>
      </c>
      <c r="P37" s="17" t="s">
        <v>44</v>
      </c>
      <c r="Q37" s="17" t="s">
        <v>432</v>
      </c>
      <c r="AF37" s="25">
        <f t="shared" si="4"/>
        <v>0</v>
      </c>
      <c r="AG37" s="21">
        <v>286.79999999999995</v>
      </c>
      <c r="AH37" s="21"/>
      <c r="AI37" s="21"/>
      <c r="AJ37" s="21"/>
      <c r="AK37" s="15"/>
      <c r="AL37" s="4" t="s">
        <v>96</v>
      </c>
      <c r="AM37" s="4" t="s">
        <v>98</v>
      </c>
    </row>
    <row r="38" spans="1:39" x14ac:dyDescent="0.25">
      <c r="A38" s="4" t="s">
        <v>1012</v>
      </c>
      <c r="B38" s="15" t="s">
        <v>406</v>
      </c>
      <c r="C38" s="15">
        <v>2018</v>
      </c>
      <c r="D38" s="12" t="s">
        <v>809</v>
      </c>
      <c r="E38" s="15" t="s">
        <v>179</v>
      </c>
      <c r="F38" s="4" t="s">
        <v>579</v>
      </c>
      <c r="G38" s="4" t="s">
        <v>680</v>
      </c>
      <c r="H38" s="15" t="s">
        <v>15</v>
      </c>
      <c r="I38" s="15" t="s">
        <v>16</v>
      </c>
      <c r="J38" s="18" t="s">
        <v>100</v>
      </c>
      <c r="K38" s="17"/>
      <c r="L38" s="33"/>
      <c r="M38" s="17"/>
      <c r="N38" s="17" t="s">
        <v>21</v>
      </c>
      <c r="O38" s="17" t="s">
        <v>48</v>
      </c>
      <c r="P38" s="17" t="s">
        <v>44</v>
      </c>
      <c r="Q38" s="17" t="s">
        <v>432</v>
      </c>
      <c r="AF38" s="25">
        <f t="shared" si="4"/>
        <v>0</v>
      </c>
      <c r="AG38" s="21">
        <v>12.24</v>
      </c>
      <c r="AH38" s="21"/>
      <c r="AI38" s="21"/>
      <c r="AJ38" s="21"/>
      <c r="AK38" s="15"/>
      <c r="AL38" s="4" t="s">
        <v>96</v>
      </c>
      <c r="AM38" s="4" t="s">
        <v>98</v>
      </c>
    </row>
    <row r="39" spans="1:39" x14ac:dyDescent="0.25">
      <c r="A39" s="4" t="s">
        <v>899</v>
      </c>
      <c r="B39" s="4" t="s">
        <v>1080</v>
      </c>
      <c r="C39" s="4">
        <v>2015</v>
      </c>
      <c r="E39" s="4" t="s">
        <v>180</v>
      </c>
      <c r="F39" s="4" t="s">
        <v>578</v>
      </c>
      <c r="G39" s="4" t="s">
        <v>1082</v>
      </c>
      <c r="H39" s="15" t="s">
        <v>15</v>
      </c>
      <c r="I39" s="15" t="s">
        <v>16</v>
      </c>
      <c r="J39" s="4" t="s">
        <v>1081</v>
      </c>
      <c r="N39" s="5" t="s">
        <v>21</v>
      </c>
      <c r="O39" s="5" t="s">
        <v>48</v>
      </c>
      <c r="P39" s="5" t="s">
        <v>37</v>
      </c>
      <c r="Q39" s="5" t="s">
        <v>1058</v>
      </c>
      <c r="V39" s="4" t="s">
        <v>112</v>
      </c>
      <c r="W39" s="4">
        <v>20.8</v>
      </c>
      <c r="AD39" s="4">
        <v>13.28</v>
      </c>
      <c r="AF39" s="25">
        <f t="shared" si="4"/>
        <v>0</v>
      </c>
      <c r="AG39" s="4">
        <v>222.13</v>
      </c>
      <c r="AJ39" s="4">
        <v>265.33999999999997</v>
      </c>
      <c r="AL39" s="4" t="s">
        <v>96</v>
      </c>
      <c r="AM39" s="4" t="s">
        <v>97</v>
      </c>
    </row>
    <row r="40" spans="1:39" x14ac:dyDescent="0.25">
      <c r="A40" s="4" t="s">
        <v>900</v>
      </c>
      <c r="B40" s="15" t="s">
        <v>487</v>
      </c>
      <c r="C40" s="21">
        <v>2018</v>
      </c>
      <c r="D40" s="15"/>
      <c r="E40" s="15" t="s">
        <v>179</v>
      </c>
      <c r="F40" s="4" t="s">
        <v>578</v>
      </c>
      <c r="G40" s="4" t="s">
        <v>689</v>
      </c>
      <c r="H40" s="15" t="s">
        <v>15</v>
      </c>
      <c r="I40" s="18" t="s">
        <v>16</v>
      </c>
      <c r="J40" s="18" t="s">
        <v>100</v>
      </c>
      <c r="K40" s="17"/>
      <c r="L40" s="33"/>
      <c r="M40" s="17"/>
      <c r="N40" s="17" t="s">
        <v>21</v>
      </c>
      <c r="O40" s="17" t="s">
        <v>48</v>
      </c>
      <c r="P40" s="17" t="s">
        <v>37</v>
      </c>
      <c r="Q40" s="17" t="s">
        <v>421</v>
      </c>
      <c r="AF40" s="25">
        <f t="shared" si="4"/>
        <v>0</v>
      </c>
      <c r="AG40" s="22">
        <v>222</v>
      </c>
      <c r="AH40" s="22"/>
      <c r="AI40" s="22"/>
      <c r="AJ40" s="22"/>
      <c r="AK40" s="15"/>
      <c r="AL40" s="4" t="s">
        <v>96</v>
      </c>
      <c r="AM40" s="4" t="s">
        <v>98</v>
      </c>
    </row>
    <row r="41" spans="1:39" x14ac:dyDescent="0.25">
      <c r="A41" s="4" t="s">
        <v>901</v>
      </c>
      <c r="B41" s="4" t="s">
        <v>115</v>
      </c>
      <c r="C41" s="4">
        <v>2019</v>
      </c>
      <c r="E41" s="15" t="s">
        <v>179</v>
      </c>
      <c r="F41" s="4" t="s">
        <v>578</v>
      </c>
      <c r="H41" s="4" t="s">
        <v>15</v>
      </c>
      <c r="I41" s="4" t="s">
        <v>16</v>
      </c>
      <c r="J41" s="4" t="s">
        <v>116</v>
      </c>
      <c r="L41" s="6" t="s">
        <v>25</v>
      </c>
      <c r="M41" s="5" t="s">
        <v>58</v>
      </c>
      <c r="N41" s="5" t="s">
        <v>21</v>
      </c>
      <c r="O41" s="17" t="s">
        <v>424</v>
      </c>
      <c r="P41" s="5" t="s">
        <v>37</v>
      </c>
      <c r="Q41" s="5" t="s">
        <v>37</v>
      </c>
      <c r="V41" s="5" t="s">
        <v>112</v>
      </c>
      <c r="W41" s="14"/>
      <c r="X41" s="8"/>
      <c r="Y41" s="8"/>
      <c r="Z41" s="8"/>
      <c r="AA41" s="8"/>
      <c r="AB41" s="8"/>
      <c r="AC41" s="8"/>
      <c r="AD41" s="8"/>
      <c r="AE41" s="8"/>
      <c r="AF41" s="8">
        <f t="shared" si="4"/>
        <v>0</v>
      </c>
      <c r="AG41" s="14"/>
      <c r="AH41" s="14">
        <v>73.168000000000006</v>
      </c>
      <c r="AI41" s="14"/>
      <c r="AJ41" s="8"/>
      <c r="AK41" s="8"/>
      <c r="AL41" s="4" t="s">
        <v>96</v>
      </c>
      <c r="AM41" s="4" t="s">
        <v>98</v>
      </c>
    </row>
    <row r="42" spans="1:39" x14ac:dyDescent="0.25">
      <c r="A42" s="4" t="s">
        <v>902</v>
      </c>
      <c r="B42" s="15" t="s">
        <v>489</v>
      </c>
      <c r="C42" s="15">
        <v>2023</v>
      </c>
      <c r="D42" s="12" t="s">
        <v>818</v>
      </c>
      <c r="E42" s="15" t="s">
        <v>179</v>
      </c>
      <c r="F42" s="4" t="s">
        <v>579</v>
      </c>
      <c r="G42" s="4" t="s">
        <v>565</v>
      </c>
      <c r="H42" s="15" t="s">
        <v>15</v>
      </c>
      <c r="I42" s="15" t="s">
        <v>16</v>
      </c>
      <c r="J42" s="18" t="s">
        <v>100</v>
      </c>
      <c r="K42" s="17"/>
      <c r="L42" s="33"/>
      <c r="M42" s="17"/>
      <c r="N42" s="17" t="s">
        <v>21</v>
      </c>
      <c r="O42" s="17" t="s">
        <v>48</v>
      </c>
      <c r="P42" s="17" t="s">
        <v>44</v>
      </c>
      <c r="Q42" s="17" t="s">
        <v>432</v>
      </c>
      <c r="AF42" s="8">
        <f t="shared" si="4"/>
        <v>0</v>
      </c>
      <c r="AG42" s="21">
        <v>530.40000000000009</v>
      </c>
      <c r="AH42" s="21"/>
      <c r="AI42" s="21"/>
      <c r="AJ42" s="21"/>
      <c r="AK42" s="15"/>
      <c r="AL42" s="4" t="s">
        <v>96</v>
      </c>
      <c r="AM42" s="4" t="s">
        <v>98</v>
      </c>
    </row>
    <row r="43" spans="1:39" x14ac:dyDescent="0.25">
      <c r="A43" s="4" t="s">
        <v>903</v>
      </c>
      <c r="B43" s="4" t="s">
        <v>117</v>
      </c>
      <c r="C43" s="4">
        <v>2018</v>
      </c>
      <c r="E43" s="4" t="s">
        <v>179</v>
      </c>
      <c r="F43" s="4" t="s">
        <v>579</v>
      </c>
      <c r="G43" s="4" t="s">
        <v>754</v>
      </c>
      <c r="H43" s="4" t="s">
        <v>15</v>
      </c>
      <c r="I43" s="4" t="s">
        <v>16</v>
      </c>
      <c r="L43" s="6" t="s">
        <v>25</v>
      </c>
      <c r="M43" s="5" t="s">
        <v>58</v>
      </c>
      <c r="N43" s="5" t="s">
        <v>21</v>
      </c>
      <c r="O43" s="17" t="s">
        <v>424</v>
      </c>
      <c r="P43" s="5" t="s">
        <v>37</v>
      </c>
      <c r="Q43" s="5" t="s">
        <v>37</v>
      </c>
      <c r="V43" s="5" t="s">
        <v>112</v>
      </c>
      <c r="W43" s="14">
        <v>20</v>
      </c>
      <c r="X43" s="8"/>
      <c r="Y43" s="8"/>
      <c r="Z43" s="8"/>
      <c r="AA43" s="8"/>
      <c r="AB43" s="8"/>
      <c r="AC43" s="8"/>
      <c r="AD43" s="8"/>
      <c r="AE43" s="8"/>
      <c r="AF43" s="8">
        <f t="shared" si="4"/>
        <v>0</v>
      </c>
      <c r="AG43" s="14"/>
      <c r="AH43" s="14">
        <v>117.84800000000001</v>
      </c>
      <c r="AI43" s="14"/>
      <c r="AJ43" s="8"/>
      <c r="AK43" s="8"/>
      <c r="AL43" s="4" t="s">
        <v>96</v>
      </c>
      <c r="AM43" s="4" t="s">
        <v>98</v>
      </c>
    </row>
    <row r="44" spans="1:39" x14ac:dyDescent="0.25">
      <c r="A44" s="4" t="s">
        <v>904</v>
      </c>
      <c r="B44" s="4" t="s">
        <v>35</v>
      </c>
      <c r="C44" s="4">
        <v>2023</v>
      </c>
      <c r="D44" s="23" t="s">
        <v>157</v>
      </c>
      <c r="E44" s="4" t="s">
        <v>179</v>
      </c>
      <c r="F44" s="4" t="s">
        <v>579</v>
      </c>
      <c r="G44" s="4" t="s">
        <v>756</v>
      </c>
      <c r="H44" s="4" t="s">
        <v>15</v>
      </c>
      <c r="I44" s="4" t="s">
        <v>16</v>
      </c>
      <c r="J44" s="4" t="s">
        <v>123</v>
      </c>
      <c r="L44" s="6" t="s">
        <v>74</v>
      </c>
      <c r="M44" s="5" t="s">
        <v>58</v>
      </c>
      <c r="N44" s="5" t="s">
        <v>21</v>
      </c>
      <c r="O44" s="17" t="s">
        <v>424</v>
      </c>
      <c r="P44" s="5" t="s">
        <v>37</v>
      </c>
      <c r="Q44" s="5" t="s">
        <v>37</v>
      </c>
      <c r="R44" s="4" t="s">
        <v>159</v>
      </c>
      <c r="T44" s="4">
        <v>1.5</v>
      </c>
      <c r="V44" s="4" t="s">
        <v>112</v>
      </c>
      <c r="W44" s="8"/>
      <c r="X44" s="8"/>
      <c r="Y44" s="8"/>
      <c r="Z44" s="8"/>
      <c r="AA44" s="8"/>
      <c r="AB44" s="8"/>
      <c r="AC44" s="8"/>
      <c r="AD44" s="8"/>
      <c r="AE44" s="8"/>
      <c r="AF44" s="8">
        <f t="shared" si="4"/>
        <v>0</v>
      </c>
      <c r="AG44" s="8">
        <v>108</v>
      </c>
      <c r="AH44" s="8">
        <v>4.8</v>
      </c>
      <c r="AI44" s="8">
        <v>82.8</v>
      </c>
      <c r="AJ44" s="8"/>
      <c r="AK44" s="8">
        <v>383.04</v>
      </c>
      <c r="AL44" s="4" t="s">
        <v>96</v>
      </c>
      <c r="AM44" s="4" t="s">
        <v>97</v>
      </c>
    </row>
    <row r="45" spans="1:39" x14ac:dyDescent="0.25">
      <c r="A45" s="4" t="s">
        <v>905</v>
      </c>
      <c r="B45" s="4" t="s">
        <v>35</v>
      </c>
      <c r="C45" s="4">
        <v>2020</v>
      </c>
      <c r="D45" s="19" t="s">
        <v>70</v>
      </c>
      <c r="E45" s="4" t="s">
        <v>179</v>
      </c>
      <c r="F45" s="4" t="s">
        <v>579</v>
      </c>
      <c r="G45" s="4" t="s">
        <v>755</v>
      </c>
      <c r="H45" s="4" t="s">
        <v>15</v>
      </c>
      <c r="I45" s="4" t="s">
        <v>16</v>
      </c>
      <c r="J45" s="4" t="s">
        <v>24</v>
      </c>
      <c r="K45" s="4">
        <f>5*365</f>
        <v>1825</v>
      </c>
      <c r="L45" s="6" t="s">
        <v>67</v>
      </c>
      <c r="M45" s="5" t="s">
        <v>58</v>
      </c>
      <c r="N45" s="5" t="s">
        <v>21</v>
      </c>
      <c r="O45" s="17" t="s">
        <v>424</v>
      </c>
      <c r="P45" s="5" t="s">
        <v>37</v>
      </c>
      <c r="Q45" s="5" t="s">
        <v>37</v>
      </c>
      <c r="W45" s="8"/>
      <c r="X45" s="8"/>
      <c r="Y45" s="8"/>
      <c r="Z45" s="8"/>
      <c r="AA45" s="8"/>
      <c r="AB45" s="8"/>
      <c r="AC45" s="8">
        <v>42</v>
      </c>
      <c r="AD45" s="8"/>
      <c r="AE45" s="8"/>
      <c r="AF45" s="8">
        <f t="shared" si="4"/>
        <v>0</v>
      </c>
      <c r="AG45" s="8">
        <v>3.5</v>
      </c>
      <c r="AH45" s="8"/>
      <c r="AI45" s="8"/>
      <c r="AJ45" s="8">
        <v>0.83</v>
      </c>
      <c r="AK45" s="8"/>
      <c r="AL45" s="4" t="s">
        <v>96</v>
      </c>
      <c r="AM45" s="4" t="s">
        <v>169</v>
      </c>
    </row>
    <row r="46" spans="1:39" x14ac:dyDescent="0.25">
      <c r="A46" s="4" t="s">
        <v>906</v>
      </c>
      <c r="B46" s="4" t="s">
        <v>35</v>
      </c>
      <c r="C46" s="4">
        <v>2017</v>
      </c>
      <c r="D46" s="23" t="s">
        <v>36</v>
      </c>
      <c r="E46" s="4" t="s">
        <v>179</v>
      </c>
      <c r="F46" s="4" t="s">
        <v>579</v>
      </c>
      <c r="G46" s="4" t="s">
        <v>757</v>
      </c>
      <c r="H46" s="4" t="s">
        <v>15</v>
      </c>
      <c r="I46" s="4" t="s">
        <v>16</v>
      </c>
      <c r="J46" s="4" t="s">
        <v>24</v>
      </c>
      <c r="K46" s="4">
        <v>120</v>
      </c>
      <c r="L46" s="6" t="s">
        <v>25</v>
      </c>
      <c r="M46" s="5" t="s">
        <v>58</v>
      </c>
      <c r="N46" s="5" t="s">
        <v>21</v>
      </c>
      <c r="O46" s="17" t="s">
        <v>424</v>
      </c>
      <c r="P46" s="5" t="s">
        <v>37</v>
      </c>
      <c r="Q46" s="5" t="s">
        <v>37</v>
      </c>
      <c r="S46" s="4">
        <v>7500</v>
      </c>
      <c r="T46" s="4">
        <v>1.3</v>
      </c>
      <c r="V46" s="4" t="s">
        <v>112</v>
      </c>
      <c r="W46" s="8">
        <v>23.97</v>
      </c>
      <c r="X46" s="8">
        <v>7.3</v>
      </c>
      <c r="Y46" s="8"/>
      <c r="Z46" s="8">
        <v>13.01</v>
      </c>
      <c r="AA46" s="8"/>
      <c r="AB46" s="8">
        <v>0.28999999999999998</v>
      </c>
      <c r="AC46" s="8">
        <v>1.48</v>
      </c>
      <c r="AD46" s="8"/>
      <c r="AE46" s="8"/>
      <c r="AF46" s="8">
        <f t="shared" si="4"/>
        <v>10.191968796188624</v>
      </c>
      <c r="AG46" s="8">
        <v>189</v>
      </c>
      <c r="AH46" s="8"/>
      <c r="AI46" s="8"/>
      <c r="AJ46" s="8"/>
      <c r="AK46" s="8">
        <v>0.41</v>
      </c>
      <c r="AL46" s="4" t="s">
        <v>96</v>
      </c>
      <c r="AM46" s="4" t="s">
        <v>97</v>
      </c>
    </row>
    <row r="47" spans="1:39" x14ac:dyDescent="0.25">
      <c r="A47" s="4" t="s">
        <v>907</v>
      </c>
      <c r="B47" s="4" t="s">
        <v>35</v>
      </c>
      <c r="C47" s="4">
        <v>2015</v>
      </c>
      <c r="E47" s="4" t="s">
        <v>179</v>
      </c>
      <c r="F47" s="4" t="s">
        <v>579</v>
      </c>
      <c r="G47" s="4" t="s">
        <v>759</v>
      </c>
      <c r="H47" s="4" t="s">
        <v>15</v>
      </c>
      <c r="I47" s="4" t="s">
        <v>16</v>
      </c>
      <c r="J47" s="4" t="s">
        <v>24</v>
      </c>
      <c r="K47" s="4">
        <v>164</v>
      </c>
      <c r="L47" s="6" t="s">
        <v>74</v>
      </c>
      <c r="M47" s="5" t="s">
        <v>58</v>
      </c>
      <c r="N47" s="5" t="s">
        <v>21</v>
      </c>
      <c r="O47" s="17" t="s">
        <v>424</v>
      </c>
      <c r="P47" s="5" t="s">
        <v>37</v>
      </c>
      <c r="Q47" s="5" t="s">
        <v>37</v>
      </c>
      <c r="V47" s="4" t="s">
        <v>95</v>
      </c>
      <c r="W47" s="8"/>
      <c r="X47" s="8"/>
      <c r="Y47" s="8"/>
      <c r="Z47" s="8"/>
      <c r="AA47" s="8"/>
      <c r="AB47" s="8"/>
      <c r="AC47" s="8"/>
      <c r="AD47" s="8"/>
      <c r="AE47" s="8"/>
      <c r="AF47" s="8">
        <f t="shared" si="4"/>
        <v>0</v>
      </c>
      <c r="AG47" s="8">
        <v>478.79999999999995</v>
      </c>
      <c r="AH47" s="8"/>
      <c r="AI47" s="8"/>
      <c r="AJ47" s="8"/>
      <c r="AK47" s="8">
        <v>0.25775999999999999</v>
      </c>
      <c r="AL47" s="4" t="s">
        <v>96</v>
      </c>
      <c r="AM47" s="4" t="s">
        <v>98</v>
      </c>
    </row>
    <row r="48" spans="1:39" x14ac:dyDescent="0.25">
      <c r="A48" s="4" t="s">
        <v>909</v>
      </c>
      <c r="B48" s="4" t="s">
        <v>35</v>
      </c>
      <c r="C48" s="4">
        <v>2019</v>
      </c>
      <c r="D48" s="23" t="s">
        <v>156</v>
      </c>
      <c r="E48" s="4" t="s">
        <v>179</v>
      </c>
      <c r="F48" s="4" t="s">
        <v>579</v>
      </c>
      <c r="G48" s="4" t="s">
        <v>758</v>
      </c>
      <c r="H48" s="4" t="s">
        <v>15</v>
      </c>
      <c r="I48" s="4" t="s">
        <v>16</v>
      </c>
      <c r="J48" s="4" t="s">
        <v>123</v>
      </c>
      <c r="K48" s="4">
        <v>153</v>
      </c>
      <c r="L48" s="6" t="s">
        <v>74</v>
      </c>
      <c r="M48" s="5" t="s">
        <v>58</v>
      </c>
      <c r="N48" s="5" t="s">
        <v>21</v>
      </c>
      <c r="O48" s="17" t="s">
        <v>424</v>
      </c>
      <c r="P48" s="5" t="s">
        <v>37</v>
      </c>
      <c r="Q48" s="5" t="s">
        <v>37</v>
      </c>
      <c r="T48" s="4">
        <v>1.8</v>
      </c>
      <c r="V48" s="4" t="s">
        <v>95</v>
      </c>
      <c r="W48" s="8">
        <v>19.600000000000001</v>
      </c>
      <c r="X48" s="8"/>
      <c r="Y48" s="8"/>
      <c r="Z48" s="8"/>
      <c r="AA48" s="8"/>
      <c r="AB48" s="8"/>
      <c r="AC48" s="8">
        <v>0.42</v>
      </c>
      <c r="AD48" s="8"/>
      <c r="AE48" s="8"/>
      <c r="AF48" s="8">
        <f t="shared" si="4"/>
        <v>0</v>
      </c>
      <c r="AG48" s="8"/>
      <c r="AH48" s="8"/>
      <c r="AI48" s="8">
        <v>0.81</v>
      </c>
      <c r="AJ48" s="8"/>
      <c r="AK48" s="8"/>
      <c r="AL48" s="4" t="s">
        <v>96</v>
      </c>
      <c r="AM48" s="4" t="s">
        <v>97</v>
      </c>
    </row>
    <row r="49" spans="1:39" x14ac:dyDescent="0.25">
      <c r="A49" s="4" t="s">
        <v>911</v>
      </c>
      <c r="B49" s="4" t="s">
        <v>121</v>
      </c>
      <c r="C49" s="4">
        <v>2019</v>
      </c>
      <c r="D49" s="4" t="s">
        <v>122</v>
      </c>
      <c r="E49" s="4" t="s">
        <v>179</v>
      </c>
      <c r="F49" s="4" t="s">
        <v>579</v>
      </c>
      <c r="G49" s="4" t="s">
        <v>762</v>
      </c>
      <c r="H49" s="4" t="s">
        <v>15</v>
      </c>
      <c r="I49" s="4" t="s">
        <v>16</v>
      </c>
      <c r="J49" s="4" t="s">
        <v>24</v>
      </c>
      <c r="L49" s="6" t="s">
        <v>25</v>
      </c>
      <c r="M49" s="5" t="s">
        <v>58</v>
      </c>
      <c r="N49" s="5" t="s">
        <v>21</v>
      </c>
      <c r="O49" s="17" t="s">
        <v>424</v>
      </c>
      <c r="P49" s="5" t="s">
        <v>37</v>
      </c>
      <c r="Q49" s="5" t="s">
        <v>37</v>
      </c>
      <c r="R49" s="4" t="s">
        <v>124</v>
      </c>
      <c r="V49" s="4" t="s">
        <v>95</v>
      </c>
      <c r="W49" s="8">
        <v>27.15</v>
      </c>
      <c r="X49" s="8">
        <v>6.32</v>
      </c>
      <c r="Y49" s="8"/>
      <c r="Z49" s="8"/>
      <c r="AA49" s="8"/>
      <c r="AB49" s="8"/>
      <c r="AC49" s="8">
        <v>77.2</v>
      </c>
      <c r="AD49" s="8">
        <v>11.7</v>
      </c>
      <c r="AE49" s="8"/>
      <c r="AF49" s="8">
        <f t="shared" si="4"/>
        <v>0</v>
      </c>
      <c r="AG49" s="8">
        <v>21.84</v>
      </c>
      <c r="AH49" s="8"/>
      <c r="AI49" s="8"/>
      <c r="AJ49" s="8"/>
      <c r="AK49" s="8"/>
      <c r="AL49" s="4" t="s">
        <v>96</v>
      </c>
      <c r="AM49" s="4" t="s">
        <v>98</v>
      </c>
    </row>
    <row r="50" spans="1:39" ht="13.8" customHeight="1" x14ac:dyDescent="0.25">
      <c r="A50" s="4" t="s">
        <v>912</v>
      </c>
      <c r="B50" s="28" t="s">
        <v>177</v>
      </c>
      <c r="C50" s="15">
        <v>2021</v>
      </c>
      <c r="D50" s="12" t="s">
        <v>827</v>
      </c>
      <c r="E50" s="15" t="s">
        <v>179</v>
      </c>
      <c r="F50" s="4" t="s">
        <v>579</v>
      </c>
      <c r="G50" s="4" t="s">
        <v>704</v>
      </c>
      <c r="H50" s="15" t="s">
        <v>15</v>
      </c>
      <c r="I50" s="15" t="s">
        <v>16</v>
      </c>
      <c r="J50" s="18" t="s">
        <v>66</v>
      </c>
      <c r="K50" s="16"/>
      <c r="L50" s="34"/>
      <c r="M50" s="17"/>
      <c r="N50" s="5" t="s">
        <v>21</v>
      </c>
      <c r="O50" s="17" t="s">
        <v>424</v>
      </c>
      <c r="P50" s="17" t="s">
        <v>37</v>
      </c>
      <c r="Q50" s="17" t="s">
        <v>37</v>
      </c>
      <c r="AF50" s="8">
        <f t="shared" si="4"/>
        <v>0</v>
      </c>
      <c r="AG50" s="16"/>
      <c r="AH50" s="16"/>
      <c r="AI50" s="16"/>
      <c r="AJ50" s="16"/>
      <c r="AK50" s="16">
        <v>0.12239999999999999</v>
      </c>
      <c r="AL50" s="4" t="s">
        <v>96</v>
      </c>
      <c r="AM50" s="4" t="s">
        <v>98</v>
      </c>
    </row>
    <row r="51" spans="1:39" ht="13.8" customHeight="1" x14ac:dyDescent="0.25">
      <c r="A51" s="4" t="s">
        <v>913</v>
      </c>
      <c r="B51" s="12" t="s">
        <v>177</v>
      </c>
      <c r="C51" s="12">
        <v>2023</v>
      </c>
      <c r="D51" s="12" t="s">
        <v>857</v>
      </c>
      <c r="E51" s="12" t="s">
        <v>179</v>
      </c>
      <c r="F51" s="4" t="s">
        <v>579</v>
      </c>
      <c r="G51" s="4" t="s">
        <v>708</v>
      </c>
      <c r="H51" s="12" t="s">
        <v>15</v>
      </c>
      <c r="I51" s="12" t="s">
        <v>16</v>
      </c>
      <c r="J51" s="12" t="s">
        <v>66</v>
      </c>
      <c r="K51" s="13"/>
      <c r="L51" s="35"/>
      <c r="M51" s="13"/>
      <c r="N51" s="5" t="s">
        <v>21</v>
      </c>
      <c r="O51" s="17" t="s">
        <v>424</v>
      </c>
      <c r="P51" s="13" t="s">
        <v>37</v>
      </c>
      <c r="Q51" s="13" t="s">
        <v>37</v>
      </c>
      <c r="AF51" s="8">
        <f t="shared" si="4"/>
        <v>0</v>
      </c>
      <c r="AG51" s="26">
        <v>108</v>
      </c>
      <c r="AH51" s="26"/>
      <c r="AI51" s="26"/>
      <c r="AJ51" s="26"/>
      <c r="AK51" s="12"/>
      <c r="AL51" s="4" t="s">
        <v>96</v>
      </c>
      <c r="AM51" s="4" t="s">
        <v>98</v>
      </c>
    </row>
    <row r="52" spans="1:39" x14ac:dyDescent="0.25">
      <c r="A52" s="4" t="s">
        <v>914</v>
      </c>
      <c r="B52" s="28" t="s">
        <v>177</v>
      </c>
      <c r="C52" s="15">
        <v>2022</v>
      </c>
      <c r="D52" s="12" t="s">
        <v>828</v>
      </c>
      <c r="E52" s="15" t="s">
        <v>179</v>
      </c>
      <c r="F52" s="4" t="s">
        <v>579</v>
      </c>
      <c r="G52" s="4" t="s">
        <v>705</v>
      </c>
      <c r="H52" s="15" t="s">
        <v>15</v>
      </c>
      <c r="I52" s="15" t="s">
        <v>16</v>
      </c>
      <c r="J52" s="18" t="s">
        <v>66</v>
      </c>
      <c r="K52" s="16"/>
      <c r="L52" s="34"/>
      <c r="M52" s="17"/>
      <c r="N52" s="5" t="s">
        <v>21</v>
      </c>
      <c r="O52" s="17" t="s">
        <v>424</v>
      </c>
      <c r="P52" s="17" t="s">
        <v>37</v>
      </c>
      <c r="Q52" s="17" t="s">
        <v>37</v>
      </c>
      <c r="AF52" s="8">
        <f t="shared" ref="AF52:AF70" si="5">(Z52*(14.01/18.04))+(AA52*(14.01/62))+(AB52*(14.01/46.01))</f>
        <v>0</v>
      </c>
      <c r="AG52" s="16"/>
      <c r="AH52" s="16"/>
      <c r="AI52" s="16"/>
      <c r="AJ52" s="16"/>
      <c r="AK52" s="16">
        <v>1.0296000000000001</v>
      </c>
      <c r="AL52" s="4" t="s">
        <v>96</v>
      </c>
      <c r="AM52" s="4" t="s">
        <v>98</v>
      </c>
    </row>
    <row r="53" spans="1:39" x14ac:dyDescent="0.25">
      <c r="A53" s="4" t="s">
        <v>915</v>
      </c>
      <c r="B53" s="28" t="s">
        <v>177</v>
      </c>
      <c r="C53" s="15">
        <v>2018</v>
      </c>
      <c r="D53" s="12" t="s">
        <v>824</v>
      </c>
      <c r="E53" s="15" t="s">
        <v>179</v>
      </c>
      <c r="F53" s="4" t="s">
        <v>579</v>
      </c>
      <c r="G53" s="4" t="s">
        <v>702</v>
      </c>
      <c r="H53" s="15" t="s">
        <v>15</v>
      </c>
      <c r="I53" s="15" t="s">
        <v>16</v>
      </c>
      <c r="J53" s="18" t="s">
        <v>66</v>
      </c>
      <c r="K53" s="16"/>
      <c r="L53" s="34"/>
      <c r="M53" s="17"/>
      <c r="N53" s="5" t="s">
        <v>21</v>
      </c>
      <c r="O53" s="17" t="s">
        <v>424</v>
      </c>
      <c r="P53" s="17" t="s">
        <v>37</v>
      </c>
      <c r="Q53" s="17" t="s">
        <v>37</v>
      </c>
      <c r="W53" s="4">
        <v>28.37</v>
      </c>
      <c r="X53" s="4">
        <v>9.16</v>
      </c>
      <c r="Y53" s="4">
        <v>9.3000000000000007</v>
      </c>
      <c r="Z53" s="4">
        <v>0.76</v>
      </c>
      <c r="AB53" s="4">
        <v>0.13</v>
      </c>
      <c r="AD53" s="4">
        <v>23.18</v>
      </c>
      <c r="AF53" s="8">
        <f t="shared" si="5"/>
        <v>0.62980660234374963</v>
      </c>
      <c r="AG53" s="16"/>
      <c r="AH53" s="16"/>
      <c r="AI53" s="16"/>
      <c r="AJ53" s="16"/>
      <c r="AK53" s="16">
        <v>1.056E-2</v>
      </c>
      <c r="AL53" s="4" t="s">
        <v>96</v>
      </c>
      <c r="AM53" s="4" t="s">
        <v>98</v>
      </c>
    </row>
    <row r="54" spans="1:39" x14ac:dyDescent="0.25">
      <c r="A54" s="4" t="s">
        <v>917</v>
      </c>
      <c r="B54" s="28" t="s">
        <v>177</v>
      </c>
      <c r="C54" s="15">
        <v>2015</v>
      </c>
      <c r="D54" s="12" t="s">
        <v>825</v>
      </c>
      <c r="E54" s="15" t="s">
        <v>179</v>
      </c>
      <c r="F54" s="4" t="s">
        <v>579</v>
      </c>
      <c r="G54" s="4" t="s">
        <v>701</v>
      </c>
      <c r="H54" s="15" t="s">
        <v>15</v>
      </c>
      <c r="I54" s="15" t="s">
        <v>16</v>
      </c>
      <c r="J54" s="18" t="s">
        <v>66</v>
      </c>
      <c r="K54" s="16"/>
      <c r="L54" s="34"/>
      <c r="M54" s="17"/>
      <c r="N54" s="5" t="s">
        <v>21</v>
      </c>
      <c r="O54" s="17" t="s">
        <v>424</v>
      </c>
      <c r="P54" s="17" t="s">
        <v>37</v>
      </c>
      <c r="Q54" s="17" t="s">
        <v>37</v>
      </c>
      <c r="AF54" s="8">
        <f t="shared" si="5"/>
        <v>0</v>
      </c>
      <c r="AG54" s="16"/>
      <c r="AH54" s="16"/>
      <c r="AI54" s="16"/>
      <c r="AJ54" s="16"/>
      <c r="AK54" s="16">
        <v>0.25775999999999999</v>
      </c>
      <c r="AL54" s="4" t="s">
        <v>96</v>
      </c>
      <c r="AM54" s="4" t="s">
        <v>98</v>
      </c>
    </row>
    <row r="55" spans="1:39" x14ac:dyDescent="0.25">
      <c r="A55" s="4" t="s">
        <v>919</v>
      </c>
      <c r="B55" s="28" t="s">
        <v>177</v>
      </c>
      <c r="C55" s="15">
        <v>2020</v>
      </c>
      <c r="D55" s="12" t="s">
        <v>826</v>
      </c>
      <c r="E55" s="15" t="s">
        <v>179</v>
      </c>
      <c r="F55" s="4" t="s">
        <v>579</v>
      </c>
      <c r="G55" s="4" t="s">
        <v>703</v>
      </c>
      <c r="H55" s="15" t="s">
        <v>15</v>
      </c>
      <c r="I55" s="15" t="s">
        <v>16</v>
      </c>
      <c r="J55" s="18" t="s">
        <v>66</v>
      </c>
      <c r="K55" s="16"/>
      <c r="L55" s="34"/>
      <c r="M55" s="17"/>
      <c r="N55" s="5" t="s">
        <v>21</v>
      </c>
      <c r="O55" s="17" t="s">
        <v>424</v>
      </c>
      <c r="P55" s="17" t="s">
        <v>37</v>
      </c>
      <c r="Q55" s="17" t="s">
        <v>37</v>
      </c>
      <c r="AF55" s="8">
        <f t="shared" si="5"/>
        <v>0</v>
      </c>
      <c r="AG55" s="16"/>
      <c r="AH55" s="16"/>
      <c r="AI55" s="16"/>
      <c r="AJ55" s="16"/>
      <c r="AK55" s="16">
        <v>2.6983200000000003</v>
      </c>
      <c r="AL55" s="4" t="s">
        <v>96</v>
      </c>
      <c r="AM55" s="4" t="s">
        <v>98</v>
      </c>
    </row>
    <row r="56" spans="1:39" x14ac:dyDescent="0.25">
      <c r="A56" s="4" t="s">
        <v>920</v>
      </c>
      <c r="B56" s="12" t="s">
        <v>496</v>
      </c>
      <c r="C56" s="12">
        <v>2018</v>
      </c>
      <c r="D56" s="12"/>
      <c r="E56" s="12" t="s">
        <v>179</v>
      </c>
      <c r="F56" s="4" t="s">
        <v>579</v>
      </c>
      <c r="G56" s="4" t="s">
        <v>702</v>
      </c>
      <c r="H56" s="12" t="s">
        <v>15</v>
      </c>
      <c r="I56" s="12" t="s">
        <v>16</v>
      </c>
      <c r="J56" s="12" t="s">
        <v>66</v>
      </c>
      <c r="K56" s="13"/>
      <c r="L56" s="35"/>
      <c r="M56" s="13"/>
      <c r="N56" s="5" t="s">
        <v>21</v>
      </c>
      <c r="O56" s="17" t="s">
        <v>424</v>
      </c>
      <c r="P56" s="13" t="s">
        <v>37</v>
      </c>
      <c r="Q56" s="17" t="s">
        <v>37</v>
      </c>
      <c r="AF56" s="8">
        <f t="shared" si="5"/>
        <v>0</v>
      </c>
      <c r="AG56" s="26">
        <v>253.44</v>
      </c>
      <c r="AH56" s="26"/>
      <c r="AI56" s="26"/>
      <c r="AJ56" s="26"/>
      <c r="AK56" s="12"/>
      <c r="AL56" s="4" t="s">
        <v>96</v>
      </c>
      <c r="AM56" s="4" t="s">
        <v>98</v>
      </c>
    </row>
    <row r="57" spans="1:39" x14ac:dyDescent="0.25">
      <c r="A57" s="4" t="s">
        <v>921</v>
      </c>
      <c r="B57" s="12" t="s">
        <v>496</v>
      </c>
      <c r="C57" s="12">
        <v>2023</v>
      </c>
      <c r="D57" s="12" t="s">
        <v>831</v>
      </c>
      <c r="E57" s="12" t="s">
        <v>179</v>
      </c>
      <c r="F57" s="4" t="s">
        <v>579</v>
      </c>
      <c r="G57" s="4" t="s">
        <v>709</v>
      </c>
      <c r="H57" s="12" t="s">
        <v>15</v>
      </c>
      <c r="I57" s="12" t="s">
        <v>16</v>
      </c>
      <c r="J57" s="12" t="s">
        <v>66</v>
      </c>
      <c r="K57" s="13"/>
      <c r="L57" s="35"/>
      <c r="M57" s="13"/>
      <c r="N57" s="5" t="s">
        <v>21</v>
      </c>
      <c r="O57" s="17" t="s">
        <v>424</v>
      </c>
      <c r="P57" s="13" t="s">
        <v>37</v>
      </c>
      <c r="Q57" s="17" t="s">
        <v>37</v>
      </c>
      <c r="AF57" s="8">
        <f t="shared" si="5"/>
        <v>0</v>
      </c>
      <c r="AG57" s="26">
        <v>182.39999999999998</v>
      </c>
      <c r="AH57" s="26"/>
      <c r="AI57" s="26"/>
      <c r="AJ57" s="26"/>
      <c r="AK57" s="12"/>
      <c r="AL57" s="4" t="s">
        <v>96</v>
      </c>
      <c r="AM57" s="4" t="s">
        <v>98</v>
      </c>
    </row>
    <row r="58" spans="1:39" x14ac:dyDescent="0.25">
      <c r="A58" s="4" t="s">
        <v>923</v>
      </c>
      <c r="B58" s="12" t="s">
        <v>496</v>
      </c>
      <c r="C58" s="12">
        <v>2022</v>
      </c>
      <c r="D58" s="12" t="s">
        <v>829</v>
      </c>
      <c r="E58" s="12" t="s">
        <v>179</v>
      </c>
      <c r="F58" s="4" t="s">
        <v>579</v>
      </c>
      <c r="G58" s="4" t="s">
        <v>706</v>
      </c>
      <c r="H58" s="12" t="s">
        <v>15</v>
      </c>
      <c r="I58" s="12" t="s">
        <v>16</v>
      </c>
      <c r="J58" s="12" t="s">
        <v>66</v>
      </c>
      <c r="K58" s="13"/>
      <c r="L58" s="35"/>
      <c r="M58" s="13"/>
      <c r="N58" s="5" t="s">
        <v>21</v>
      </c>
      <c r="O58" s="17" t="s">
        <v>424</v>
      </c>
      <c r="P58" s="13" t="s">
        <v>37</v>
      </c>
      <c r="Q58" s="13" t="s">
        <v>37</v>
      </c>
      <c r="AF58" s="8">
        <f t="shared" si="5"/>
        <v>0</v>
      </c>
      <c r="AG58" s="26">
        <v>112.80000000000001</v>
      </c>
      <c r="AH58" s="26"/>
      <c r="AI58" s="26"/>
      <c r="AJ58" s="26"/>
      <c r="AK58" s="12"/>
      <c r="AL58" s="4" t="s">
        <v>96</v>
      </c>
      <c r="AM58" s="4" t="s">
        <v>98</v>
      </c>
    </row>
    <row r="59" spans="1:39" x14ac:dyDescent="0.25">
      <c r="A59" s="4" t="s">
        <v>919</v>
      </c>
      <c r="B59" s="12" t="s">
        <v>496</v>
      </c>
      <c r="C59" s="12">
        <v>2020</v>
      </c>
      <c r="D59" s="12" t="s">
        <v>826</v>
      </c>
      <c r="E59" s="12" t="s">
        <v>179</v>
      </c>
      <c r="F59" s="4" t="s">
        <v>579</v>
      </c>
      <c r="G59" s="4" t="s">
        <v>703</v>
      </c>
      <c r="H59" s="12" t="s">
        <v>15</v>
      </c>
      <c r="I59" s="12" t="s">
        <v>16</v>
      </c>
      <c r="J59" s="12" t="s">
        <v>66</v>
      </c>
      <c r="K59" s="13"/>
      <c r="L59" s="35"/>
      <c r="M59" s="13"/>
      <c r="N59" s="5" t="s">
        <v>21</v>
      </c>
      <c r="O59" s="17" t="s">
        <v>424</v>
      </c>
      <c r="P59" s="13" t="s">
        <v>37</v>
      </c>
      <c r="Q59" s="13" t="s">
        <v>37</v>
      </c>
      <c r="AF59" s="8">
        <f t="shared" si="5"/>
        <v>0</v>
      </c>
      <c r="AG59" s="26">
        <v>549.84</v>
      </c>
      <c r="AH59" s="26"/>
      <c r="AI59" s="26"/>
      <c r="AJ59" s="26"/>
      <c r="AK59" s="12"/>
      <c r="AL59" s="4" t="s">
        <v>96</v>
      </c>
      <c r="AM59" s="4" t="s">
        <v>98</v>
      </c>
    </row>
    <row r="60" spans="1:39" x14ac:dyDescent="0.25">
      <c r="A60" s="4" t="s">
        <v>1243</v>
      </c>
      <c r="B60" s="12" t="s">
        <v>496</v>
      </c>
      <c r="C60" s="12">
        <v>2022</v>
      </c>
      <c r="D60" s="12" t="s">
        <v>830</v>
      </c>
      <c r="E60" s="12" t="s">
        <v>179</v>
      </c>
      <c r="F60" s="4" t="s">
        <v>579</v>
      </c>
      <c r="G60" s="4" t="s">
        <v>707</v>
      </c>
      <c r="H60" s="12" t="s">
        <v>15</v>
      </c>
      <c r="I60" s="12" t="s">
        <v>16</v>
      </c>
      <c r="J60" s="12" t="s">
        <v>66</v>
      </c>
      <c r="K60" s="13"/>
      <c r="L60" s="35"/>
      <c r="M60" s="13"/>
      <c r="N60" s="5" t="s">
        <v>21</v>
      </c>
      <c r="O60" s="17" t="s">
        <v>424</v>
      </c>
      <c r="P60" s="13" t="s">
        <v>37</v>
      </c>
      <c r="Q60" s="13" t="s">
        <v>37</v>
      </c>
      <c r="AF60" s="8">
        <f t="shared" si="5"/>
        <v>0</v>
      </c>
      <c r="AG60" s="26">
        <v>417.59999999999997</v>
      </c>
      <c r="AH60" s="26"/>
      <c r="AI60" s="26"/>
      <c r="AJ60" s="26"/>
      <c r="AK60" s="12"/>
      <c r="AL60" s="4" t="s">
        <v>96</v>
      </c>
      <c r="AM60" s="4" t="s">
        <v>98</v>
      </c>
    </row>
    <row r="61" spans="1:39" x14ac:dyDescent="0.25">
      <c r="A61" s="4" t="s">
        <v>1244</v>
      </c>
      <c r="B61" s="12" t="s">
        <v>498</v>
      </c>
      <c r="C61" s="12">
        <v>2015</v>
      </c>
      <c r="D61" s="12" t="s">
        <v>825</v>
      </c>
      <c r="E61" s="12" t="s">
        <v>179</v>
      </c>
      <c r="F61" s="4" t="s">
        <v>579</v>
      </c>
      <c r="G61" s="4" t="s">
        <v>701</v>
      </c>
      <c r="H61" s="12" t="s">
        <v>15</v>
      </c>
      <c r="I61" s="12" t="s">
        <v>16</v>
      </c>
      <c r="J61" s="12" t="s">
        <v>66</v>
      </c>
      <c r="K61" s="13"/>
      <c r="L61" s="35"/>
      <c r="M61" s="13"/>
      <c r="N61" s="5" t="s">
        <v>21</v>
      </c>
      <c r="O61" s="17" t="s">
        <v>424</v>
      </c>
      <c r="P61" s="13" t="s">
        <v>37</v>
      </c>
      <c r="Q61" s="13" t="s">
        <v>37</v>
      </c>
      <c r="AF61" s="8">
        <f t="shared" si="5"/>
        <v>0</v>
      </c>
      <c r="AG61" s="26">
        <v>478.79999999999995</v>
      </c>
      <c r="AH61" s="26"/>
      <c r="AI61" s="26"/>
      <c r="AJ61" s="26"/>
      <c r="AK61" s="12"/>
      <c r="AL61" s="4" t="s">
        <v>96</v>
      </c>
      <c r="AM61" s="4" t="s">
        <v>98</v>
      </c>
    </row>
    <row r="62" spans="1:39" x14ac:dyDescent="0.25">
      <c r="A62" s="4" t="s">
        <v>1245</v>
      </c>
      <c r="B62" s="12" t="s">
        <v>501</v>
      </c>
      <c r="C62" s="12">
        <v>2012</v>
      </c>
      <c r="D62" s="12"/>
      <c r="E62" s="12" t="s">
        <v>179</v>
      </c>
      <c r="F62" s="4" t="s">
        <v>578</v>
      </c>
      <c r="G62" s="4" t="s">
        <v>699</v>
      </c>
      <c r="H62" s="12" t="s">
        <v>15</v>
      </c>
      <c r="I62" s="12" t="s">
        <v>16</v>
      </c>
      <c r="J62" s="12" t="s">
        <v>66</v>
      </c>
      <c r="K62" s="13"/>
      <c r="L62" s="35"/>
      <c r="M62" s="13"/>
      <c r="N62" s="5" t="s">
        <v>21</v>
      </c>
      <c r="O62" s="17" t="s">
        <v>424</v>
      </c>
      <c r="P62" s="13" t="s">
        <v>37</v>
      </c>
      <c r="Q62" s="13" t="s">
        <v>37</v>
      </c>
      <c r="AF62" s="8">
        <f t="shared" si="5"/>
        <v>0</v>
      </c>
      <c r="AG62" s="26">
        <v>24</v>
      </c>
      <c r="AH62" s="26"/>
      <c r="AI62" s="26"/>
      <c r="AJ62" s="26"/>
      <c r="AK62" s="12"/>
      <c r="AL62" s="4" t="s">
        <v>96</v>
      </c>
      <c r="AM62" s="4" t="s">
        <v>98</v>
      </c>
    </row>
    <row r="63" spans="1:39" x14ac:dyDescent="0.25">
      <c r="A63" s="4" t="s">
        <v>1246</v>
      </c>
      <c r="B63" s="4" t="s">
        <v>17</v>
      </c>
      <c r="C63" s="4">
        <v>2019</v>
      </c>
      <c r="D63" s="4" t="s">
        <v>18</v>
      </c>
      <c r="E63" s="4" t="s">
        <v>179</v>
      </c>
      <c r="F63" s="4" t="s">
        <v>579</v>
      </c>
      <c r="G63" s="4" t="s">
        <v>712</v>
      </c>
      <c r="H63" s="4" t="s">
        <v>15</v>
      </c>
      <c r="I63" s="4" t="s">
        <v>16</v>
      </c>
      <c r="J63" s="4" t="s">
        <v>19</v>
      </c>
      <c r="K63" s="4">
        <v>367</v>
      </c>
      <c r="L63" s="6" t="s">
        <v>20</v>
      </c>
      <c r="M63" s="5" t="s">
        <v>72</v>
      </c>
      <c r="N63" s="5" t="s">
        <v>21</v>
      </c>
      <c r="O63" s="17" t="s">
        <v>48</v>
      </c>
      <c r="P63" s="5" t="s">
        <v>37</v>
      </c>
      <c r="Q63" s="5" t="s">
        <v>37</v>
      </c>
      <c r="S63" s="7">
        <v>17100</v>
      </c>
      <c r="U63" s="4">
        <v>1.5</v>
      </c>
      <c r="V63" s="4" t="s">
        <v>99</v>
      </c>
      <c r="W63" s="8">
        <v>16.5</v>
      </c>
      <c r="X63" s="8">
        <v>5.95</v>
      </c>
      <c r="Y63" s="8"/>
      <c r="Z63" s="8"/>
      <c r="AA63" s="8"/>
      <c r="AB63" s="8"/>
      <c r="AC63" s="8"/>
      <c r="AD63" s="8"/>
      <c r="AE63" s="8">
        <v>20.3</v>
      </c>
      <c r="AF63" s="8">
        <f t="shared" si="5"/>
        <v>0</v>
      </c>
      <c r="AG63" s="8">
        <v>9.02</v>
      </c>
      <c r="AH63" s="8"/>
      <c r="AI63" s="8"/>
      <c r="AJ63" s="8"/>
      <c r="AK63" s="8">
        <v>2.13</v>
      </c>
      <c r="AL63" s="4" t="s">
        <v>96</v>
      </c>
      <c r="AM63" s="4" t="s">
        <v>97</v>
      </c>
    </row>
    <row r="64" spans="1:39" x14ac:dyDescent="0.25">
      <c r="A64" s="4" t="s">
        <v>1248</v>
      </c>
      <c r="B64" s="12" t="s">
        <v>503</v>
      </c>
      <c r="C64" s="12">
        <v>2021</v>
      </c>
      <c r="D64" s="12" t="s">
        <v>834</v>
      </c>
      <c r="E64" s="12" t="s">
        <v>179</v>
      </c>
      <c r="F64" s="4" t="s">
        <v>579</v>
      </c>
      <c r="G64" s="4" t="s">
        <v>716</v>
      </c>
      <c r="H64" s="12" t="s">
        <v>15</v>
      </c>
      <c r="I64" s="12" t="s">
        <v>16</v>
      </c>
      <c r="J64" s="12" t="s">
        <v>100</v>
      </c>
      <c r="K64" s="13"/>
      <c r="L64" s="35"/>
      <c r="M64" s="13"/>
      <c r="N64" s="5" t="s">
        <v>21</v>
      </c>
      <c r="O64" s="17" t="s">
        <v>48</v>
      </c>
      <c r="P64" s="13" t="s">
        <v>37</v>
      </c>
      <c r="Q64" s="13" t="s">
        <v>37</v>
      </c>
      <c r="AF64" s="8">
        <f t="shared" si="5"/>
        <v>0</v>
      </c>
      <c r="AG64" s="26">
        <v>216.48</v>
      </c>
      <c r="AH64" s="26"/>
      <c r="AI64" s="26"/>
      <c r="AJ64" s="26"/>
      <c r="AK64" s="12"/>
      <c r="AL64" s="4" t="s">
        <v>96</v>
      </c>
      <c r="AM64" s="4" t="s">
        <v>98</v>
      </c>
    </row>
    <row r="65" spans="1:39" ht="13.8" customHeight="1" x14ac:dyDescent="0.25">
      <c r="A65" s="4" t="s">
        <v>1249</v>
      </c>
      <c r="B65" s="15" t="s">
        <v>504</v>
      </c>
      <c r="C65" s="15">
        <v>2009</v>
      </c>
      <c r="D65" s="15" t="s">
        <v>858</v>
      </c>
      <c r="E65" s="15" t="s">
        <v>179</v>
      </c>
      <c r="F65" s="4" t="s">
        <v>579</v>
      </c>
      <c r="G65" s="4" t="s">
        <v>567</v>
      </c>
      <c r="H65" s="15" t="s">
        <v>15</v>
      </c>
      <c r="I65" s="15" t="s">
        <v>16</v>
      </c>
      <c r="J65" s="18" t="s">
        <v>191</v>
      </c>
      <c r="K65" s="17"/>
      <c r="L65" s="33"/>
      <c r="M65" s="17"/>
      <c r="N65" s="5" t="s">
        <v>21</v>
      </c>
      <c r="O65" s="17" t="s">
        <v>48</v>
      </c>
      <c r="P65" s="17" t="s">
        <v>44</v>
      </c>
      <c r="Q65" s="17" t="s">
        <v>432</v>
      </c>
      <c r="AF65" s="8">
        <f t="shared" si="5"/>
        <v>0</v>
      </c>
      <c r="AG65" s="21">
        <v>390</v>
      </c>
      <c r="AH65" s="21"/>
      <c r="AI65" s="21"/>
      <c r="AJ65" s="21"/>
      <c r="AK65" s="15"/>
      <c r="AL65" s="4" t="s">
        <v>96</v>
      </c>
      <c r="AM65" s="4" t="s">
        <v>98</v>
      </c>
    </row>
    <row r="66" spans="1:39" x14ac:dyDescent="0.25">
      <c r="A66" s="4" t="s">
        <v>1253</v>
      </c>
      <c r="B66" s="4" t="s">
        <v>161</v>
      </c>
      <c r="C66" s="4">
        <v>2019</v>
      </c>
      <c r="D66" s="23" t="s">
        <v>162</v>
      </c>
      <c r="E66" s="4" t="s">
        <v>179</v>
      </c>
      <c r="F66" s="4" t="s">
        <v>579</v>
      </c>
      <c r="G66" s="4" t="s">
        <v>764</v>
      </c>
      <c r="H66" s="4" t="s">
        <v>15</v>
      </c>
      <c r="I66" s="4" t="s">
        <v>16</v>
      </c>
      <c r="J66" s="4" t="s">
        <v>163</v>
      </c>
      <c r="K66" s="4">
        <v>130</v>
      </c>
      <c r="L66" s="6" t="s">
        <v>1108</v>
      </c>
      <c r="M66" s="5" t="s">
        <v>164</v>
      </c>
      <c r="N66" s="5" t="s">
        <v>21</v>
      </c>
      <c r="O66" s="17" t="s">
        <v>423</v>
      </c>
      <c r="P66" s="5" t="s">
        <v>37</v>
      </c>
      <c r="Q66" s="5" t="s">
        <v>342</v>
      </c>
      <c r="R66" s="4" t="s">
        <v>165</v>
      </c>
      <c r="S66" s="4">
        <v>10200</v>
      </c>
      <c r="T66" s="4">
        <v>2.2999999999999998</v>
      </c>
      <c r="U66" s="4">
        <f>7.2+48</f>
        <v>55.2</v>
      </c>
      <c r="V66" s="4" t="s">
        <v>95</v>
      </c>
      <c r="W66" s="8">
        <v>23</v>
      </c>
      <c r="X66" s="8">
        <v>7.72</v>
      </c>
      <c r="Y66" s="8">
        <v>8.42</v>
      </c>
      <c r="Z66" s="8">
        <v>6.3E-2</v>
      </c>
      <c r="AA66" s="8">
        <v>5.7000000000000002E-2</v>
      </c>
      <c r="AB66" s="8">
        <v>0.21</v>
      </c>
      <c r="AC66" s="8"/>
      <c r="AD66" s="8"/>
      <c r="AE66" s="8">
        <v>3.96</v>
      </c>
      <c r="AF66" s="8">
        <f t="shared" si="5"/>
        <v>0.12575123084475764</v>
      </c>
      <c r="AG66" s="8"/>
      <c r="AH66" s="8"/>
      <c r="AI66" s="8"/>
      <c r="AJ66" s="8"/>
      <c r="AK66" s="8"/>
      <c r="AL66" s="4" t="s">
        <v>96</v>
      </c>
      <c r="AM66" s="4" t="s">
        <v>97</v>
      </c>
    </row>
    <row r="67" spans="1:39" ht="13.8" customHeight="1" x14ac:dyDescent="0.25">
      <c r="A67" s="4" t="s">
        <v>1254</v>
      </c>
      <c r="B67" s="4" t="s">
        <v>161</v>
      </c>
      <c r="C67" s="4">
        <v>2019</v>
      </c>
      <c r="D67" s="9" t="s">
        <v>1095</v>
      </c>
      <c r="E67" s="4" t="s">
        <v>179</v>
      </c>
      <c r="F67" s="4" t="s">
        <v>579</v>
      </c>
      <c r="G67" s="4" t="s">
        <v>1094</v>
      </c>
      <c r="H67" s="15" t="s">
        <v>15</v>
      </c>
      <c r="I67" s="15" t="s">
        <v>16</v>
      </c>
      <c r="J67" s="4" t="s">
        <v>123</v>
      </c>
      <c r="K67" s="4">
        <v>183</v>
      </c>
      <c r="L67" s="6" t="s">
        <v>25</v>
      </c>
      <c r="M67" s="5" t="s">
        <v>1101</v>
      </c>
      <c r="N67" s="5" t="s">
        <v>21</v>
      </c>
      <c r="O67" s="5" t="s">
        <v>424</v>
      </c>
      <c r="P67" s="5" t="s">
        <v>37</v>
      </c>
      <c r="Q67" s="5" t="s">
        <v>37</v>
      </c>
      <c r="R67" s="4" t="s">
        <v>1102</v>
      </c>
      <c r="S67" s="4">
        <v>21426.94</v>
      </c>
      <c r="T67" s="4">
        <v>1.3</v>
      </c>
      <c r="U67" s="4">
        <v>150</v>
      </c>
      <c r="V67" s="4" t="s">
        <v>112</v>
      </c>
      <c r="W67" s="4">
        <v>30</v>
      </c>
      <c r="X67" s="4">
        <v>8.5</v>
      </c>
      <c r="AC67" s="4">
        <v>3.6</v>
      </c>
      <c r="AF67" s="25">
        <f t="shared" si="5"/>
        <v>0</v>
      </c>
      <c r="AL67" s="4" t="s">
        <v>1105</v>
      </c>
      <c r="AM67" s="4" t="s">
        <v>97</v>
      </c>
    </row>
    <row r="68" spans="1:39" x14ac:dyDescent="0.25">
      <c r="A68" s="4" t="s">
        <v>1255</v>
      </c>
      <c r="B68" s="15" t="s">
        <v>506</v>
      </c>
      <c r="C68" s="15">
        <v>2022</v>
      </c>
      <c r="D68" s="15"/>
      <c r="E68" s="15" t="s">
        <v>179</v>
      </c>
      <c r="F68" s="4" t="s">
        <v>578</v>
      </c>
      <c r="G68" s="4" t="s">
        <v>572</v>
      </c>
      <c r="H68" s="15" t="s">
        <v>15</v>
      </c>
      <c r="I68" s="15" t="s">
        <v>16</v>
      </c>
      <c r="J68" s="18" t="s">
        <v>419</v>
      </c>
      <c r="K68" s="17"/>
      <c r="L68" s="33"/>
      <c r="M68" s="17"/>
      <c r="N68" s="5" t="s">
        <v>21</v>
      </c>
      <c r="O68" s="17" t="s">
        <v>48</v>
      </c>
      <c r="P68" s="17" t="s">
        <v>44</v>
      </c>
      <c r="Q68" s="17" t="s">
        <v>432</v>
      </c>
      <c r="AF68" s="25">
        <f t="shared" si="5"/>
        <v>0</v>
      </c>
      <c r="AG68" s="21">
        <v>145.68</v>
      </c>
      <c r="AH68" s="21"/>
      <c r="AI68" s="21"/>
      <c r="AJ68" s="21"/>
      <c r="AK68" s="15"/>
      <c r="AL68" s="4" t="s">
        <v>96</v>
      </c>
      <c r="AM68" s="4" t="s">
        <v>98</v>
      </c>
    </row>
    <row r="69" spans="1:39" x14ac:dyDescent="0.25">
      <c r="A69" s="4" t="s">
        <v>1256</v>
      </c>
      <c r="B69" s="4" t="s">
        <v>1089</v>
      </c>
      <c r="C69" s="4">
        <v>2015</v>
      </c>
      <c r="E69" s="4" t="s">
        <v>180</v>
      </c>
      <c r="F69" s="4" t="s">
        <v>578</v>
      </c>
      <c r="G69" s="4" t="s">
        <v>1088</v>
      </c>
      <c r="H69" s="15" t="s">
        <v>15</v>
      </c>
      <c r="I69" s="15" t="s">
        <v>16</v>
      </c>
      <c r="J69" s="4" t="s">
        <v>1087</v>
      </c>
      <c r="N69" s="5" t="s">
        <v>21</v>
      </c>
      <c r="O69" s="5" t="s">
        <v>48</v>
      </c>
      <c r="P69" s="5" t="s">
        <v>1056</v>
      </c>
      <c r="Q69" s="5" t="s">
        <v>1056</v>
      </c>
      <c r="V69" s="4" t="s">
        <v>112</v>
      </c>
      <c r="W69" s="4">
        <v>24.6</v>
      </c>
      <c r="X69" s="4">
        <v>8.66</v>
      </c>
      <c r="Y69" s="4">
        <v>7.13</v>
      </c>
      <c r="Z69" s="4">
        <v>3.3000000000000002E-2</v>
      </c>
      <c r="AB69" s="4">
        <v>0.33</v>
      </c>
      <c r="AD69" s="4">
        <v>1.06</v>
      </c>
      <c r="AF69" s="25">
        <f t="shared" si="5"/>
        <v>0.12611272602456519</v>
      </c>
      <c r="AG69" s="4">
        <v>1.1200000000000001</v>
      </c>
      <c r="AJ69" s="4">
        <v>-308.04000000000002</v>
      </c>
      <c r="AL69" s="4" t="s">
        <v>96</v>
      </c>
      <c r="AM69" s="4" t="s">
        <v>97</v>
      </c>
    </row>
    <row r="70" spans="1:39" ht="0.6" customHeight="1" x14ac:dyDescent="0.25">
      <c r="A70" s="4" t="s">
        <v>1257</v>
      </c>
      <c r="B70" s="4" t="s">
        <v>1097</v>
      </c>
      <c r="C70" s="4">
        <v>2020</v>
      </c>
      <c r="E70" s="4" t="s">
        <v>180</v>
      </c>
      <c r="F70" s="4" t="s">
        <v>578</v>
      </c>
      <c r="G70" s="4" t="s">
        <v>1096</v>
      </c>
      <c r="H70" s="15" t="s">
        <v>15</v>
      </c>
      <c r="I70" s="15" t="s">
        <v>16</v>
      </c>
      <c r="J70" s="4" t="s">
        <v>123</v>
      </c>
      <c r="N70" s="5" t="s">
        <v>21</v>
      </c>
      <c r="O70" s="5" t="s">
        <v>424</v>
      </c>
      <c r="P70" s="5" t="s">
        <v>37</v>
      </c>
      <c r="Q70" s="5" t="s">
        <v>37</v>
      </c>
      <c r="R70" s="4">
        <v>1</v>
      </c>
      <c r="S70" s="4">
        <v>14000</v>
      </c>
      <c r="T70" s="4">
        <v>1.3</v>
      </c>
      <c r="V70" s="4" t="s">
        <v>112</v>
      </c>
      <c r="W70" s="4">
        <v>28.32</v>
      </c>
      <c r="X70" s="4">
        <v>9.19</v>
      </c>
      <c r="Y70" s="4">
        <v>4.71</v>
      </c>
      <c r="Z70" s="4">
        <v>0.37</v>
      </c>
      <c r="AB70" s="4">
        <v>7.0000000000000007E-2</v>
      </c>
      <c r="AD70" s="4">
        <v>11.94</v>
      </c>
      <c r="AF70" s="25">
        <f t="shared" si="5"/>
        <v>0.30865972089360694</v>
      </c>
      <c r="AG70" s="4">
        <v>61.37</v>
      </c>
      <c r="AJ70" s="4">
        <v>-5.75</v>
      </c>
      <c r="AL70" s="4" t="s">
        <v>1105</v>
      </c>
      <c r="AM70" s="4" t="s">
        <v>97</v>
      </c>
    </row>
    <row r="71" spans="1:39" ht="14.4" customHeight="1" x14ac:dyDescent="0.25">
      <c r="A71" s="4" t="s">
        <v>1242</v>
      </c>
      <c r="B71" s="28" t="s">
        <v>527</v>
      </c>
      <c r="C71" s="15">
        <v>2017</v>
      </c>
      <c r="D71" s="15"/>
      <c r="E71" s="15" t="s">
        <v>180</v>
      </c>
      <c r="F71" s="4" t="s">
        <v>578</v>
      </c>
      <c r="G71" s="4" t="s">
        <v>740</v>
      </c>
      <c r="H71" s="15" t="s">
        <v>15</v>
      </c>
      <c r="I71" s="15" t="s">
        <v>16</v>
      </c>
      <c r="J71" s="18" t="s">
        <v>100</v>
      </c>
      <c r="K71" s="16"/>
      <c r="L71" s="34"/>
      <c r="M71" s="17"/>
      <c r="N71" s="5" t="s">
        <v>21</v>
      </c>
      <c r="O71" s="17" t="s">
        <v>48</v>
      </c>
      <c r="P71" s="17" t="s">
        <v>37</v>
      </c>
      <c r="Q71" s="17" t="s">
        <v>37</v>
      </c>
      <c r="AF71" s="25">
        <f t="shared" ref="AF71:AF72" si="6">(Z71*(14.01/18.04))+(AA71*(14.01/62))+(AB71*(14.01/46.01))</f>
        <v>0</v>
      </c>
      <c r="AG71" s="16"/>
      <c r="AH71" s="16"/>
      <c r="AI71" s="16"/>
      <c r="AJ71" s="16"/>
      <c r="AK71" s="16">
        <v>0.53015999999999996</v>
      </c>
      <c r="AL71" s="4" t="s">
        <v>96</v>
      </c>
      <c r="AM71" s="4" t="s">
        <v>98</v>
      </c>
    </row>
    <row r="72" spans="1:39" x14ac:dyDescent="0.25">
      <c r="AF72" s="4">
        <f t="shared" si="6"/>
        <v>0</v>
      </c>
    </row>
  </sheetData>
  <autoFilter ref="N1:N72" xr:uid="{DC1C91EC-E06A-4E92-9C7E-018B44FA73DF}"/>
  <hyperlinks>
    <hyperlink ref="D35" r:id="rId1" xr:uid="{763184CE-9C32-4190-9DF4-9A2E5709116A}"/>
    <hyperlink ref="D5" r:id="rId2" xr:uid="{8E37A61E-B6F5-4A78-AC08-C05FC07D33DD}"/>
    <hyperlink ref="D45" r:id="rId3" xr:uid="{3517A18E-58D0-4866-AF23-5EF637989C28}"/>
    <hyperlink ref="D48" r:id="rId4" display="https://doi.org/10.1029/2019JG005025" xr:uid="{CD135454-1F84-4015-9601-3BF79A356254}"/>
    <hyperlink ref="D33" r:id="rId5" display="https://doi.org/10.1016/j.heliyon.2024.e35759" xr:uid="{F464858F-491A-43EC-A33E-C9E51D325F3D}"/>
    <hyperlink ref="D44" r:id="rId6" xr:uid="{E05311B3-311C-445B-8D2A-491E22A4A0E6}"/>
    <hyperlink ref="D66" r:id="rId7" display="https://doi.org/10.3354/aei00295" xr:uid="{910D8F97-AD66-4D94-9D60-4073EEB6A5EE}"/>
    <hyperlink ref="D2" r:id="rId8" xr:uid="{DBE10245-5FE7-4310-924F-CF889F2BEC27}"/>
    <hyperlink ref="D6" r:id="rId9" xr:uid="{3D0A5926-467D-4F59-8ED8-009CD8C45671}"/>
    <hyperlink ref="D10" r:id="rId10" xr:uid="{18751A19-CC44-498C-AAF7-DE409569487F}"/>
    <hyperlink ref="D46" r:id="rId11" xr:uid="{D6671FC5-4A08-4063-A898-BAD04F507DA6}"/>
    <hyperlink ref="D67" r:id="rId12" xr:uid="{B16F634D-5A38-4375-BB47-C1C0BC1AA142}"/>
  </hyperlinks>
  <pageMargins left="0.7" right="0.7" top="0.75" bottom="0.75" header="0.3" footer="0.3"/>
  <legacyDrawing r:id="rId1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26DD6-19B6-4D54-B01C-A122D1857C62}">
  <dimension ref="A1:AO72"/>
  <sheetViews>
    <sheetView tabSelected="1" topLeftCell="E1" workbookViewId="0">
      <selection activeCell="E2" sqref="A2:XFD25"/>
    </sheetView>
  </sheetViews>
  <sheetFormatPr defaultRowHeight="13.8" x14ac:dyDescent="0.25"/>
  <cols>
    <col min="1" max="1" width="8.88671875" style="4"/>
    <col min="2" max="2" width="16.77734375" style="4" bestFit="1" customWidth="1"/>
    <col min="3" max="3" width="6.88671875" style="4" customWidth="1"/>
    <col min="4" max="4" width="28.33203125" style="4" customWidth="1"/>
    <col min="5" max="5" width="8" style="4" customWidth="1"/>
    <col min="6" max="6" width="7.77734375" style="4" customWidth="1"/>
    <col min="7" max="7" width="59.5546875" style="4" customWidth="1"/>
    <col min="8" max="8" width="9.5546875" style="4" customWidth="1"/>
    <col min="9" max="9" width="13.88671875" style="4" customWidth="1"/>
    <col min="10" max="12" width="7" style="4" customWidth="1"/>
    <col min="13" max="13" width="7.44140625" style="4" customWidth="1"/>
    <col min="14" max="14" width="19.6640625" style="6" customWidth="1"/>
    <col min="15" max="15" width="19.44140625" style="5" customWidth="1"/>
    <col min="16" max="17" width="14.109375" style="5" customWidth="1"/>
    <col min="18" max="18" width="13.6640625" style="5" customWidth="1"/>
    <col min="19" max="19" width="18.44140625" style="5" customWidth="1"/>
    <col min="20" max="20" width="15.88671875" style="4" customWidth="1"/>
    <col min="21" max="21" width="9.109375" style="4" bestFit="1" customWidth="1"/>
    <col min="22" max="22" width="9" style="4" bestFit="1" customWidth="1"/>
    <col min="23" max="23" width="13.21875" style="4" customWidth="1"/>
    <col min="24" max="24" width="15.33203125" style="4" customWidth="1"/>
    <col min="25" max="32" width="9" style="4" bestFit="1" customWidth="1"/>
    <col min="33" max="33" width="17.44140625" style="4" customWidth="1"/>
    <col min="34" max="34" width="10.109375" style="4" customWidth="1"/>
    <col min="35" max="35" width="9" style="4" bestFit="1" customWidth="1"/>
    <col min="36" max="36" width="13.44140625" style="4" customWidth="1"/>
    <col min="37" max="39" width="9" style="4" bestFit="1" customWidth="1"/>
    <col min="40" max="40" width="14.33203125" style="4" bestFit="1" customWidth="1"/>
    <col min="41" max="41" width="36.6640625" style="4" bestFit="1" customWidth="1"/>
    <col min="42" max="16384" width="8.88671875" style="4"/>
  </cols>
  <sheetData>
    <row r="1" spans="1:41" s="20" customFormat="1" ht="13.8" customHeight="1" x14ac:dyDescent="0.25">
      <c r="A1" s="27" t="s">
        <v>581</v>
      </c>
      <c r="B1" s="1" t="s">
        <v>84</v>
      </c>
      <c r="C1" s="1" t="s">
        <v>77</v>
      </c>
      <c r="D1" s="1" t="s">
        <v>0</v>
      </c>
      <c r="E1" s="1" t="s">
        <v>5</v>
      </c>
      <c r="F1" s="1" t="s">
        <v>577</v>
      </c>
      <c r="G1" s="27" t="s">
        <v>559</v>
      </c>
      <c r="H1" s="1" t="s">
        <v>1</v>
      </c>
      <c r="I1" s="1" t="s">
        <v>2</v>
      </c>
      <c r="J1" s="1" t="s">
        <v>3</v>
      </c>
      <c r="K1" s="1"/>
      <c r="L1" s="1"/>
      <c r="M1" s="1" t="s">
        <v>78</v>
      </c>
      <c r="N1" s="3" t="s">
        <v>79</v>
      </c>
      <c r="O1" s="2" t="s">
        <v>80</v>
      </c>
      <c r="P1" s="2" t="s">
        <v>4</v>
      </c>
      <c r="Q1" s="2" t="s">
        <v>865</v>
      </c>
      <c r="R1" s="2" t="s">
        <v>81</v>
      </c>
      <c r="S1" s="2" t="s">
        <v>5</v>
      </c>
      <c r="T1" s="1" t="s">
        <v>85</v>
      </c>
      <c r="U1" s="1" t="s">
        <v>86</v>
      </c>
      <c r="V1" s="1" t="s">
        <v>87</v>
      </c>
      <c r="W1" s="1" t="s">
        <v>82</v>
      </c>
      <c r="X1" s="1" t="s">
        <v>88</v>
      </c>
      <c r="Y1" s="1" t="s">
        <v>6</v>
      </c>
      <c r="Z1" s="1" t="s">
        <v>7</v>
      </c>
      <c r="AA1" s="1" t="s">
        <v>89</v>
      </c>
      <c r="AB1" s="1" t="s">
        <v>8</v>
      </c>
      <c r="AC1" s="1" t="s">
        <v>9</v>
      </c>
      <c r="AD1" s="1" t="s">
        <v>10</v>
      </c>
      <c r="AE1" s="1" t="s">
        <v>90</v>
      </c>
      <c r="AF1" s="1" t="s">
        <v>11</v>
      </c>
      <c r="AG1" s="1" t="s">
        <v>91</v>
      </c>
      <c r="AH1" s="1" t="s">
        <v>76</v>
      </c>
      <c r="AI1" s="1" t="s">
        <v>12</v>
      </c>
      <c r="AJ1" s="1" t="s">
        <v>83</v>
      </c>
      <c r="AK1" s="1" t="s">
        <v>92</v>
      </c>
      <c r="AL1" s="1" t="s">
        <v>13</v>
      </c>
      <c r="AM1" s="1" t="s">
        <v>14</v>
      </c>
      <c r="AN1" s="1" t="s">
        <v>93</v>
      </c>
      <c r="AO1" s="1" t="s">
        <v>94</v>
      </c>
    </row>
    <row r="2" spans="1:41" ht="14.4" customHeight="1" x14ac:dyDescent="0.25">
      <c r="A2" s="37" t="s">
        <v>941</v>
      </c>
      <c r="B2" s="37" t="s">
        <v>346</v>
      </c>
      <c r="C2" s="37">
        <v>2022</v>
      </c>
      <c r="D2" s="23" t="s">
        <v>347</v>
      </c>
      <c r="E2" s="38" t="s">
        <v>179</v>
      </c>
      <c r="F2" s="37" t="s">
        <v>579</v>
      </c>
      <c r="G2" s="37" t="s">
        <v>613</v>
      </c>
      <c r="H2" s="37" t="s">
        <v>15</v>
      </c>
      <c r="I2" s="37" t="s">
        <v>16</v>
      </c>
      <c r="J2" s="37" t="s">
        <v>348</v>
      </c>
      <c r="K2" s="37"/>
      <c r="L2" s="37"/>
      <c r="M2" s="37">
        <f>365*2</f>
        <v>730</v>
      </c>
      <c r="N2" s="39" t="s">
        <v>20</v>
      </c>
      <c r="O2" s="40" t="s">
        <v>72</v>
      </c>
      <c r="P2" s="40" t="s">
        <v>21</v>
      </c>
      <c r="Q2" s="40" t="s">
        <v>48</v>
      </c>
      <c r="R2" s="40" t="s">
        <v>37</v>
      </c>
      <c r="S2" s="40" t="s">
        <v>37</v>
      </c>
      <c r="T2" s="37" t="s">
        <v>349</v>
      </c>
      <c r="U2" s="41"/>
      <c r="V2" s="37">
        <v>1</v>
      </c>
      <c r="W2" s="37"/>
      <c r="X2" s="37" t="s">
        <v>112</v>
      </c>
      <c r="Y2" s="42">
        <v>20.14</v>
      </c>
      <c r="Z2" s="42">
        <v>8.56</v>
      </c>
      <c r="AA2" s="42">
        <v>8.01</v>
      </c>
      <c r="AB2" s="42"/>
      <c r="AC2" s="42"/>
      <c r="AD2" s="42"/>
      <c r="AE2" s="42"/>
      <c r="AF2" s="42">
        <v>40.590000000000003</v>
      </c>
      <c r="AG2" s="42"/>
      <c r="AH2" s="42">
        <v>0</v>
      </c>
      <c r="AI2" s="42">
        <v>7.85</v>
      </c>
      <c r="AJ2" s="42"/>
      <c r="AK2" s="42"/>
      <c r="AL2" s="42"/>
      <c r="AM2" s="42">
        <v>0.2</v>
      </c>
      <c r="AN2" s="37" t="s">
        <v>96</v>
      </c>
      <c r="AO2" s="37" t="s">
        <v>166</v>
      </c>
    </row>
    <row r="3" spans="1:41" ht="14.4" customHeight="1" x14ac:dyDescent="0.25">
      <c r="A3" s="4" t="s">
        <v>872</v>
      </c>
      <c r="B3" s="12" t="s">
        <v>172</v>
      </c>
      <c r="C3" s="4">
        <v>2013</v>
      </c>
      <c r="D3" s="12" t="s">
        <v>771</v>
      </c>
      <c r="E3" s="12" t="s">
        <v>179</v>
      </c>
      <c r="F3" s="4" t="s">
        <v>578</v>
      </c>
      <c r="G3" s="4" t="s">
        <v>632</v>
      </c>
      <c r="H3" s="4" t="s">
        <v>15</v>
      </c>
      <c r="I3" s="4" t="s">
        <v>16</v>
      </c>
      <c r="J3" s="12" t="s">
        <v>100</v>
      </c>
      <c r="K3" s="12"/>
      <c r="L3" s="12"/>
      <c r="N3" s="6" t="s">
        <v>20</v>
      </c>
      <c r="O3" s="5" t="s">
        <v>72</v>
      </c>
      <c r="P3" s="5" t="s">
        <v>21</v>
      </c>
      <c r="Q3" s="13" t="s">
        <v>48</v>
      </c>
      <c r="R3" s="24" t="s">
        <v>37</v>
      </c>
      <c r="S3" s="13" t="s">
        <v>37</v>
      </c>
      <c r="X3" s="4" t="s">
        <v>112</v>
      </c>
      <c r="Y3" s="8"/>
      <c r="Z3" s="8"/>
      <c r="AA3" s="8"/>
      <c r="AB3" s="8"/>
      <c r="AC3" s="8"/>
      <c r="AD3" s="8"/>
      <c r="AE3" s="8"/>
      <c r="AF3" s="8"/>
      <c r="AG3" s="8"/>
      <c r="AH3" s="8">
        <f>(AB3*(14.01/18.04))+(AC3*(14.01/62))+(AD3*(14.01/46.01))</f>
        <v>0</v>
      </c>
      <c r="AI3" s="8">
        <v>115.19999999999999</v>
      </c>
      <c r="AJ3" s="8"/>
      <c r="AK3" s="8"/>
      <c r="AL3" s="8"/>
      <c r="AM3" s="8"/>
      <c r="AN3" s="4" t="s">
        <v>96</v>
      </c>
      <c r="AO3" s="4" t="s">
        <v>98</v>
      </c>
    </row>
    <row r="4" spans="1:41" x14ac:dyDescent="0.25">
      <c r="A4" s="4" t="s">
        <v>873</v>
      </c>
      <c r="B4" s="12" t="s">
        <v>397</v>
      </c>
      <c r="C4" s="12">
        <v>2019</v>
      </c>
      <c r="D4" s="12"/>
      <c r="E4" s="12" t="s">
        <v>180</v>
      </c>
      <c r="F4" s="4" t="s">
        <v>578</v>
      </c>
      <c r="G4" s="4" t="s">
        <v>638</v>
      </c>
      <c r="H4" s="12" t="s">
        <v>15</v>
      </c>
      <c r="I4" s="12" t="s">
        <v>16</v>
      </c>
      <c r="J4" s="12" t="s">
        <v>100</v>
      </c>
      <c r="K4" s="12"/>
      <c r="L4" s="12"/>
      <c r="M4" s="13"/>
      <c r="N4" s="6" t="s">
        <v>20</v>
      </c>
      <c r="O4" s="5" t="s">
        <v>72</v>
      </c>
      <c r="P4" s="5" t="s">
        <v>21</v>
      </c>
      <c r="Q4" s="13" t="s">
        <v>48</v>
      </c>
      <c r="R4" s="13" t="s">
        <v>37</v>
      </c>
      <c r="S4" s="13" t="s">
        <v>37</v>
      </c>
      <c r="X4" s="4" t="s">
        <v>112</v>
      </c>
      <c r="AH4" s="25">
        <f>(AB4*(14.01/18.04))+(AC4*(14.01/62))+(AD4*(14.01/46.01))</f>
        <v>0</v>
      </c>
      <c r="AI4" s="26">
        <v>15.600000000000001</v>
      </c>
      <c r="AJ4" s="26"/>
      <c r="AK4" s="26"/>
      <c r="AL4" s="26"/>
      <c r="AM4" s="12"/>
      <c r="AN4" s="4" t="s">
        <v>96</v>
      </c>
      <c r="AO4" s="4" t="s">
        <v>98</v>
      </c>
    </row>
    <row r="5" spans="1:41" x14ac:dyDescent="0.25">
      <c r="A5" s="4" t="s">
        <v>876</v>
      </c>
      <c r="B5" s="12" t="s">
        <v>331</v>
      </c>
      <c r="C5" s="12">
        <v>2015</v>
      </c>
      <c r="D5" s="12"/>
      <c r="E5" s="12" t="s">
        <v>180</v>
      </c>
      <c r="F5" s="4" t="s">
        <v>578</v>
      </c>
      <c r="G5" s="4" t="s">
        <v>636</v>
      </c>
      <c r="H5" s="12" t="s">
        <v>15</v>
      </c>
      <c r="I5" s="12" t="s">
        <v>16</v>
      </c>
      <c r="J5" s="12" t="s">
        <v>100</v>
      </c>
      <c r="K5" s="12"/>
      <c r="L5" s="12"/>
      <c r="M5" s="13"/>
      <c r="N5" s="6" t="s">
        <v>20</v>
      </c>
      <c r="O5" s="5" t="s">
        <v>72</v>
      </c>
      <c r="P5" s="5" t="s">
        <v>21</v>
      </c>
      <c r="Q5" s="13" t="s">
        <v>48</v>
      </c>
      <c r="R5" s="13" t="s">
        <v>37</v>
      </c>
      <c r="S5" s="13" t="s">
        <v>37</v>
      </c>
      <c r="X5" s="4" t="s">
        <v>112</v>
      </c>
      <c r="AH5" s="25">
        <f>(AB5*(14.01/18.04))+(AC5*(14.01/62))+(AD5*(14.01/46.01))</f>
        <v>0</v>
      </c>
      <c r="AI5" s="26">
        <v>4.8000000000000007</v>
      </c>
      <c r="AJ5" s="26"/>
      <c r="AK5" s="26"/>
      <c r="AL5" s="26"/>
      <c r="AM5" s="12"/>
      <c r="AN5" s="4" t="s">
        <v>96</v>
      </c>
      <c r="AO5" s="4" t="s">
        <v>98</v>
      </c>
    </row>
    <row r="6" spans="1:41" ht="13.8" customHeight="1" x14ac:dyDescent="0.25">
      <c r="A6" s="4" t="s">
        <v>877</v>
      </c>
      <c r="B6" s="28" t="s">
        <v>519</v>
      </c>
      <c r="C6" s="15">
        <v>2021</v>
      </c>
      <c r="D6" s="15"/>
      <c r="E6" s="15" t="s">
        <v>179</v>
      </c>
      <c r="F6" s="4" t="s">
        <v>578</v>
      </c>
      <c r="G6" s="4" t="s">
        <v>642</v>
      </c>
      <c r="H6" s="15" t="s">
        <v>15</v>
      </c>
      <c r="I6" s="15" t="s">
        <v>16</v>
      </c>
      <c r="J6" s="18" t="s">
        <v>66</v>
      </c>
      <c r="K6" s="18"/>
      <c r="L6" s="18"/>
      <c r="M6" s="16"/>
      <c r="N6" s="6" t="s">
        <v>20</v>
      </c>
      <c r="O6" s="5" t="s">
        <v>72</v>
      </c>
      <c r="P6" s="5" t="s">
        <v>21</v>
      </c>
      <c r="Q6" s="17" t="s">
        <v>48</v>
      </c>
      <c r="R6" s="17" t="s">
        <v>37</v>
      </c>
      <c r="S6" s="17" t="s">
        <v>37</v>
      </c>
      <c r="X6" s="4" t="s">
        <v>112</v>
      </c>
      <c r="AH6" s="25">
        <f>(AB6*(14.01/18.04))+(AC6*(14.01/62))+(AD6*(14.01/46.01))</f>
        <v>0</v>
      </c>
      <c r="AI6" s="16"/>
      <c r="AJ6" s="16"/>
      <c r="AK6" s="16"/>
      <c r="AL6" s="16"/>
      <c r="AM6" s="16">
        <v>0.27479999999999999</v>
      </c>
      <c r="AN6" s="4" t="s">
        <v>96</v>
      </c>
      <c r="AO6" s="4" t="s">
        <v>98</v>
      </c>
    </row>
    <row r="7" spans="1:41" x14ac:dyDescent="0.25">
      <c r="A7" s="4" t="s">
        <v>880</v>
      </c>
      <c r="B7" s="4" t="s">
        <v>73</v>
      </c>
      <c r="C7" s="4">
        <v>2013</v>
      </c>
      <c r="D7" s="4" t="s">
        <v>1048</v>
      </c>
      <c r="E7" s="12" t="s">
        <v>179</v>
      </c>
      <c r="F7" s="4" t="s">
        <v>578</v>
      </c>
      <c r="G7" s="4" t="s">
        <v>1047</v>
      </c>
      <c r="H7" s="4" t="s">
        <v>15</v>
      </c>
      <c r="I7" s="4" t="s">
        <v>16</v>
      </c>
      <c r="J7" s="4" t="s">
        <v>101</v>
      </c>
      <c r="M7" s="4">
        <v>64</v>
      </c>
      <c r="N7" s="6" t="s">
        <v>20</v>
      </c>
      <c r="O7" s="5" t="s">
        <v>72</v>
      </c>
      <c r="P7" s="5" t="s">
        <v>21</v>
      </c>
      <c r="Q7" s="17" t="s">
        <v>48</v>
      </c>
      <c r="R7" s="5" t="s">
        <v>37</v>
      </c>
      <c r="S7" s="5" t="s">
        <v>37</v>
      </c>
      <c r="X7" s="4" t="s">
        <v>99</v>
      </c>
      <c r="Y7" s="8"/>
      <c r="Z7" s="8"/>
      <c r="AA7" s="8"/>
      <c r="AB7" s="8"/>
      <c r="AC7" s="8"/>
      <c r="AD7" s="8"/>
      <c r="AE7" s="8"/>
      <c r="AF7" s="8"/>
      <c r="AG7" s="8"/>
      <c r="AH7" s="8">
        <f>(AB7*(14.01/18.04))+(AC7*(14.01/62))+(AD7*(14.01/46.01))</f>
        <v>0</v>
      </c>
      <c r="AI7" s="8">
        <v>208.56</v>
      </c>
      <c r="AJ7" s="8"/>
      <c r="AK7" s="8"/>
      <c r="AL7" s="8"/>
      <c r="AM7" s="8">
        <v>0.46008000000000004</v>
      </c>
      <c r="AN7" s="4" t="s">
        <v>96</v>
      </c>
      <c r="AO7" s="4" t="s">
        <v>98</v>
      </c>
    </row>
    <row r="8" spans="1:41" x14ac:dyDescent="0.25">
      <c r="A8" s="4" t="s">
        <v>881</v>
      </c>
      <c r="B8" s="28" t="s">
        <v>464</v>
      </c>
      <c r="C8" s="15">
        <v>2020</v>
      </c>
      <c r="D8" s="12" t="s">
        <v>787</v>
      </c>
      <c r="E8" s="12" t="s">
        <v>179</v>
      </c>
      <c r="F8" s="4" t="s">
        <v>579</v>
      </c>
      <c r="G8" s="4" t="s">
        <v>660</v>
      </c>
      <c r="H8" s="15" t="s">
        <v>15</v>
      </c>
      <c r="I8" s="15" t="s">
        <v>16</v>
      </c>
      <c r="J8" s="18" t="s">
        <v>100</v>
      </c>
      <c r="K8" s="18"/>
      <c r="L8" s="18"/>
      <c r="M8" s="16"/>
      <c r="N8" s="6" t="s">
        <v>20</v>
      </c>
      <c r="O8" s="5" t="s">
        <v>72</v>
      </c>
      <c r="P8" s="5" t="s">
        <v>21</v>
      </c>
      <c r="Q8" s="17" t="s">
        <v>48</v>
      </c>
      <c r="R8" s="17" t="s">
        <v>37</v>
      </c>
      <c r="S8" s="17" t="s">
        <v>37</v>
      </c>
      <c r="X8" s="4" t="s">
        <v>112</v>
      </c>
      <c r="AH8" s="8">
        <f>(AB8*(14.01/18.04))+(AC8*(14.01/62))+(AD8*(14.01/46.01))</f>
        <v>0</v>
      </c>
      <c r="AI8" s="16"/>
      <c r="AJ8" s="16"/>
      <c r="AK8" s="16"/>
      <c r="AL8" s="16"/>
      <c r="AM8" s="16">
        <v>11.52</v>
      </c>
      <c r="AN8" s="4" t="s">
        <v>96</v>
      </c>
      <c r="AO8" s="4" t="s">
        <v>98</v>
      </c>
    </row>
    <row r="9" spans="1:41" x14ac:dyDescent="0.25">
      <c r="A9" s="4" t="s">
        <v>889</v>
      </c>
      <c r="B9" s="28" t="s">
        <v>523</v>
      </c>
      <c r="C9" s="15">
        <v>2018</v>
      </c>
      <c r="D9" s="12" t="s">
        <v>795</v>
      </c>
      <c r="E9" s="15" t="s">
        <v>179</v>
      </c>
      <c r="F9" s="4" t="s">
        <v>579</v>
      </c>
      <c r="G9" s="4" t="s">
        <v>669</v>
      </c>
      <c r="H9" s="15" t="s">
        <v>15</v>
      </c>
      <c r="I9" s="15" t="s">
        <v>16</v>
      </c>
      <c r="J9" s="18" t="s">
        <v>29</v>
      </c>
      <c r="K9" s="18"/>
      <c r="L9" s="18"/>
      <c r="M9" s="16"/>
      <c r="N9" s="6" t="s">
        <v>20</v>
      </c>
      <c r="O9" s="5" t="s">
        <v>72</v>
      </c>
      <c r="P9" s="5" t="s">
        <v>21</v>
      </c>
      <c r="Q9" s="17" t="s">
        <v>48</v>
      </c>
      <c r="R9" s="17" t="s">
        <v>37</v>
      </c>
      <c r="S9" s="17" t="s">
        <v>37</v>
      </c>
      <c r="X9" s="4" t="s">
        <v>112</v>
      </c>
      <c r="AH9" s="25">
        <f>(AB9*(14.01/18.04))+(AC9*(14.01/62))+(AD9*(14.01/46.01))</f>
        <v>0</v>
      </c>
      <c r="AI9" s="16"/>
      <c r="AJ9" s="16"/>
      <c r="AK9" s="16"/>
      <c r="AL9" s="16"/>
      <c r="AM9" s="16">
        <v>6.480000000000001E-2</v>
      </c>
      <c r="AN9" s="4" t="s">
        <v>96</v>
      </c>
      <c r="AO9" s="4" t="s">
        <v>98</v>
      </c>
    </row>
    <row r="10" spans="1:41" ht="13.8" customHeight="1" x14ac:dyDescent="0.25">
      <c r="A10" s="4" t="s">
        <v>900</v>
      </c>
      <c r="B10" s="15" t="s">
        <v>487</v>
      </c>
      <c r="C10" s="21">
        <v>2018</v>
      </c>
      <c r="D10" s="15"/>
      <c r="E10" s="15" t="s">
        <v>179</v>
      </c>
      <c r="F10" s="4" t="s">
        <v>578</v>
      </c>
      <c r="G10" s="4" t="s">
        <v>689</v>
      </c>
      <c r="H10" s="15" t="s">
        <v>15</v>
      </c>
      <c r="I10" s="18" t="s">
        <v>16</v>
      </c>
      <c r="J10" s="18" t="s">
        <v>100</v>
      </c>
      <c r="K10" s="18"/>
      <c r="L10" s="18"/>
      <c r="M10" s="17"/>
      <c r="N10" s="6" t="s">
        <v>20</v>
      </c>
      <c r="O10" s="5" t="s">
        <v>72</v>
      </c>
      <c r="P10" s="17" t="s">
        <v>21</v>
      </c>
      <c r="Q10" s="17" t="s">
        <v>48</v>
      </c>
      <c r="R10" s="17" t="s">
        <v>37</v>
      </c>
      <c r="S10" s="17" t="s">
        <v>421</v>
      </c>
      <c r="X10" s="4" t="s">
        <v>99</v>
      </c>
      <c r="AH10" s="25">
        <f>(AB10*(14.01/18.04))+(AC10*(14.01/62))+(AD10*(14.01/46.01))</f>
        <v>0</v>
      </c>
      <c r="AI10" s="22">
        <v>222</v>
      </c>
      <c r="AJ10" s="22"/>
      <c r="AK10" s="22"/>
      <c r="AL10" s="22"/>
      <c r="AM10" s="15"/>
      <c r="AN10" s="4" t="s">
        <v>96</v>
      </c>
      <c r="AO10" s="4" t="s">
        <v>98</v>
      </c>
    </row>
    <row r="11" spans="1:41" x14ac:dyDescent="0.25">
      <c r="A11" s="4" t="s">
        <v>1248</v>
      </c>
      <c r="B11" s="12" t="s">
        <v>503</v>
      </c>
      <c r="C11" s="12">
        <v>2021</v>
      </c>
      <c r="D11" s="12" t="s">
        <v>834</v>
      </c>
      <c r="E11" s="12" t="s">
        <v>179</v>
      </c>
      <c r="F11" s="4" t="s">
        <v>579</v>
      </c>
      <c r="G11" s="4" t="s">
        <v>716</v>
      </c>
      <c r="H11" s="12" t="s">
        <v>15</v>
      </c>
      <c r="I11" s="12" t="s">
        <v>16</v>
      </c>
      <c r="J11" s="12" t="s">
        <v>100</v>
      </c>
      <c r="K11" s="12"/>
      <c r="L11" s="12"/>
      <c r="M11" s="13"/>
      <c r="N11" s="6" t="s">
        <v>20</v>
      </c>
      <c r="O11" s="5" t="s">
        <v>72</v>
      </c>
      <c r="P11" s="5" t="s">
        <v>21</v>
      </c>
      <c r="Q11" s="17" t="s">
        <v>48</v>
      </c>
      <c r="R11" s="13" t="s">
        <v>37</v>
      </c>
      <c r="S11" s="13" t="s">
        <v>37</v>
      </c>
      <c r="X11" s="4" t="s">
        <v>112</v>
      </c>
      <c r="AH11" s="8">
        <f>(AB11*(14.01/18.04))+(AC11*(14.01/62))+(AD11*(14.01/46.01))</f>
        <v>0</v>
      </c>
      <c r="AI11" s="26">
        <v>216.48</v>
      </c>
      <c r="AJ11" s="26"/>
      <c r="AK11" s="26"/>
      <c r="AL11" s="26"/>
      <c r="AM11" s="12"/>
      <c r="AN11" s="4" t="s">
        <v>96</v>
      </c>
      <c r="AO11" s="4" t="s">
        <v>98</v>
      </c>
    </row>
    <row r="12" spans="1:41" x14ac:dyDescent="0.25">
      <c r="A12" s="4" t="s">
        <v>1242</v>
      </c>
      <c r="B12" s="28" t="s">
        <v>527</v>
      </c>
      <c r="C12" s="15">
        <v>2017</v>
      </c>
      <c r="D12" s="15"/>
      <c r="E12" s="15" t="s">
        <v>180</v>
      </c>
      <c r="F12" s="4" t="s">
        <v>578</v>
      </c>
      <c r="G12" s="4" t="s">
        <v>740</v>
      </c>
      <c r="H12" s="15" t="s">
        <v>15</v>
      </c>
      <c r="I12" s="15" t="s">
        <v>16</v>
      </c>
      <c r="J12" s="18" t="s">
        <v>100</v>
      </c>
      <c r="K12" s="18"/>
      <c r="L12" s="18"/>
      <c r="M12" s="16"/>
      <c r="N12" s="6" t="s">
        <v>20</v>
      </c>
      <c r="O12" s="5" t="s">
        <v>72</v>
      </c>
      <c r="P12" s="5" t="s">
        <v>21</v>
      </c>
      <c r="Q12" s="17" t="s">
        <v>48</v>
      </c>
      <c r="R12" s="17" t="s">
        <v>37</v>
      </c>
      <c r="S12" s="17" t="s">
        <v>37</v>
      </c>
      <c r="X12" s="4" t="s">
        <v>112</v>
      </c>
      <c r="AH12" s="25">
        <f>(AB12*(14.01/18.04))+(AC12*(14.01/62))+(AD12*(14.01/46.01))</f>
        <v>0</v>
      </c>
      <c r="AI12" s="16"/>
      <c r="AJ12" s="16"/>
      <c r="AK12" s="16"/>
      <c r="AL12" s="16"/>
      <c r="AM12" s="16">
        <v>0.53015999999999996</v>
      </c>
      <c r="AN12" s="4" t="s">
        <v>96</v>
      </c>
      <c r="AO12" s="4" t="s">
        <v>98</v>
      </c>
    </row>
    <row r="13" spans="1:41" x14ac:dyDescent="0.25">
      <c r="A13" s="4" t="s">
        <v>590</v>
      </c>
      <c r="B13" s="15" t="s">
        <v>431</v>
      </c>
      <c r="C13" s="15">
        <v>2023</v>
      </c>
      <c r="D13" s="12" t="s">
        <v>615</v>
      </c>
      <c r="E13" s="15" t="s">
        <v>179</v>
      </c>
      <c r="F13" s="4" t="s">
        <v>579</v>
      </c>
      <c r="G13" s="15" t="s">
        <v>566</v>
      </c>
      <c r="H13" s="15" t="s">
        <v>15</v>
      </c>
      <c r="I13" s="15" t="s">
        <v>16</v>
      </c>
      <c r="J13" s="18" t="s">
        <v>100</v>
      </c>
      <c r="K13" s="18"/>
      <c r="L13" s="18"/>
      <c r="M13" s="17"/>
      <c r="N13" s="6" t="s">
        <v>20</v>
      </c>
      <c r="O13" s="5" t="s">
        <v>72</v>
      </c>
      <c r="P13" s="5" t="s">
        <v>21</v>
      </c>
      <c r="Q13" s="13" t="s">
        <v>48</v>
      </c>
      <c r="R13" s="17" t="s">
        <v>44</v>
      </c>
      <c r="S13" s="17" t="s">
        <v>432</v>
      </c>
      <c r="X13" s="4" t="s">
        <v>112</v>
      </c>
      <c r="AH13" s="25">
        <f>(AB13*(14.01/18.04))+(AC13*(14.01/62))+(AD13*(14.01/46.01))</f>
        <v>0</v>
      </c>
      <c r="AI13" s="21">
        <v>144.72</v>
      </c>
      <c r="AJ13" s="21"/>
      <c r="AK13" s="21"/>
      <c r="AL13" s="21"/>
      <c r="AM13" s="15"/>
      <c r="AN13" s="4" t="s">
        <v>96</v>
      </c>
      <c r="AO13" s="4" t="s">
        <v>98</v>
      </c>
    </row>
    <row r="14" spans="1:41" x14ac:dyDescent="0.25">
      <c r="A14" s="4" t="s">
        <v>874</v>
      </c>
      <c r="B14" s="15" t="s">
        <v>444</v>
      </c>
      <c r="C14" s="15">
        <v>2016</v>
      </c>
      <c r="D14" s="12" t="s">
        <v>778</v>
      </c>
      <c r="E14" s="15" t="s">
        <v>179</v>
      </c>
      <c r="F14" s="4" t="s">
        <v>579</v>
      </c>
      <c r="G14" s="4" t="s">
        <v>640</v>
      </c>
      <c r="H14" s="15" t="s">
        <v>15</v>
      </c>
      <c r="I14" s="15" t="s">
        <v>16</v>
      </c>
      <c r="J14" s="18" t="s">
        <v>100</v>
      </c>
      <c r="K14" s="18"/>
      <c r="L14" s="18"/>
      <c r="M14" s="17"/>
      <c r="N14" s="6" t="s">
        <v>20</v>
      </c>
      <c r="O14" s="5" t="s">
        <v>72</v>
      </c>
      <c r="P14" s="5" t="s">
        <v>21</v>
      </c>
      <c r="Q14" s="17" t="s">
        <v>48</v>
      </c>
      <c r="R14" s="17" t="s">
        <v>44</v>
      </c>
      <c r="S14" s="17" t="s">
        <v>432</v>
      </c>
      <c r="X14" s="4" t="s">
        <v>99</v>
      </c>
      <c r="AH14" s="25">
        <f>(AB14*(14.01/18.04))+(AC14*(14.01/62))+(AD14*(14.01/46.01))</f>
        <v>0</v>
      </c>
      <c r="AI14" s="21">
        <v>20.399999999999999</v>
      </c>
      <c r="AJ14" s="21"/>
      <c r="AK14" s="21"/>
      <c r="AL14" s="21"/>
      <c r="AM14" s="15"/>
      <c r="AN14" s="4" t="s">
        <v>96</v>
      </c>
      <c r="AO14" s="4" t="s">
        <v>98</v>
      </c>
    </row>
    <row r="15" spans="1:41" x14ac:dyDescent="0.25">
      <c r="A15" s="4" t="s">
        <v>890</v>
      </c>
      <c r="B15" s="15" t="s">
        <v>472</v>
      </c>
      <c r="C15" s="15">
        <v>2018</v>
      </c>
      <c r="D15" s="15"/>
      <c r="E15" s="15" t="s">
        <v>180</v>
      </c>
      <c r="F15" s="4" t="s">
        <v>578</v>
      </c>
      <c r="G15" s="4" t="s">
        <v>570</v>
      </c>
      <c r="H15" s="15" t="s">
        <v>15</v>
      </c>
      <c r="I15" s="15" t="s">
        <v>16</v>
      </c>
      <c r="J15" s="18" t="s">
        <v>191</v>
      </c>
      <c r="K15" s="18"/>
      <c r="L15" s="18"/>
      <c r="M15" s="17"/>
      <c r="N15" s="6" t="s">
        <v>20</v>
      </c>
      <c r="O15" s="5" t="s">
        <v>72</v>
      </c>
      <c r="P15" s="5" t="s">
        <v>21</v>
      </c>
      <c r="Q15" s="17" t="s">
        <v>48</v>
      </c>
      <c r="R15" s="17" t="s">
        <v>44</v>
      </c>
      <c r="S15" s="17" t="s">
        <v>432</v>
      </c>
      <c r="X15" s="4" t="s">
        <v>99</v>
      </c>
      <c r="AH15" s="25">
        <f>(AB15*(14.01/18.04))+(AC15*(14.01/62))+(AD15*(14.01/46.01))</f>
        <v>0</v>
      </c>
      <c r="AI15" s="21">
        <v>168.48</v>
      </c>
      <c r="AJ15" s="21"/>
      <c r="AK15" s="21"/>
      <c r="AL15" s="21"/>
      <c r="AM15" s="15"/>
      <c r="AN15" s="4" t="s">
        <v>96</v>
      </c>
      <c r="AO15" s="4" t="s">
        <v>98</v>
      </c>
    </row>
    <row r="16" spans="1:41" x14ac:dyDescent="0.25">
      <c r="A16" s="4" t="s">
        <v>898</v>
      </c>
      <c r="B16" s="15" t="s">
        <v>477</v>
      </c>
      <c r="C16" s="15">
        <v>2019</v>
      </c>
      <c r="D16" s="12" t="s">
        <v>800</v>
      </c>
      <c r="E16" s="15" t="s">
        <v>179</v>
      </c>
      <c r="F16" s="4" t="s">
        <v>579</v>
      </c>
      <c r="G16" s="4" t="s">
        <v>568</v>
      </c>
      <c r="H16" s="15" t="s">
        <v>15</v>
      </c>
      <c r="I16" s="15" t="s">
        <v>16</v>
      </c>
      <c r="J16" s="18" t="s">
        <v>419</v>
      </c>
      <c r="K16" s="18"/>
      <c r="L16" s="18"/>
      <c r="M16" s="17"/>
      <c r="N16" s="6" t="s">
        <v>20</v>
      </c>
      <c r="O16" s="5" t="s">
        <v>72</v>
      </c>
      <c r="P16" s="17" t="s">
        <v>21</v>
      </c>
      <c r="Q16" s="17" t="s">
        <v>48</v>
      </c>
      <c r="R16" s="17" t="s">
        <v>44</v>
      </c>
      <c r="S16" s="17" t="s">
        <v>432</v>
      </c>
      <c r="X16" s="4" t="s">
        <v>99</v>
      </c>
      <c r="AH16" s="25">
        <f>(AB16*(14.01/18.04))+(AC16*(14.01/62))+(AD16*(14.01/46.01))</f>
        <v>0</v>
      </c>
      <c r="AI16" s="21">
        <v>286.79999999999995</v>
      </c>
      <c r="AJ16" s="21"/>
      <c r="AK16" s="21"/>
      <c r="AL16" s="21"/>
      <c r="AM16" s="15"/>
      <c r="AN16" s="4" t="s">
        <v>96</v>
      </c>
      <c r="AO16" s="4" t="s">
        <v>98</v>
      </c>
    </row>
    <row r="17" spans="1:41" x14ac:dyDescent="0.25">
      <c r="A17" s="4" t="s">
        <v>1012</v>
      </c>
      <c r="B17" s="15" t="s">
        <v>406</v>
      </c>
      <c r="C17" s="15">
        <v>2018</v>
      </c>
      <c r="D17" s="12" t="s">
        <v>809</v>
      </c>
      <c r="E17" s="15" t="s">
        <v>179</v>
      </c>
      <c r="F17" s="4" t="s">
        <v>579</v>
      </c>
      <c r="G17" s="4" t="s">
        <v>680</v>
      </c>
      <c r="H17" s="15" t="s">
        <v>15</v>
      </c>
      <c r="I17" s="15" t="s">
        <v>16</v>
      </c>
      <c r="J17" s="18" t="s">
        <v>100</v>
      </c>
      <c r="K17" s="18"/>
      <c r="L17" s="18"/>
      <c r="M17" s="17"/>
      <c r="N17" s="6" t="s">
        <v>20</v>
      </c>
      <c r="O17" s="5" t="s">
        <v>72</v>
      </c>
      <c r="P17" s="17" t="s">
        <v>21</v>
      </c>
      <c r="Q17" s="17" t="s">
        <v>48</v>
      </c>
      <c r="R17" s="17" t="s">
        <v>44</v>
      </c>
      <c r="S17" s="17" t="s">
        <v>432</v>
      </c>
      <c r="X17" s="4" t="s">
        <v>99</v>
      </c>
      <c r="AH17" s="25">
        <f>(AB17*(14.01/18.04))+(AC17*(14.01/62))+(AD17*(14.01/46.01))</f>
        <v>0</v>
      </c>
      <c r="AI17" s="21">
        <v>12.24</v>
      </c>
      <c r="AJ17" s="21"/>
      <c r="AK17" s="21"/>
      <c r="AL17" s="21"/>
      <c r="AM17" s="15"/>
      <c r="AN17" s="4" t="s">
        <v>96</v>
      </c>
      <c r="AO17" s="4" t="s">
        <v>98</v>
      </c>
    </row>
    <row r="18" spans="1:41" x14ac:dyDescent="0.25">
      <c r="A18" s="4" t="s">
        <v>902</v>
      </c>
      <c r="B18" s="15" t="s">
        <v>489</v>
      </c>
      <c r="C18" s="15">
        <v>2023</v>
      </c>
      <c r="D18" s="12" t="s">
        <v>818</v>
      </c>
      <c r="E18" s="15" t="s">
        <v>179</v>
      </c>
      <c r="F18" s="4" t="s">
        <v>579</v>
      </c>
      <c r="G18" s="4" t="s">
        <v>565</v>
      </c>
      <c r="H18" s="15" t="s">
        <v>15</v>
      </c>
      <c r="I18" s="15" t="s">
        <v>16</v>
      </c>
      <c r="J18" s="18" t="s">
        <v>100</v>
      </c>
      <c r="K18" s="18"/>
      <c r="L18" s="18"/>
      <c r="M18" s="17"/>
      <c r="N18" s="6" t="s">
        <v>20</v>
      </c>
      <c r="O18" s="5" t="s">
        <v>72</v>
      </c>
      <c r="P18" s="17" t="s">
        <v>21</v>
      </c>
      <c r="Q18" s="17" t="s">
        <v>48</v>
      </c>
      <c r="R18" s="17" t="s">
        <v>44</v>
      </c>
      <c r="S18" s="17" t="s">
        <v>432</v>
      </c>
      <c r="X18" s="4" t="s">
        <v>112</v>
      </c>
      <c r="AH18" s="8">
        <f>(AB18*(14.01/18.04))+(AC18*(14.01/62))+(AD18*(14.01/46.01))</f>
        <v>0</v>
      </c>
      <c r="AI18" s="21">
        <v>530.40000000000009</v>
      </c>
      <c r="AJ18" s="21"/>
      <c r="AK18" s="21"/>
      <c r="AL18" s="21"/>
      <c r="AM18" s="15"/>
      <c r="AN18" s="4" t="s">
        <v>96</v>
      </c>
      <c r="AO18" s="4" t="s">
        <v>98</v>
      </c>
    </row>
    <row r="19" spans="1:41" x14ac:dyDescent="0.25">
      <c r="A19" s="4" t="s">
        <v>1249</v>
      </c>
      <c r="B19" s="15" t="s">
        <v>504</v>
      </c>
      <c r="C19" s="15">
        <v>2009</v>
      </c>
      <c r="D19" s="15" t="s">
        <v>858</v>
      </c>
      <c r="E19" s="15" t="s">
        <v>179</v>
      </c>
      <c r="F19" s="4" t="s">
        <v>579</v>
      </c>
      <c r="G19" s="4" t="s">
        <v>567</v>
      </c>
      <c r="H19" s="15" t="s">
        <v>15</v>
      </c>
      <c r="I19" s="15" t="s">
        <v>16</v>
      </c>
      <c r="J19" s="18" t="s">
        <v>191</v>
      </c>
      <c r="K19" s="18"/>
      <c r="L19" s="18"/>
      <c r="M19" s="17"/>
      <c r="N19" s="6" t="s">
        <v>20</v>
      </c>
      <c r="O19" s="5" t="s">
        <v>72</v>
      </c>
      <c r="P19" s="5" t="s">
        <v>21</v>
      </c>
      <c r="Q19" s="17" t="s">
        <v>48</v>
      </c>
      <c r="R19" s="17" t="s">
        <v>44</v>
      </c>
      <c r="S19" s="17" t="s">
        <v>432</v>
      </c>
      <c r="X19" s="4" t="s">
        <v>112</v>
      </c>
      <c r="AH19" s="8">
        <f>(AB19*(14.01/18.04))+(AC19*(14.01/62))+(AD19*(14.01/46.01))</f>
        <v>0</v>
      </c>
      <c r="AI19" s="21">
        <v>390</v>
      </c>
      <c r="AJ19" s="21"/>
      <c r="AK19" s="21"/>
      <c r="AL19" s="21"/>
      <c r="AM19" s="15"/>
      <c r="AN19" s="4" t="s">
        <v>96</v>
      </c>
      <c r="AO19" s="4" t="s">
        <v>98</v>
      </c>
    </row>
    <row r="20" spans="1:41" x14ac:dyDescent="0.25">
      <c r="A20" s="4" t="s">
        <v>1255</v>
      </c>
      <c r="B20" s="15" t="s">
        <v>506</v>
      </c>
      <c r="C20" s="15">
        <v>2022</v>
      </c>
      <c r="D20" s="15"/>
      <c r="E20" s="15" t="s">
        <v>179</v>
      </c>
      <c r="F20" s="4" t="s">
        <v>578</v>
      </c>
      <c r="G20" s="4" t="s">
        <v>572</v>
      </c>
      <c r="H20" s="15" t="s">
        <v>15</v>
      </c>
      <c r="I20" s="15" t="s">
        <v>16</v>
      </c>
      <c r="J20" s="18" t="s">
        <v>419</v>
      </c>
      <c r="K20" s="18"/>
      <c r="L20" s="18"/>
      <c r="M20" s="17"/>
      <c r="N20" s="6" t="s">
        <v>20</v>
      </c>
      <c r="O20" s="5" t="s">
        <v>72</v>
      </c>
      <c r="P20" s="5" t="s">
        <v>21</v>
      </c>
      <c r="Q20" s="17" t="s">
        <v>48</v>
      </c>
      <c r="R20" s="17" t="s">
        <v>44</v>
      </c>
      <c r="S20" s="17" t="s">
        <v>432</v>
      </c>
      <c r="X20" s="4" t="s">
        <v>112</v>
      </c>
      <c r="AH20" s="25">
        <f>(AB20*(14.01/18.04))+(AC20*(14.01/62))+(AD20*(14.01/46.01))</f>
        <v>0</v>
      </c>
      <c r="AI20" s="21">
        <v>145.68</v>
      </c>
      <c r="AJ20" s="21"/>
      <c r="AK20" s="21"/>
      <c r="AL20" s="21"/>
      <c r="AM20" s="15"/>
      <c r="AN20" s="4" t="s">
        <v>96</v>
      </c>
      <c r="AO20" s="4" t="s">
        <v>98</v>
      </c>
    </row>
    <row r="21" spans="1:41" x14ac:dyDescent="0.25">
      <c r="A21" s="4" t="s">
        <v>587</v>
      </c>
      <c r="B21" s="4" t="s">
        <v>1052</v>
      </c>
      <c r="C21" s="4">
        <v>2021</v>
      </c>
      <c r="D21" s="4" t="s">
        <v>1050</v>
      </c>
      <c r="E21" s="4" t="s">
        <v>179</v>
      </c>
      <c r="F21" s="4" t="s">
        <v>579</v>
      </c>
      <c r="G21" s="4" t="s">
        <v>1051</v>
      </c>
      <c r="H21" s="15" t="s">
        <v>15</v>
      </c>
      <c r="I21" s="15" t="s">
        <v>16</v>
      </c>
      <c r="J21" s="4" t="s">
        <v>1055</v>
      </c>
      <c r="N21" s="6" t="s">
        <v>20</v>
      </c>
      <c r="O21" s="5" t="s">
        <v>72</v>
      </c>
      <c r="P21" s="5" t="s">
        <v>21</v>
      </c>
      <c r="Q21" s="5" t="s">
        <v>48</v>
      </c>
      <c r="R21" s="5" t="s">
        <v>1056</v>
      </c>
      <c r="S21" s="5" t="s">
        <v>1056</v>
      </c>
      <c r="X21" s="4" t="s">
        <v>99</v>
      </c>
      <c r="Y21" s="4">
        <v>22</v>
      </c>
      <c r="AH21" s="25">
        <f>(AB21*(14.01/18.04))+(AC21*(14.01/62))+(AD21*(14.01/46.01))</f>
        <v>0</v>
      </c>
      <c r="AI21" s="4">
        <v>6.3</v>
      </c>
      <c r="AL21" s="4">
        <v>510.14</v>
      </c>
      <c r="AN21" s="4" t="s">
        <v>96</v>
      </c>
      <c r="AO21" s="4" t="s">
        <v>97</v>
      </c>
    </row>
    <row r="22" spans="1:41" x14ac:dyDescent="0.25">
      <c r="A22" s="4" t="s">
        <v>1256</v>
      </c>
      <c r="B22" s="4" t="s">
        <v>1089</v>
      </c>
      <c r="C22" s="4">
        <v>2015</v>
      </c>
      <c r="E22" s="4" t="s">
        <v>180</v>
      </c>
      <c r="F22" s="4" t="s">
        <v>578</v>
      </c>
      <c r="G22" s="4" t="s">
        <v>1088</v>
      </c>
      <c r="H22" s="15" t="s">
        <v>15</v>
      </c>
      <c r="I22" s="15" t="s">
        <v>16</v>
      </c>
      <c r="J22" s="4" t="s">
        <v>1087</v>
      </c>
      <c r="N22" s="6" t="s">
        <v>20</v>
      </c>
      <c r="O22" s="5" t="s">
        <v>72</v>
      </c>
      <c r="P22" s="5" t="s">
        <v>21</v>
      </c>
      <c r="Q22" s="5" t="s">
        <v>48</v>
      </c>
      <c r="R22" s="5" t="s">
        <v>1056</v>
      </c>
      <c r="S22" s="5" t="s">
        <v>1056</v>
      </c>
      <c r="X22" s="4" t="s">
        <v>112</v>
      </c>
      <c r="Y22" s="4">
        <v>24.6</v>
      </c>
      <c r="Z22" s="4">
        <v>8.66</v>
      </c>
      <c r="AA22" s="4">
        <v>7.13</v>
      </c>
      <c r="AB22" s="4">
        <v>3.3000000000000002E-2</v>
      </c>
      <c r="AD22" s="4">
        <v>0.33</v>
      </c>
      <c r="AF22" s="4">
        <v>1.06</v>
      </c>
      <c r="AH22" s="25">
        <f>(AB22*(14.01/18.04))+(AC22*(14.01/62))+(AD22*(14.01/46.01))</f>
        <v>0.12611272602456519</v>
      </c>
      <c r="AI22" s="4">
        <v>1.1200000000000001</v>
      </c>
      <c r="AL22" s="4">
        <v>-308.04000000000002</v>
      </c>
      <c r="AN22" s="4" t="s">
        <v>96</v>
      </c>
      <c r="AO22" s="4" t="s">
        <v>97</v>
      </c>
    </row>
    <row r="23" spans="1:41" x14ac:dyDescent="0.25">
      <c r="A23" s="4" t="s">
        <v>899</v>
      </c>
      <c r="B23" s="4" t="s">
        <v>1080</v>
      </c>
      <c r="C23" s="4">
        <v>2015</v>
      </c>
      <c r="E23" s="4" t="s">
        <v>180</v>
      </c>
      <c r="F23" s="4" t="s">
        <v>578</v>
      </c>
      <c r="G23" s="4" t="s">
        <v>1082</v>
      </c>
      <c r="H23" s="15" t="s">
        <v>15</v>
      </c>
      <c r="I23" s="15" t="s">
        <v>16</v>
      </c>
      <c r="J23" s="4" t="s">
        <v>1081</v>
      </c>
      <c r="N23" s="6" t="s">
        <v>20</v>
      </c>
      <c r="O23" s="5" t="s">
        <v>72</v>
      </c>
      <c r="P23" s="5" t="s">
        <v>21</v>
      </c>
      <c r="Q23" s="5" t="s">
        <v>48</v>
      </c>
      <c r="R23" s="5" t="s">
        <v>37</v>
      </c>
      <c r="S23" s="5" t="s">
        <v>1058</v>
      </c>
      <c r="X23" s="4" t="s">
        <v>112</v>
      </c>
      <c r="Y23" s="4">
        <v>20.8</v>
      </c>
      <c r="AF23" s="4">
        <v>13.28</v>
      </c>
      <c r="AH23" s="25">
        <f>(AB23*(14.01/18.04))+(AC23*(14.01/62))+(AD23*(14.01/46.01))</f>
        <v>0</v>
      </c>
      <c r="AI23" s="4">
        <v>222.13</v>
      </c>
      <c r="AL23" s="4">
        <v>265.33999999999997</v>
      </c>
      <c r="AN23" s="4" t="s">
        <v>96</v>
      </c>
      <c r="AO23" s="4" t="s">
        <v>97</v>
      </c>
    </row>
    <row r="24" spans="1:41" ht="13.8" customHeight="1" x14ac:dyDescent="0.25">
      <c r="A24" s="4" t="s">
        <v>1246</v>
      </c>
      <c r="B24" s="4" t="s">
        <v>17</v>
      </c>
      <c r="C24" s="4">
        <v>2019</v>
      </c>
      <c r="D24" s="4" t="s">
        <v>18</v>
      </c>
      <c r="E24" s="4" t="s">
        <v>179</v>
      </c>
      <c r="F24" s="4" t="s">
        <v>579</v>
      </c>
      <c r="G24" s="4" t="s">
        <v>712</v>
      </c>
      <c r="H24" s="4" t="s">
        <v>15</v>
      </c>
      <c r="I24" s="4" t="s">
        <v>16</v>
      </c>
      <c r="J24" s="4" t="s">
        <v>19</v>
      </c>
      <c r="M24" s="4">
        <v>367</v>
      </c>
      <c r="N24" s="6" t="s">
        <v>20</v>
      </c>
      <c r="O24" s="5" t="s">
        <v>72</v>
      </c>
      <c r="P24" s="5" t="s">
        <v>21</v>
      </c>
      <c r="Q24" s="17" t="s">
        <v>48</v>
      </c>
      <c r="R24" s="5" t="s">
        <v>37</v>
      </c>
      <c r="S24" s="5" t="s">
        <v>37</v>
      </c>
      <c r="U24" s="7">
        <v>17100</v>
      </c>
      <c r="W24" s="4">
        <v>1.5</v>
      </c>
      <c r="X24" s="4" t="s">
        <v>99</v>
      </c>
      <c r="Y24" s="8">
        <v>16.5</v>
      </c>
      <c r="Z24" s="8">
        <v>5.95</v>
      </c>
      <c r="AA24" s="8"/>
      <c r="AB24" s="8"/>
      <c r="AC24" s="8"/>
      <c r="AD24" s="8"/>
      <c r="AE24" s="8"/>
      <c r="AF24" s="8"/>
      <c r="AG24" s="8">
        <v>20.3</v>
      </c>
      <c r="AH24" s="8">
        <f>(AB24*(14.01/18.04))+(AC24*(14.01/62))+(AD24*(14.01/46.01))</f>
        <v>0</v>
      </c>
      <c r="AI24" s="8">
        <v>9.02</v>
      </c>
      <c r="AJ24" s="8"/>
      <c r="AK24" s="8"/>
      <c r="AL24" s="8"/>
      <c r="AM24" s="8">
        <v>2.13</v>
      </c>
      <c r="AN24" s="4" t="s">
        <v>96</v>
      </c>
      <c r="AO24" s="4" t="s">
        <v>97</v>
      </c>
    </row>
    <row r="25" spans="1:41" ht="13.8" customHeight="1" x14ac:dyDescent="0.3">
      <c r="A25" s="4" t="s">
        <v>1304</v>
      </c>
      <c r="B25" s="4" t="s">
        <v>1299</v>
      </c>
      <c r="C25" s="4">
        <v>2025</v>
      </c>
      <c r="D25" s="4" t="s">
        <v>1300</v>
      </c>
      <c r="E25" s="4" t="s">
        <v>179</v>
      </c>
      <c r="F25" s="4" t="s">
        <v>579</v>
      </c>
      <c r="G25" t="s">
        <v>1301</v>
      </c>
      <c r="H25" s="4" t="s">
        <v>15</v>
      </c>
      <c r="I25" s="4" t="s">
        <v>16</v>
      </c>
      <c r="J25" s="4" t="s">
        <v>1269</v>
      </c>
      <c r="K25" s="4">
        <v>30.274100000000001</v>
      </c>
      <c r="L25" s="4">
        <v>120.1551</v>
      </c>
      <c r="N25" s="6" t="s">
        <v>20</v>
      </c>
      <c r="O25" s="5" t="s">
        <v>1305</v>
      </c>
      <c r="P25" s="5" t="s">
        <v>21</v>
      </c>
      <c r="Q25" s="5" t="s">
        <v>48</v>
      </c>
      <c r="R25" s="5" t="s">
        <v>37</v>
      </c>
      <c r="S25" s="5" t="s">
        <v>37</v>
      </c>
      <c r="T25" s="5" t="s">
        <v>1306</v>
      </c>
      <c r="W25" s="4">
        <v>556</v>
      </c>
      <c r="X25" s="4" t="s">
        <v>99</v>
      </c>
      <c r="AF25" s="4">
        <v>85</v>
      </c>
      <c r="AH25" s="25">
        <v>0</v>
      </c>
      <c r="AI25" s="4">
        <v>99.18</v>
      </c>
      <c r="AN25" s="4" t="s">
        <v>96</v>
      </c>
      <c r="AO25" s="4" t="s">
        <v>97</v>
      </c>
    </row>
    <row r="26" spans="1:41" x14ac:dyDescent="0.25">
      <c r="A26" s="4" t="s">
        <v>887</v>
      </c>
      <c r="B26" s="4" t="s">
        <v>31</v>
      </c>
      <c r="C26" s="4">
        <v>2017</v>
      </c>
      <c r="E26" s="4" t="s">
        <v>180</v>
      </c>
      <c r="F26" s="4" t="s">
        <v>578</v>
      </c>
      <c r="G26" s="4" t="s">
        <v>746</v>
      </c>
      <c r="H26" s="4" t="s">
        <v>32</v>
      </c>
      <c r="I26" s="4" t="s">
        <v>33</v>
      </c>
      <c r="J26" s="4" t="s">
        <v>34</v>
      </c>
      <c r="N26" s="6" t="s">
        <v>25</v>
      </c>
      <c r="O26" s="5" t="s">
        <v>58</v>
      </c>
      <c r="P26" s="5" t="s">
        <v>21</v>
      </c>
      <c r="Q26" s="17" t="s">
        <v>424</v>
      </c>
      <c r="R26" s="5" t="s">
        <v>37</v>
      </c>
      <c r="S26" s="5" t="s">
        <v>37</v>
      </c>
      <c r="W26" s="4">
        <v>14</v>
      </c>
      <c r="X26" s="4" t="s">
        <v>95</v>
      </c>
      <c r="Y26" s="8">
        <v>29.14</v>
      </c>
      <c r="Z26" s="8">
        <v>8.5</v>
      </c>
      <c r="AA26" s="8">
        <v>7.31</v>
      </c>
      <c r="AB26" s="8">
        <v>0.17799999999999999</v>
      </c>
      <c r="AC26" s="8">
        <v>2.6800000000000001E-3</v>
      </c>
      <c r="AD26" s="8">
        <v>0.69059999999999999</v>
      </c>
      <c r="AE26" s="8">
        <v>31.9</v>
      </c>
      <c r="AF26" s="8">
        <v>19613</v>
      </c>
      <c r="AG26" s="8">
        <v>4.7300000000000004</v>
      </c>
      <c r="AH26" s="8">
        <f>(AB26*(14.01/18.04))+(AC26*(14.01/62))+(AD26*(14.01/46.01))</f>
        <v>0.34912876001513898</v>
      </c>
      <c r="AI26" s="8">
        <v>653.89</v>
      </c>
      <c r="AJ26" s="8"/>
      <c r="AK26" s="8"/>
      <c r="AL26" s="8">
        <v>497.52</v>
      </c>
      <c r="AM26" s="8">
        <v>25.59</v>
      </c>
      <c r="AN26" s="4" t="s">
        <v>96</v>
      </c>
      <c r="AO26" s="4" t="s">
        <v>168</v>
      </c>
    </row>
    <row r="27" spans="1:41" x14ac:dyDescent="0.25">
      <c r="A27" s="4" t="s">
        <v>896</v>
      </c>
      <c r="B27" s="4" t="s">
        <v>22</v>
      </c>
      <c r="C27" s="4">
        <v>2021</v>
      </c>
      <c r="D27" s="23" t="s">
        <v>23</v>
      </c>
      <c r="E27" s="15" t="s">
        <v>179</v>
      </c>
      <c r="F27" s="4" t="s">
        <v>579</v>
      </c>
      <c r="G27" s="4" t="s">
        <v>749</v>
      </c>
      <c r="H27" s="4" t="s">
        <v>15</v>
      </c>
      <c r="I27" s="4" t="s">
        <v>16</v>
      </c>
      <c r="J27" s="4" t="s">
        <v>24</v>
      </c>
      <c r="M27" s="4">
        <v>365</v>
      </c>
      <c r="N27" s="6" t="s">
        <v>25</v>
      </c>
      <c r="O27" s="5" t="s">
        <v>58</v>
      </c>
      <c r="P27" s="5" t="s">
        <v>21</v>
      </c>
      <c r="Q27" s="17" t="s">
        <v>424</v>
      </c>
      <c r="R27" s="5" t="s">
        <v>37</v>
      </c>
      <c r="S27" s="5" t="s">
        <v>37</v>
      </c>
      <c r="U27" s="7">
        <v>1000</v>
      </c>
      <c r="V27" s="4">
        <v>1.3</v>
      </c>
      <c r="X27" s="4" t="s">
        <v>95</v>
      </c>
      <c r="Y27" s="8">
        <v>28.26</v>
      </c>
      <c r="Z27" s="8">
        <v>8.8800000000000008</v>
      </c>
      <c r="AA27" s="8">
        <v>5.33</v>
      </c>
      <c r="AB27" s="8">
        <v>0.44</v>
      </c>
      <c r="AC27" s="8"/>
      <c r="AD27" s="8"/>
      <c r="AE27" s="8"/>
      <c r="AF27" s="8">
        <v>12.56</v>
      </c>
      <c r="AG27" s="8"/>
      <c r="AH27" s="8">
        <f>(AB27*(14.01/18.04))+(AC27*(14.01/62))+(AD27*(14.01/46.01))</f>
        <v>0.34170731707317076</v>
      </c>
      <c r="AI27" s="8">
        <f>22.6*24</f>
        <v>542.40000000000009</v>
      </c>
      <c r="AJ27" s="8">
        <f>AI27*0.1</f>
        <v>54.240000000000009</v>
      </c>
      <c r="AK27" s="8"/>
      <c r="AL27" s="8"/>
      <c r="AM27" s="8"/>
      <c r="AN27" s="4" t="s">
        <v>96</v>
      </c>
      <c r="AO27" s="4" t="s">
        <v>166</v>
      </c>
    </row>
    <row r="28" spans="1:41" x14ac:dyDescent="0.25">
      <c r="A28" s="4" t="s">
        <v>886</v>
      </c>
      <c r="B28" s="4" t="s">
        <v>108</v>
      </c>
      <c r="C28" s="4">
        <v>2022</v>
      </c>
      <c r="D28" s="4" t="s">
        <v>854</v>
      </c>
      <c r="E28" s="12" t="s">
        <v>179</v>
      </c>
      <c r="F28" s="4" t="s">
        <v>579</v>
      </c>
      <c r="G28" s="4" t="s">
        <v>746</v>
      </c>
      <c r="H28" s="4" t="s">
        <v>15</v>
      </c>
      <c r="I28" s="4" t="s">
        <v>63</v>
      </c>
      <c r="J28" s="4" t="s">
        <v>109</v>
      </c>
      <c r="M28" s="4">
        <v>96</v>
      </c>
      <c r="N28" s="6" t="s">
        <v>25</v>
      </c>
      <c r="O28" s="5" t="s">
        <v>58</v>
      </c>
      <c r="P28" s="5" t="s">
        <v>21</v>
      </c>
      <c r="Q28" s="17" t="s">
        <v>424</v>
      </c>
      <c r="R28" s="5" t="s">
        <v>37</v>
      </c>
      <c r="S28" s="5" t="s">
        <v>37</v>
      </c>
      <c r="U28" s="4">
        <v>8400</v>
      </c>
      <c r="V28" s="4">
        <v>1.2</v>
      </c>
      <c r="X28" s="4" t="s">
        <v>95</v>
      </c>
      <c r="Y28" s="8">
        <v>26</v>
      </c>
      <c r="Z28" s="8"/>
      <c r="AA28" s="8">
        <v>5.5</v>
      </c>
      <c r="AB28" s="8">
        <v>0.35099999999999998</v>
      </c>
      <c r="AC28" s="8">
        <v>0.628</v>
      </c>
      <c r="AD28" s="8">
        <v>7.6120000000000001</v>
      </c>
      <c r="AE28" s="8"/>
      <c r="AF28" s="8">
        <v>43200</v>
      </c>
      <c r="AG28" s="8"/>
      <c r="AH28" s="8">
        <f>(AB28*(14.01/18.04))+(AC28*(14.01/62))+(AD28*(14.01/46.01))</f>
        <v>2.7323435431519361</v>
      </c>
      <c r="AI28" s="8">
        <v>55.33</v>
      </c>
      <c r="AJ28" s="8"/>
      <c r="AK28" s="8"/>
      <c r="AL28" s="8"/>
      <c r="AM28" s="8"/>
      <c r="AN28" s="4" t="s">
        <v>96</v>
      </c>
      <c r="AO28" s="4" t="s">
        <v>98</v>
      </c>
    </row>
    <row r="29" spans="1:41" x14ac:dyDescent="0.25">
      <c r="A29" s="4" t="s">
        <v>588</v>
      </c>
      <c r="B29" s="12" t="s">
        <v>422</v>
      </c>
      <c r="C29" s="12">
        <v>2023</v>
      </c>
      <c r="D29" s="12"/>
      <c r="E29" s="12" t="s">
        <v>179</v>
      </c>
      <c r="F29" s="4" t="s">
        <v>578</v>
      </c>
      <c r="G29" s="4" t="s">
        <v>601</v>
      </c>
      <c r="H29" s="12" t="s">
        <v>15</v>
      </c>
      <c r="I29" s="12" t="s">
        <v>16</v>
      </c>
      <c r="J29" s="12" t="s">
        <v>66</v>
      </c>
      <c r="K29" s="12"/>
      <c r="L29" s="12"/>
      <c r="M29" s="13"/>
      <c r="N29" s="6" t="s">
        <v>25</v>
      </c>
      <c r="O29" s="5" t="s">
        <v>58</v>
      </c>
      <c r="P29" s="5" t="s">
        <v>21</v>
      </c>
      <c r="Q29" s="13" t="s">
        <v>424</v>
      </c>
      <c r="R29" s="13" t="s">
        <v>37</v>
      </c>
      <c r="S29" s="13" t="s">
        <v>37</v>
      </c>
      <c r="X29" s="4" t="s">
        <v>112</v>
      </c>
      <c r="AH29" s="25">
        <f>(AB29*(14.01/18.04))+(AC29*(14.01/62))+(AD29*(14.01/46.01))</f>
        <v>0</v>
      </c>
      <c r="AI29" s="26">
        <v>478.79999999999995</v>
      </c>
      <c r="AJ29" s="26"/>
      <c r="AK29" s="26"/>
      <c r="AL29" s="26"/>
      <c r="AM29" s="12"/>
      <c r="AN29" s="4" t="s">
        <v>96</v>
      </c>
      <c r="AO29" s="4" t="s">
        <v>98</v>
      </c>
    </row>
    <row r="30" spans="1:41" x14ac:dyDescent="0.25">
      <c r="A30" s="4" t="s">
        <v>895</v>
      </c>
      <c r="B30" s="12" t="s">
        <v>176</v>
      </c>
      <c r="C30" s="4">
        <v>2023</v>
      </c>
      <c r="D30" s="12" t="s">
        <v>799</v>
      </c>
      <c r="E30" s="15" t="s">
        <v>179</v>
      </c>
      <c r="F30" s="4" t="s">
        <v>579</v>
      </c>
      <c r="G30" s="4" t="s">
        <v>672</v>
      </c>
      <c r="H30" s="4" t="s">
        <v>15</v>
      </c>
      <c r="I30" s="4" t="s">
        <v>16</v>
      </c>
      <c r="J30" s="12" t="s">
        <v>113</v>
      </c>
      <c r="K30" s="12"/>
      <c r="L30" s="12"/>
      <c r="N30" s="6" t="s">
        <v>25</v>
      </c>
      <c r="O30" s="5" t="s">
        <v>58</v>
      </c>
      <c r="P30" s="5" t="s">
        <v>21</v>
      </c>
      <c r="Q30" s="5" t="s">
        <v>424</v>
      </c>
      <c r="R30" s="5" t="s">
        <v>37</v>
      </c>
      <c r="S30" s="5" t="s">
        <v>37</v>
      </c>
      <c r="X30" s="4" t="s">
        <v>112</v>
      </c>
      <c r="Y30" s="8"/>
      <c r="Z30" s="8"/>
      <c r="AA30" s="8"/>
      <c r="AB30" s="8"/>
      <c r="AC30" s="8"/>
      <c r="AD30" s="8"/>
      <c r="AE30" s="8"/>
      <c r="AF30" s="8"/>
      <c r="AG30" s="8"/>
      <c r="AH30" s="8">
        <f>(AB30*(14.01/18.04))+(AC30*(14.01/62))+(AD30*(14.01/46.01))</f>
        <v>0</v>
      </c>
      <c r="AI30" s="8">
        <v>0.24</v>
      </c>
      <c r="AJ30" s="8"/>
      <c r="AK30" s="8"/>
      <c r="AL30" s="8"/>
      <c r="AM30" s="8"/>
      <c r="AN30" s="4" t="s">
        <v>96</v>
      </c>
      <c r="AO30" s="4" t="s">
        <v>98</v>
      </c>
    </row>
    <row r="31" spans="1:41" x14ac:dyDescent="0.25">
      <c r="A31" s="4" t="s">
        <v>901</v>
      </c>
      <c r="B31" s="4" t="s">
        <v>115</v>
      </c>
      <c r="C31" s="4">
        <v>2019</v>
      </c>
      <c r="E31" s="15" t="s">
        <v>179</v>
      </c>
      <c r="F31" s="4" t="s">
        <v>578</v>
      </c>
      <c r="H31" s="4" t="s">
        <v>15</v>
      </c>
      <c r="I31" s="4" t="s">
        <v>16</v>
      </c>
      <c r="J31" s="4" t="s">
        <v>116</v>
      </c>
      <c r="N31" s="6" t="s">
        <v>25</v>
      </c>
      <c r="O31" s="5" t="s">
        <v>58</v>
      </c>
      <c r="P31" s="5" t="s">
        <v>21</v>
      </c>
      <c r="Q31" s="17" t="s">
        <v>424</v>
      </c>
      <c r="R31" s="5" t="s">
        <v>37</v>
      </c>
      <c r="S31" s="5" t="s">
        <v>37</v>
      </c>
      <c r="X31" s="5" t="s">
        <v>112</v>
      </c>
      <c r="Y31" s="14"/>
      <c r="Z31" s="8"/>
      <c r="AA31" s="8"/>
      <c r="AB31" s="8"/>
      <c r="AC31" s="8"/>
      <c r="AD31" s="8"/>
      <c r="AE31" s="8"/>
      <c r="AF31" s="8"/>
      <c r="AG31" s="8"/>
      <c r="AH31" s="8">
        <f>(AB31*(14.01/18.04))+(AC31*(14.01/62))+(AD31*(14.01/46.01))</f>
        <v>0</v>
      </c>
      <c r="AI31" s="14"/>
      <c r="AJ31" s="14">
        <v>73.168000000000006</v>
      </c>
      <c r="AK31" s="14"/>
      <c r="AL31" s="8"/>
      <c r="AM31" s="8"/>
      <c r="AN31" s="4" t="s">
        <v>96</v>
      </c>
      <c r="AO31" s="4" t="s">
        <v>98</v>
      </c>
    </row>
    <row r="32" spans="1:41" x14ac:dyDescent="0.25">
      <c r="A32" s="4" t="s">
        <v>903</v>
      </c>
      <c r="B32" s="4" t="s">
        <v>117</v>
      </c>
      <c r="C32" s="4">
        <v>2018</v>
      </c>
      <c r="E32" s="4" t="s">
        <v>179</v>
      </c>
      <c r="F32" s="4" t="s">
        <v>579</v>
      </c>
      <c r="G32" s="4" t="s">
        <v>754</v>
      </c>
      <c r="H32" s="4" t="s">
        <v>15</v>
      </c>
      <c r="I32" s="4" t="s">
        <v>16</v>
      </c>
      <c r="N32" s="6" t="s">
        <v>25</v>
      </c>
      <c r="O32" s="5" t="s">
        <v>58</v>
      </c>
      <c r="P32" s="5" t="s">
        <v>21</v>
      </c>
      <c r="Q32" s="17" t="s">
        <v>424</v>
      </c>
      <c r="R32" s="5" t="s">
        <v>37</v>
      </c>
      <c r="S32" s="5" t="s">
        <v>37</v>
      </c>
      <c r="X32" s="5" t="s">
        <v>112</v>
      </c>
      <c r="Y32" s="14">
        <v>20</v>
      </c>
      <c r="Z32" s="8"/>
      <c r="AA32" s="8"/>
      <c r="AB32" s="8"/>
      <c r="AC32" s="8"/>
      <c r="AD32" s="8"/>
      <c r="AE32" s="8"/>
      <c r="AF32" s="8"/>
      <c r="AG32" s="8"/>
      <c r="AH32" s="8">
        <f>(AB32*(14.01/18.04))+(AC32*(14.01/62))+(AD32*(14.01/46.01))</f>
        <v>0</v>
      </c>
      <c r="AI32" s="14"/>
      <c r="AJ32" s="14">
        <v>117.84800000000001</v>
      </c>
      <c r="AK32" s="14"/>
      <c r="AL32" s="8"/>
      <c r="AM32" s="8"/>
      <c r="AN32" s="4" t="s">
        <v>96</v>
      </c>
      <c r="AO32" s="4" t="s">
        <v>98</v>
      </c>
    </row>
    <row r="33" spans="1:41" x14ac:dyDescent="0.25">
      <c r="A33" s="4" t="s">
        <v>911</v>
      </c>
      <c r="B33" s="4" t="s">
        <v>121</v>
      </c>
      <c r="C33" s="4">
        <v>2019</v>
      </c>
      <c r="D33" s="4" t="s">
        <v>122</v>
      </c>
      <c r="E33" s="4" t="s">
        <v>179</v>
      </c>
      <c r="F33" s="4" t="s">
        <v>579</v>
      </c>
      <c r="G33" s="4" t="s">
        <v>762</v>
      </c>
      <c r="H33" s="4" t="s">
        <v>15</v>
      </c>
      <c r="I33" s="4" t="s">
        <v>16</v>
      </c>
      <c r="J33" s="4" t="s">
        <v>24</v>
      </c>
      <c r="N33" s="6" t="s">
        <v>25</v>
      </c>
      <c r="O33" s="5" t="s">
        <v>58</v>
      </c>
      <c r="P33" s="5" t="s">
        <v>21</v>
      </c>
      <c r="Q33" s="17" t="s">
        <v>424</v>
      </c>
      <c r="R33" s="5" t="s">
        <v>37</v>
      </c>
      <c r="S33" s="5" t="s">
        <v>37</v>
      </c>
      <c r="T33" s="4" t="s">
        <v>124</v>
      </c>
      <c r="X33" s="4" t="s">
        <v>95</v>
      </c>
      <c r="Y33" s="8">
        <v>27.15</v>
      </c>
      <c r="Z33" s="8">
        <v>6.32</v>
      </c>
      <c r="AA33" s="8"/>
      <c r="AB33" s="8"/>
      <c r="AC33" s="8"/>
      <c r="AD33" s="8"/>
      <c r="AE33" s="8">
        <v>77.2</v>
      </c>
      <c r="AF33" s="8">
        <v>11.7</v>
      </c>
      <c r="AG33" s="8"/>
      <c r="AH33" s="8">
        <f>(AB33*(14.01/18.04))+(AC33*(14.01/62))+(AD33*(14.01/46.01))</f>
        <v>0</v>
      </c>
      <c r="AI33" s="8">
        <v>21.84</v>
      </c>
      <c r="AJ33" s="8"/>
      <c r="AK33" s="8"/>
      <c r="AL33" s="8"/>
      <c r="AM33" s="8"/>
      <c r="AN33" s="4" t="s">
        <v>96</v>
      </c>
      <c r="AO33" s="4" t="s">
        <v>98</v>
      </c>
    </row>
    <row r="34" spans="1:41" x14ac:dyDescent="0.25">
      <c r="A34" s="4" t="s">
        <v>912</v>
      </c>
      <c r="B34" s="28" t="s">
        <v>177</v>
      </c>
      <c r="C34" s="15">
        <v>2021</v>
      </c>
      <c r="D34" s="12" t="s">
        <v>827</v>
      </c>
      <c r="E34" s="15" t="s">
        <v>179</v>
      </c>
      <c r="F34" s="4" t="s">
        <v>579</v>
      </c>
      <c r="G34" s="4" t="s">
        <v>704</v>
      </c>
      <c r="H34" s="15" t="s">
        <v>15</v>
      </c>
      <c r="I34" s="15" t="s">
        <v>16</v>
      </c>
      <c r="J34" s="18" t="s">
        <v>66</v>
      </c>
      <c r="K34" s="18"/>
      <c r="L34" s="18"/>
      <c r="M34" s="16"/>
      <c r="N34" s="6" t="s">
        <v>25</v>
      </c>
      <c r="O34" s="5" t="s">
        <v>58</v>
      </c>
      <c r="P34" s="5" t="s">
        <v>21</v>
      </c>
      <c r="Q34" s="17" t="s">
        <v>424</v>
      </c>
      <c r="R34" s="17" t="s">
        <v>37</v>
      </c>
      <c r="S34" s="17" t="s">
        <v>37</v>
      </c>
      <c r="X34" s="4" t="s">
        <v>112</v>
      </c>
      <c r="AH34" s="8">
        <f>(AB34*(14.01/18.04))+(AC34*(14.01/62))+(AD34*(14.01/46.01))</f>
        <v>0</v>
      </c>
      <c r="AI34" s="16"/>
      <c r="AJ34" s="16"/>
      <c r="AK34" s="16"/>
      <c r="AL34" s="16"/>
      <c r="AM34" s="16">
        <v>0.12239999999999999</v>
      </c>
      <c r="AN34" s="4" t="s">
        <v>96</v>
      </c>
      <c r="AO34" s="4" t="s">
        <v>98</v>
      </c>
    </row>
    <row r="35" spans="1:41" x14ac:dyDescent="0.25">
      <c r="A35" s="4" t="s">
        <v>913</v>
      </c>
      <c r="B35" s="12" t="s">
        <v>177</v>
      </c>
      <c r="C35" s="12">
        <v>2023</v>
      </c>
      <c r="D35" s="12" t="s">
        <v>857</v>
      </c>
      <c r="E35" s="12" t="s">
        <v>179</v>
      </c>
      <c r="F35" s="4" t="s">
        <v>579</v>
      </c>
      <c r="G35" s="4" t="s">
        <v>708</v>
      </c>
      <c r="H35" s="12" t="s">
        <v>15</v>
      </c>
      <c r="I35" s="12" t="s">
        <v>16</v>
      </c>
      <c r="J35" s="12" t="s">
        <v>66</v>
      </c>
      <c r="K35" s="12"/>
      <c r="L35" s="12"/>
      <c r="M35" s="13"/>
      <c r="N35" s="6" t="s">
        <v>25</v>
      </c>
      <c r="O35" s="5" t="s">
        <v>58</v>
      </c>
      <c r="P35" s="5" t="s">
        <v>21</v>
      </c>
      <c r="Q35" s="17" t="s">
        <v>424</v>
      </c>
      <c r="R35" s="13" t="s">
        <v>37</v>
      </c>
      <c r="S35" s="13" t="s">
        <v>37</v>
      </c>
      <c r="X35" s="4" t="s">
        <v>112</v>
      </c>
      <c r="AH35" s="8">
        <f>(AB35*(14.01/18.04))+(AC35*(14.01/62))+(AD35*(14.01/46.01))</f>
        <v>0</v>
      </c>
      <c r="AI35" s="26">
        <v>108</v>
      </c>
      <c r="AJ35" s="26"/>
      <c r="AK35" s="26"/>
      <c r="AL35" s="26"/>
      <c r="AM35" s="12"/>
      <c r="AN35" s="4" t="s">
        <v>96</v>
      </c>
      <c r="AO35" s="4" t="s">
        <v>98</v>
      </c>
    </row>
    <row r="36" spans="1:41" x14ac:dyDescent="0.25">
      <c r="A36" s="4" t="s">
        <v>914</v>
      </c>
      <c r="B36" s="28" t="s">
        <v>177</v>
      </c>
      <c r="C36" s="15">
        <v>2022</v>
      </c>
      <c r="D36" s="12" t="s">
        <v>828</v>
      </c>
      <c r="E36" s="15" t="s">
        <v>179</v>
      </c>
      <c r="F36" s="4" t="s">
        <v>579</v>
      </c>
      <c r="G36" s="4" t="s">
        <v>705</v>
      </c>
      <c r="H36" s="15" t="s">
        <v>15</v>
      </c>
      <c r="I36" s="15" t="s">
        <v>16</v>
      </c>
      <c r="J36" s="18" t="s">
        <v>66</v>
      </c>
      <c r="K36" s="18"/>
      <c r="L36" s="18"/>
      <c r="M36" s="16"/>
      <c r="N36" s="6" t="s">
        <v>25</v>
      </c>
      <c r="O36" s="5" t="s">
        <v>58</v>
      </c>
      <c r="P36" s="5" t="s">
        <v>21</v>
      </c>
      <c r="Q36" s="17" t="s">
        <v>424</v>
      </c>
      <c r="R36" s="17" t="s">
        <v>37</v>
      </c>
      <c r="S36" s="17" t="s">
        <v>37</v>
      </c>
      <c r="X36" s="4" t="s">
        <v>112</v>
      </c>
      <c r="AH36" s="8">
        <f>(AB36*(14.01/18.04))+(AC36*(14.01/62))+(AD36*(14.01/46.01))</f>
        <v>0</v>
      </c>
      <c r="AI36" s="16"/>
      <c r="AJ36" s="16"/>
      <c r="AK36" s="16"/>
      <c r="AL36" s="16"/>
      <c r="AM36" s="16">
        <v>1.0296000000000001</v>
      </c>
      <c r="AN36" s="4" t="s">
        <v>96</v>
      </c>
      <c r="AO36" s="4" t="s">
        <v>98</v>
      </c>
    </row>
    <row r="37" spans="1:41" x14ac:dyDescent="0.25">
      <c r="A37" s="4" t="s">
        <v>915</v>
      </c>
      <c r="B37" s="28" t="s">
        <v>177</v>
      </c>
      <c r="C37" s="15">
        <v>2018</v>
      </c>
      <c r="D37" s="12" t="s">
        <v>824</v>
      </c>
      <c r="E37" s="15" t="s">
        <v>179</v>
      </c>
      <c r="F37" s="4" t="s">
        <v>579</v>
      </c>
      <c r="G37" s="4" t="s">
        <v>702</v>
      </c>
      <c r="H37" s="15" t="s">
        <v>15</v>
      </c>
      <c r="I37" s="15" t="s">
        <v>16</v>
      </c>
      <c r="J37" s="18" t="s">
        <v>66</v>
      </c>
      <c r="K37" s="18"/>
      <c r="L37" s="18"/>
      <c r="M37" s="16"/>
      <c r="N37" s="6" t="s">
        <v>25</v>
      </c>
      <c r="O37" s="5" t="s">
        <v>58</v>
      </c>
      <c r="P37" s="5" t="s">
        <v>21</v>
      </c>
      <c r="Q37" s="17" t="s">
        <v>424</v>
      </c>
      <c r="R37" s="17" t="s">
        <v>37</v>
      </c>
      <c r="S37" s="17" t="s">
        <v>37</v>
      </c>
      <c r="X37" s="4" t="s">
        <v>112</v>
      </c>
      <c r="Y37" s="4">
        <v>28.37</v>
      </c>
      <c r="Z37" s="4">
        <v>9.16</v>
      </c>
      <c r="AA37" s="4">
        <v>9.3000000000000007</v>
      </c>
      <c r="AB37" s="4">
        <v>0.76</v>
      </c>
      <c r="AD37" s="4">
        <v>0.13</v>
      </c>
      <c r="AF37" s="4">
        <v>23.18</v>
      </c>
      <c r="AH37" s="8">
        <f>(AB37*(14.01/18.04))+(AC37*(14.01/62))+(AD37*(14.01/46.01))</f>
        <v>0.62980660234374963</v>
      </c>
      <c r="AI37" s="16"/>
      <c r="AJ37" s="16"/>
      <c r="AK37" s="16"/>
      <c r="AL37" s="16"/>
      <c r="AM37" s="16">
        <v>1.056E-2</v>
      </c>
      <c r="AN37" s="4" t="s">
        <v>96</v>
      </c>
      <c r="AO37" s="4" t="s">
        <v>98</v>
      </c>
    </row>
    <row r="38" spans="1:41" x14ac:dyDescent="0.25">
      <c r="A38" s="4" t="s">
        <v>917</v>
      </c>
      <c r="B38" s="28" t="s">
        <v>177</v>
      </c>
      <c r="C38" s="15">
        <v>2015</v>
      </c>
      <c r="D38" s="12" t="s">
        <v>825</v>
      </c>
      <c r="E38" s="15" t="s">
        <v>179</v>
      </c>
      <c r="F38" s="4" t="s">
        <v>579</v>
      </c>
      <c r="G38" s="4" t="s">
        <v>701</v>
      </c>
      <c r="H38" s="15" t="s">
        <v>15</v>
      </c>
      <c r="I38" s="15" t="s">
        <v>16</v>
      </c>
      <c r="J38" s="18" t="s">
        <v>66</v>
      </c>
      <c r="K38" s="18"/>
      <c r="L38" s="18"/>
      <c r="M38" s="16"/>
      <c r="N38" s="6" t="s">
        <v>25</v>
      </c>
      <c r="O38" s="5" t="s">
        <v>58</v>
      </c>
      <c r="P38" s="5" t="s">
        <v>21</v>
      </c>
      <c r="Q38" s="17" t="s">
        <v>424</v>
      </c>
      <c r="R38" s="17" t="s">
        <v>37</v>
      </c>
      <c r="S38" s="17" t="s">
        <v>37</v>
      </c>
      <c r="X38" s="4" t="s">
        <v>112</v>
      </c>
      <c r="AH38" s="8">
        <f>(AB38*(14.01/18.04))+(AC38*(14.01/62))+(AD38*(14.01/46.01))</f>
        <v>0</v>
      </c>
      <c r="AI38" s="16"/>
      <c r="AJ38" s="16"/>
      <c r="AK38" s="16"/>
      <c r="AL38" s="16"/>
      <c r="AM38" s="16">
        <v>0.25775999999999999</v>
      </c>
      <c r="AN38" s="4" t="s">
        <v>96</v>
      </c>
      <c r="AO38" s="4" t="s">
        <v>98</v>
      </c>
    </row>
    <row r="39" spans="1:41" x14ac:dyDescent="0.25">
      <c r="A39" s="4" t="s">
        <v>919</v>
      </c>
      <c r="B39" s="28" t="s">
        <v>177</v>
      </c>
      <c r="C39" s="15">
        <v>2020</v>
      </c>
      <c r="D39" s="12" t="s">
        <v>826</v>
      </c>
      <c r="E39" s="15" t="s">
        <v>179</v>
      </c>
      <c r="F39" s="4" t="s">
        <v>579</v>
      </c>
      <c r="G39" s="4" t="s">
        <v>703</v>
      </c>
      <c r="H39" s="15" t="s">
        <v>15</v>
      </c>
      <c r="I39" s="15" t="s">
        <v>16</v>
      </c>
      <c r="J39" s="18" t="s">
        <v>66</v>
      </c>
      <c r="K39" s="18"/>
      <c r="L39" s="18"/>
      <c r="M39" s="16"/>
      <c r="N39" s="6" t="s">
        <v>25</v>
      </c>
      <c r="O39" s="5" t="s">
        <v>58</v>
      </c>
      <c r="P39" s="5" t="s">
        <v>21</v>
      </c>
      <c r="Q39" s="17" t="s">
        <v>424</v>
      </c>
      <c r="R39" s="17" t="s">
        <v>37</v>
      </c>
      <c r="S39" s="17" t="s">
        <v>37</v>
      </c>
      <c r="X39" s="4" t="s">
        <v>112</v>
      </c>
      <c r="AH39" s="8">
        <f>(AB39*(14.01/18.04))+(AC39*(14.01/62))+(AD39*(14.01/46.01))</f>
        <v>0</v>
      </c>
      <c r="AI39" s="16"/>
      <c r="AJ39" s="16"/>
      <c r="AK39" s="16"/>
      <c r="AL39" s="16"/>
      <c r="AM39" s="16">
        <v>2.6983200000000003</v>
      </c>
      <c r="AN39" s="4" t="s">
        <v>96</v>
      </c>
      <c r="AO39" s="4" t="s">
        <v>98</v>
      </c>
    </row>
    <row r="40" spans="1:41" x14ac:dyDescent="0.25">
      <c r="A40" s="4" t="s">
        <v>920</v>
      </c>
      <c r="B40" s="12" t="s">
        <v>496</v>
      </c>
      <c r="C40" s="12">
        <v>2018</v>
      </c>
      <c r="D40" s="12"/>
      <c r="E40" s="12" t="s">
        <v>179</v>
      </c>
      <c r="F40" s="4" t="s">
        <v>579</v>
      </c>
      <c r="G40" s="4" t="s">
        <v>702</v>
      </c>
      <c r="H40" s="12" t="s">
        <v>15</v>
      </c>
      <c r="I40" s="12" t="s">
        <v>16</v>
      </c>
      <c r="J40" s="12" t="s">
        <v>66</v>
      </c>
      <c r="K40" s="12"/>
      <c r="L40" s="12"/>
      <c r="M40" s="13"/>
      <c r="N40" s="6" t="s">
        <v>25</v>
      </c>
      <c r="O40" s="5" t="s">
        <v>58</v>
      </c>
      <c r="P40" s="5" t="s">
        <v>21</v>
      </c>
      <c r="Q40" s="17" t="s">
        <v>424</v>
      </c>
      <c r="R40" s="13" t="s">
        <v>37</v>
      </c>
      <c r="S40" s="17" t="s">
        <v>37</v>
      </c>
      <c r="X40" s="4" t="s">
        <v>112</v>
      </c>
      <c r="AH40" s="8">
        <f>(AB40*(14.01/18.04))+(AC40*(14.01/62))+(AD40*(14.01/46.01))</f>
        <v>0</v>
      </c>
      <c r="AI40" s="26">
        <v>253.44</v>
      </c>
      <c r="AJ40" s="26"/>
      <c r="AK40" s="26"/>
      <c r="AL40" s="26"/>
      <c r="AM40" s="12"/>
      <c r="AN40" s="4" t="s">
        <v>96</v>
      </c>
      <c r="AO40" s="4" t="s">
        <v>98</v>
      </c>
    </row>
    <row r="41" spans="1:41" x14ac:dyDescent="0.25">
      <c r="A41" s="4" t="s">
        <v>921</v>
      </c>
      <c r="B41" s="12" t="s">
        <v>496</v>
      </c>
      <c r="C41" s="12">
        <v>2023</v>
      </c>
      <c r="D41" s="12" t="s">
        <v>831</v>
      </c>
      <c r="E41" s="12" t="s">
        <v>179</v>
      </c>
      <c r="F41" s="4" t="s">
        <v>579</v>
      </c>
      <c r="G41" s="4" t="s">
        <v>709</v>
      </c>
      <c r="H41" s="12" t="s">
        <v>15</v>
      </c>
      <c r="I41" s="12" t="s">
        <v>16</v>
      </c>
      <c r="J41" s="12" t="s">
        <v>66</v>
      </c>
      <c r="K41" s="12"/>
      <c r="L41" s="12"/>
      <c r="M41" s="13"/>
      <c r="N41" s="6" t="s">
        <v>25</v>
      </c>
      <c r="O41" s="5" t="s">
        <v>58</v>
      </c>
      <c r="P41" s="5" t="s">
        <v>21</v>
      </c>
      <c r="Q41" s="17" t="s">
        <v>424</v>
      </c>
      <c r="R41" s="13" t="s">
        <v>37</v>
      </c>
      <c r="S41" s="17" t="s">
        <v>37</v>
      </c>
      <c r="X41" s="4" t="s">
        <v>112</v>
      </c>
      <c r="AH41" s="8">
        <f>(AB41*(14.01/18.04))+(AC41*(14.01/62))+(AD41*(14.01/46.01))</f>
        <v>0</v>
      </c>
      <c r="AI41" s="26">
        <v>182.39999999999998</v>
      </c>
      <c r="AJ41" s="26"/>
      <c r="AK41" s="26"/>
      <c r="AL41" s="26"/>
      <c r="AM41" s="12"/>
      <c r="AN41" s="4" t="s">
        <v>96</v>
      </c>
      <c r="AO41" s="4" t="s">
        <v>98</v>
      </c>
    </row>
    <row r="42" spans="1:41" x14ac:dyDescent="0.25">
      <c r="A42" s="4" t="s">
        <v>923</v>
      </c>
      <c r="B42" s="12" t="s">
        <v>496</v>
      </c>
      <c r="C42" s="12">
        <v>2022</v>
      </c>
      <c r="D42" s="12" t="s">
        <v>829</v>
      </c>
      <c r="E42" s="12" t="s">
        <v>179</v>
      </c>
      <c r="F42" s="4" t="s">
        <v>579</v>
      </c>
      <c r="G42" s="4" t="s">
        <v>706</v>
      </c>
      <c r="H42" s="12" t="s">
        <v>15</v>
      </c>
      <c r="I42" s="12" t="s">
        <v>16</v>
      </c>
      <c r="J42" s="12" t="s">
        <v>66</v>
      </c>
      <c r="K42" s="12"/>
      <c r="L42" s="12"/>
      <c r="M42" s="13"/>
      <c r="N42" s="6" t="s">
        <v>25</v>
      </c>
      <c r="O42" s="5" t="s">
        <v>58</v>
      </c>
      <c r="P42" s="5" t="s">
        <v>21</v>
      </c>
      <c r="Q42" s="17" t="s">
        <v>424</v>
      </c>
      <c r="R42" s="13" t="s">
        <v>37</v>
      </c>
      <c r="S42" s="13" t="s">
        <v>37</v>
      </c>
      <c r="X42" s="4" t="s">
        <v>112</v>
      </c>
      <c r="AH42" s="8">
        <f>(AB42*(14.01/18.04))+(AC42*(14.01/62))+(AD42*(14.01/46.01))</f>
        <v>0</v>
      </c>
      <c r="AI42" s="26">
        <v>112.80000000000001</v>
      </c>
      <c r="AJ42" s="26"/>
      <c r="AK42" s="26"/>
      <c r="AL42" s="26"/>
      <c r="AM42" s="12"/>
      <c r="AN42" s="4" t="s">
        <v>96</v>
      </c>
      <c r="AO42" s="4" t="s">
        <v>98</v>
      </c>
    </row>
    <row r="43" spans="1:41" x14ac:dyDescent="0.25">
      <c r="A43" s="4" t="s">
        <v>1243</v>
      </c>
      <c r="B43" s="12" t="s">
        <v>496</v>
      </c>
      <c r="C43" s="12">
        <v>2022</v>
      </c>
      <c r="D43" s="12" t="s">
        <v>830</v>
      </c>
      <c r="E43" s="12" t="s">
        <v>179</v>
      </c>
      <c r="F43" s="4" t="s">
        <v>579</v>
      </c>
      <c r="G43" s="4" t="s">
        <v>707</v>
      </c>
      <c r="H43" s="12" t="s">
        <v>15</v>
      </c>
      <c r="I43" s="12" t="s">
        <v>16</v>
      </c>
      <c r="J43" s="12" t="s">
        <v>66</v>
      </c>
      <c r="K43" s="12"/>
      <c r="L43" s="12"/>
      <c r="M43" s="13"/>
      <c r="N43" s="6" t="s">
        <v>25</v>
      </c>
      <c r="O43" s="5" t="s">
        <v>58</v>
      </c>
      <c r="P43" s="5" t="s">
        <v>21</v>
      </c>
      <c r="Q43" s="17" t="s">
        <v>424</v>
      </c>
      <c r="R43" s="13" t="s">
        <v>37</v>
      </c>
      <c r="S43" s="13" t="s">
        <v>37</v>
      </c>
      <c r="X43" s="4" t="s">
        <v>112</v>
      </c>
      <c r="AH43" s="8">
        <f>(AB43*(14.01/18.04))+(AC43*(14.01/62))+(AD43*(14.01/46.01))</f>
        <v>0</v>
      </c>
      <c r="AI43" s="26">
        <v>417.59999999999997</v>
      </c>
      <c r="AJ43" s="26"/>
      <c r="AK43" s="26"/>
      <c r="AL43" s="26"/>
      <c r="AM43" s="12"/>
      <c r="AN43" s="4" t="s">
        <v>96</v>
      </c>
      <c r="AO43" s="4" t="s">
        <v>98</v>
      </c>
    </row>
    <row r="44" spans="1:41" x14ac:dyDescent="0.25">
      <c r="A44" s="4" t="s">
        <v>1244</v>
      </c>
      <c r="B44" s="12" t="s">
        <v>498</v>
      </c>
      <c r="C44" s="12">
        <v>2015</v>
      </c>
      <c r="D44" s="12" t="s">
        <v>825</v>
      </c>
      <c r="E44" s="12" t="s">
        <v>179</v>
      </c>
      <c r="F44" s="4" t="s">
        <v>579</v>
      </c>
      <c r="G44" s="4" t="s">
        <v>701</v>
      </c>
      <c r="H44" s="12" t="s">
        <v>15</v>
      </c>
      <c r="I44" s="12" t="s">
        <v>16</v>
      </c>
      <c r="J44" s="12" t="s">
        <v>66</v>
      </c>
      <c r="K44" s="12"/>
      <c r="L44" s="12"/>
      <c r="M44" s="13"/>
      <c r="N44" s="6" t="s">
        <v>25</v>
      </c>
      <c r="O44" s="5" t="s">
        <v>58</v>
      </c>
      <c r="P44" s="5" t="s">
        <v>21</v>
      </c>
      <c r="Q44" s="17" t="s">
        <v>424</v>
      </c>
      <c r="R44" s="13" t="s">
        <v>37</v>
      </c>
      <c r="S44" s="13" t="s">
        <v>37</v>
      </c>
      <c r="X44" s="4" t="s">
        <v>112</v>
      </c>
      <c r="AH44" s="8">
        <f>(AB44*(14.01/18.04))+(AC44*(14.01/62))+(AD44*(14.01/46.01))</f>
        <v>0</v>
      </c>
      <c r="AI44" s="26">
        <v>478.79999999999995</v>
      </c>
      <c r="AJ44" s="26"/>
      <c r="AK44" s="26"/>
      <c r="AL44" s="26"/>
      <c r="AM44" s="12"/>
      <c r="AN44" s="4" t="s">
        <v>96</v>
      </c>
      <c r="AO44" s="4" t="s">
        <v>98</v>
      </c>
    </row>
    <row r="45" spans="1:41" x14ac:dyDescent="0.25">
      <c r="A45" s="4" t="s">
        <v>1245</v>
      </c>
      <c r="B45" s="12" t="s">
        <v>501</v>
      </c>
      <c r="C45" s="12">
        <v>2012</v>
      </c>
      <c r="D45" s="12"/>
      <c r="E45" s="12" t="s">
        <v>179</v>
      </c>
      <c r="F45" s="4" t="s">
        <v>578</v>
      </c>
      <c r="G45" s="4" t="s">
        <v>699</v>
      </c>
      <c r="H45" s="12" t="s">
        <v>15</v>
      </c>
      <c r="I45" s="12" t="s">
        <v>16</v>
      </c>
      <c r="J45" s="12" t="s">
        <v>66</v>
      </c>
      <c r="K45" s="12"/>
      <c r="L45" s="12"/>
      <c r="M45" s="13"/>
      <c r="N45" s="6" t="s">
        <v>25</v>
      </c>
      <c r="O45" s="5" t="s">
        <v>58</v>
      </c>
      <c r="P45" s="5" t="s">
        <v>21</v>
      </c>
      <c r="Q45" s="17" t="s">
        <v>424</v>
      </c>
      <c r="R45" s="13" t="s">
        <v>37</v>
      </c>
      <c r="S45" s="13" t="s">
        <v>37</v>
      </c>
      <c r="X45" s="4" t="s">
        <v>112</v>
      </c>
      <c r="AH45" s="8">
        <f>(AB45*(14.01/18.04))+(AC45*(14.01/62))+(AD45*(14.01/46.01))</f>
        <v>0</v>
      </c>
      <c r="AI45" s="26">
        <v>24</v>
      </c>
      <c r="AJ45" s="26"/>
      <c r="AK45" s="26"/>
      <c r="AL45" s="26"/>
      <c r="AM45" s="12"/>
      <c r="AN45" s="4" t="s">
        <v>96</v>
      </c>
      <c r="AO45" s="4" t="s">
        <v>98</v>
      </c>
    </row>
    <row r="46" spans="1:41" x14ac:dyDescent="0.25">
      <c r="A46" s="4" t="s">
        <v>871</v>
      </c>
      <c r="B46" s="15" t="s">
        <v>557</v>
      </c>
      <c r="C46" s="15">
        <v>2023</v>
      </c>
      <c r="D46" s="12" t="s">
        <v>769</v>
      </c>
      <c r="E46" s="12" t="s">
        <v>179</v>
      </c>
      <c r="F46" s="4" t="s">
        <v>579</v>
      </c>
      <c r="G46" s="4" t="s">
        <v>626</v>
      </c>
      <c r="H46" s="15" t="s">
        <v>15</v>
      </c>
      <c r="I46" s="15" t="s">
        <v>16</v>
      </c>
      <c r="J46" s="18" t="s">
        <v>191</v>
      </c>
      <c r="K46" s="18"/>
      <c r="L46" s="18"/>
      <c r="M46" s="16"/>
      <c r="N46" s="6" t="s">
        <v>25</v>
      </c>
      <c r="O46" s="5" t="s">
        <v>58</v>
      </c>
      <c r="P46" s="5" t="s">
        <v>21</v>
      </c>
      <c r="Q46" s="24" t="s">
        <v>424</v>
      </c>
      <c r="R46" s="5" t="s">
        <v>44</v>
      </c>
      <c r="S46" s="24" t="s">
        <v>424</v>
      </c>
      <c r="X46" s="4" t="s">
        <v>112</v>
      </c>
      <c r="AH46" s="25">
        <f>(AB46*(14.01/18.04))+(AC46*(14.01/62))+(AD46*(14.01/46.01))</f>
        <v>0</v>
      </c>
      <c r="AI46" s="15"/>
      <c r="AJ46" s="15"/>
      <c r="AK46" s="15"/>
      <c r="AL46" s="15"/>
      <c r="AM46" s="15">
        <v>0.8877600000000001</v>
      </c>
      <c r="AN46" s="4" t="s">
        <v>96</v>
      </c>
      <c r="AO46" s="4" t="s">
        <v>98</v>
      </c>
    </row>
    <row r="47" spans="1:41" x14ac:dyDescent="0.25">
      <c r="A47" s="4" t="s">
        <v>995</v>
      </c>
      <c r="B47" s="15" t="s">
        <v>473</v>
      </c>
      <c r="C47" s="15">
        <v>2019</v>
      </c>
      <c r="D47" s="12" t="s">
        <v>797</v>
      </c>
      <c r="E47" s="15" t="s">
        <v>179</v>
      </c>
      <c r="F47" s="4" t="s">
        <v>579</v>
      </c>
      <c r="G47" s="4" t="s">
        <v>561</v>
      </c>
      <c r="H47" s="15" t="s">
        <v>15</v>
      </c>
      <c r="I47" s="15" t="s">
        <v>16</v>
      </c>
      <c r="J47" s="18" t="s">
        <v>191</v>
      </c>
      <c r="K47" s="18"/>
      <c r="L47" s="18"/>
      <c r="M47" s="17"/>
      <c r="N47" s="6" t="s">
        <v>25</v>
      </c>
      <c r="O47" s="5" t="s">
        <v>58</v>
      </c>
      <c r="P47" s="5" t="s">
        <v>21</v>
      </c>
      <c r="Q47" s="17" t="s">
        <v>424</v>
      </c>
      <c r="R47" s="17" t="s">
        <v>44</v>
      </c>
      <c r="S47" s="17" t="s">
        <v>50</v>
      </c>
      <c r="X47" s="4" t="s">
        <v>112</v>
      </c>
      <c r="AH47" s="25">
        <f>(AB47*(14.01/18.04))+(AC47*(14.01/62))+(AD47*(14.01/46.01))</f>
        <v>0</v>
      </c>
      <c r="AI47" s="21">
        <v>278.88</v>
      </c>
      <c r="AJ47" s="21"/>
      <c r="AK47" s="21"/>
      <c r="AL47" s="21"/>
      <c r="AM47" s="15"/>
      <c r="AN47" s="4" t="s">
        <v>96</v>
      </c>
      <c r="AO47" s="4" t="s">
        <v>98</v>
      </c>
    </row>
    <row r="48" spans="1:41" ht="13.8" customHeight="1" x14ac:dyDescent="0.25">
      <c r="A48" s="4" t="s">
        <v>888</v>
      </c>
      <c r="B48" s="4" t="s">
        <v>1071</v>
      </c>
      <c r="C48" s="4">
        <v>2017</v>
      </c>
      <c r="E48" s="4" t="s">
        <v>179</v>
      </c>
      <c r="F48" s="4" t="s">
        <v>578</v>
      </c>
      <c r="G48" s="4" t="s">
        <v>1073</v>
      </c>
      <c r="H48" s="15" t="s">
        <v>15</v>
      </c>
      <c r="I48" s="15" t="s">
        <v>16</v>
      </c>
      <c r="J48" s="4" t="s">
        <v>1074</v>
      </c>
      <c r="N48" s="6" t="s">
        <v>25</v>
      </c>
      <c r="O48" s="5" t="s">
        <v>58</v>
      </c>
      <c r="P48" s="5" t="s">
        <v>21</v>
      </c>
      <c r="Q48" s="5" t="s">
        <v>424</v>
      </c>
      <c r="R48" s="5" t="s">
        <v>1056</v>
      </c>
      <c r="S48" s="5" t="s">
        <v>1056</v>
      </c>
      <c r="X48" s="4" t="s">
        <v>112</v>
      </c>
      <c r="Y48" s="4">
        <v>14.61</v>
      </c>
      <c r="AH48" s="25">
        <f>(AB48*(14.01/18.04))+(AC48*(14.01/62))+(AD48*(14.01/46.01))</f>
        <v>0</v>
      </c>
      <c r="AI48" s="4">
        <v>0.11</v>
      </c>
      <c r="AL48" s="4">
        <v>-239.26</v>
      </c>
      <c r="AN48" s="4" t="s">
        <v>96</v>
      </c>
      <c r="AO48" s="4" t="s">
        <v>97</v>
      </c>
    </row>
    <row r="49" spans="1:41" ht="13.8" customHeight="1" x14ac:dyDescent="0.25">
      <c r="A49" s="4" t="s">
        <v>891</v>
      </c>
      <c r="B49" s="4" t="s">
        <v>56</v>
      </c>
      <c r="C49" s="4">
        <v>2018</v>
      </c>
      <c r="D49" s="4" t="s">
        <v>1079</v>
      </c>
      <c r="E49" s="4" t="s">
        <v>179</v>
      </c>
      <c r="F49" s="4" t="s">
        <v>578</v>
      </c>
      <c r="G49" s="4" t="s">
        <v>1078</v>
      </c>
      <c r="H49" s="15" t="s">
        <v>15</v>
      </c>
      <c r="I49" s="15" t="s">
        <v>16</v>
      </c>
      <c r="J49" s="4" t="s">
        <v>123</v>
      </c>
      <c r="N49" s="6" t="s">
        <v>25</v>
      </c>
      <c r="O49" s="5" t="s">
        <v>58</v>
      </c>
      <c r="P49" s="5" t="s">
        <v>21</v>
      </c>
      <c r="Q49" s="5" t="s">
        <v>424</v>
      </c>
      <c r="R49" s="5" t="s">
        <v>1056</v>
      </c>
      <c r="S49" s="5" t="s">
        <v>1056</v>
      </c>
      <c r="U49" s="4">
        <f>2.14*10000</f>
        <v>21400</v>
      </c>
      <c r="V49" s="4">
        <v>0.95</v>
      </c>
      <c r="X49" s="4" t="s">
        <v>99</v>
      </c>
      <c r="Y49" s="4">
        <v>29.9</v>
      </c>
      <c r="Z49" s="4">
        <v>8.42</v>
      </c>
      <c r="AA49" s="4">
        <v>9.44</v>
      </c>
      <c r="AB49" s="4">
        <v>0.82</v>
      </c>
      <c r="AD49" s="4">
        <v>0.24</v>
      </c>
      <c r="AF49" s="4">
        <v>52.46</v>
      </c>
      <c r="AH49" s="25">
        <f>(AB49*(14.01/18.04))+(AC49*(14.01/62))+(AD49*(14.01/46.01))</f>
        <v>0.70989794708660159</v>
      </c>
      <c r="AI49" s="4">
        <v>483.29</v>
      </c>
      <c r="AL49" s="4">
        <v>117.69</v>
      </c>
      <c r="AN49" s="4" t="s">
        <v>96</v>
      </c>
      <c r="AO49" s="4" t="s">
        <v>97</v>
      </c>
    </row>
    <row r="50" spans="1:41" x14ac:dyDescent="0.25">
      <c r="A50" s="4" t="s">
        <v>893</v>
      </c>
      <c r="B50" s="4" t="s">
        <v>1076</v>
      </c>
      <c r="C50" s="4">
        <v>2021</v>
      </c>
      <c r="E50" s="4" t="s">
        <v>179</v>
      </c>
      <c r="F50" s="4" t="s">
        <v>578</v>
      </c>
      <c r="G50" s="4" t="s">
        <v>1077</v>
      </c>
      <c r="H50" s="15" t="s">
        <v>15</v>
      </c>
      <c r="I50" s="15" t="s">
        <v>16</v>
      </c>
      <c r="J50" s="4" t="s">
        <v>123</v>
      </c>
      <c r="N50" s="6" t="s">
        <v>25</v>
      </c>
      <c r="O50" s="5" t="s">
        <v>58</v>
      </c>
      <c r="P50" s="5" t="s">
        <v>21</v>
      </c>
      <c r="Q50" s="5" t="s">
        <v>424</v>
      </c>
      <c r="R50" s="5" t="s">
        <v>1056</v>
      </c>
      <c r="S50" s="5" t="s">
        <v>1056</v>
      </c>
      <c r="V50" s="4">
        <v>1.1000000000000001</v>
      </c>
      <c r="X50" s="4" t="s">
        <v>112</v>
      </c>
      <c r="Y50" s="4">
        <v>25.1</v>
      </c>
      <c r="Z50" s="4">
        <v>7.26</v>
      </c>
      <c r="AA50" s="4">
        <v>6.34</v>
      </c>
      <c r="AB50" s="4">
        <v>0.34</v>
      </c>
      <c r="AD50" s="4">
        <v>1.1499999999999999</v>
      </c>
      <c r="AF50" s="4">
        <v>20.68</v>
      </c>
      <c r="AH50" s="25">
        <f>(AB50*(14.01/18.04))+(AC50*(14.01/62))+(AD50*(14.01/46.01))</f>
        <v>0.6142204384374168</v>
      </c>
      <c r="AI50" s="4">
        <v>133.04</v>
      </c>
      <c r="AN50" s="4" t="s">
        <v>96</v>
      </c>
      <c r="AO50" s="4" t="s">
        <v>97</v>
      </c>
    </row>
    <row r="51" spans="1:41" x14ac:dyDescent="0.25">
      <c r="A51" s="4" t="s">
        <v>584</v>
      </c>
      <c r="B51" s="4" t="s">
        <v>133</v>
      </c>
      <c r="C51" s="4">
        <v>2024</v>
      </c>
      <c r="D51" s="4" t="s">
        <v>134</v>
      </c>
      <c r="E51" s="4" t="s">
        <v>179</v>
      </c>
      <c r="F51" s="4" t="s">
        <v>579</v>
      </c>
      <c r="G51" s="4" t="s">
        <v>580</v>
      </c>
      <c r="H51" s="4" t="s">
        <v>15</v>
      </c>
      <c r="I51" s="4" t="s">
        <v>104</v>
      </c>
      <c r="J51" s="4" t="s">
        <v>135</v>
      </c>
      <c r="M51" s="4">
        <f>6*30</f>
        <v>180</v>
      </c>
      <c r="N51" s="6" t="s">
        <v>25</v>
      </c>
      <c r="O51" s="5" t="s">
        <v>58</v>
      </c>
      <c r="P51" s="5" t="s">
        <v>21</v>
      </c>
      <c r="Q51" s="5" t="s">
        <v>424</v>
      </c>
      <c r="R51" s="5" t="s">
        <v>37</v>
      </c>
      <c r="S51" s="5" t="s">
        <v>37</v>
      </c>
      <c r="X51" s="4" t="s">
        <v>112</v>
      </c>
      <c r="Y51" s="8">
        <v>32</v>
      </c>
      <c r="Z51" s="8">
        <v>6.9</v>
      </c>
      <c r="AA51" s="8"/>
      <c r="AB51" s="8"/>
      <c r="AC51" s="8"/>
      <c r="AD51" s="8"/>
      <c r="AE51" s="8">
        <v>17</v>
      </c>
      <c r="AF51" s="8"/>
      <c r="AG51" s="8"/>
      <c r="AH51" s="8">
        <f>(AB51*(14.01/18.04))+(AC51*(14.01/62))+(AD51*(14.01/46.01))</f>
        <v>0</v>
      </c>
      <c r="AI51" s="8">
        <v>82.19</v>
      </c>
      <c r="AJ51" s="8"/>
      <c r="AK51" s="8"/>
      <c r="AL51" s="8">
        <v>793.15</v>
      </c>
      <c r="AM51" s="8"/>
      <c r="AN51" s="4" t="s">
        <v>96</v>
      </c>
      <c r="AO51" s="4" t="s">
        <v>97</v>
      </c>
    </row>
    <row r="52" spans="1:41" x14ac:dyDescent="0.25">
      <c r="A52" s="4" t="s">
        <v>589</v>
      </c>
      <c r="B52" s="4" t="s">
        <v>1065</v>
      </c>
      <c r="C52" s="4">
        <v>2015</v>
      </c>
      <c r="E52" s="4" t="s">
        <v>180</v>
      </c>
      <c r="F52" s="4" t="s">
        <v>578</v>
      </c>
      <c r="G52" s="4" t="s">
        <v>1066</v>
      </c>
      <c r="H52" s="15" t="s">
        <v>15</v>
      </c>
      <c r="I52" s="15" t="s">
        <v>16</v>
      </c>
      <c r="J52" s="4" t="s">
        <v>1067</v>
      </c>
      <c r="N52" s="6" t="s">
        <v>25</v>
      </c>
      <c r="O52" s="5" t="s">
        <v>58</v>
      </c>
      <c r="P52" s="5" t="s">
        <v>21</v>
      </c>
      <c r="Q52" s="5" t="s">
        <v>424</v>
      </c>
      <c r="R52" s="5" t="s">
        <v>37</v>
      </c>
      <c r="S52" s="5" t="s">
        <v>37</v>
      </c>
      <c r="X52" s="4" t="s">
        <v>99</v>
      </c>
      <c r="Y52" s="4">
        <v>20.3</v>
      </c>
      <c r="AH52" s="25">
        <f>(AB52*(14.01/18.04))+(AC52*(14.01/62))+(AD52*(14.01/46.01))</f>
        <v>0</v>
      </c>
      <c r="AL52" s="4">
        <v>42.47</v>
      </c>
      <c r="AN52" s="4" t="s">
        <v>96</v>
      </c>
      <c r="AO52" s="4" t="s">
        <v>97</v>
      </c>
    </row>
    <row r="53" spans="1:41" x14ac:dyDescent="0.25">
      <c r="A53" s="4" t="s">
        <v>892</v>
      </c>
      <c r="B53" s="4" t="s">
        <v>56</v>
      </c>
      <c r="C53" s="4">
        <v>2023</v>
      </c>
      <c r="D53" s="4" t="s">
        <v>57</v>
      </c>
      <c r="E53" s="4" t="s">
        <v>179</v>
      </c>
      <c r="F53" s="4" t="s">
        <v>579</v>
      </c>
      <c r="G53" s="4" t="s">
        <v>748</v>
      </c>
      <c r="H53" s="4" t="s">
        <v>15</v>
      </c>
      <c r="I53" s="4" t="s">
        <v>16</v>
      </c>
      <c r="J53" s="4" t="s">
        <v>24</v>
      </c>
      <c r="M53" s="4">
        <v>260</v>
      </c>
      <c r="N53" s="6" t="s">
        <v>25</v>
      </c>
      <c r="O53" s="5" t="s">
        <v>58</v>
      </c>
      <c r="P53" s="5" t="s">
        <v>21</v>
      </c>
      <c r="Q53" s="17" t="s">
        <v>424</v>
      </c>
      <c r="R53" s="5" t="s">
        <v>37</v>
      </c>
      <c r="S53" s="5" t="s">
        <v>37</v>
      </c>
      <c r="T53" s="4" t="s">
        <v>59</v>
      </c>
      <c r="U53" s="4">
        <f>1644*10000</f>
        <v>16440000</v>
      </c>
      <c r="V53" s="4">
        <v>1.51</v>
      </c>
      <c r="X53" s="4" t="s">
        <v>99</v>
      </c>
      <c r="Y53" s="8">
        <v>30.5</v>
      </c>
      <c r="Z53" s="8">
        <v>8</v>
      </c>
      <c r="AA53" s="8"/>
      <c r="AB53" s="8">
        <v>0.81</v>
      </c>
      <c r="AC53" s="8"/>
      <c r="AD53" s="8">
        <v>6.2E-2</v>
      </c>
      <c r="AE53" s="8">
        <v>30</v>
      </c>
      <c r="AF53" s="8">
        <v>21100</v>
      </c>
      <c r="AG53" s="8"/>
      <c r="AH53" s="8">
        <f>(AB53*(14.01/18.04))+(AC53*(14.01/62))+(AD53*(14.01/46.01))</f>
        <v>0.64793104579116378</v>
      </c>
      <c r="AI53" s="8">
        <v>0.38</v>
      </c>
      <c r="AJ53" s="8"/>
      <c r="AK53" s="8"/>
      <c r="AL53" s="8">
        <v>14.67</v>
      </c>
      <c r="AM53" s="8"/>
      <c r="AN53" s="4" t="s">
        <v>96</v>
      </c>
      <c r="AO53" s="4" t="s">
        <v>97</v>
      </c>
    </row>
    <row r="54" spans="1:41" x14ac:dyDescent="0.25">
      <c r="A54" s="4" t="s">
        <v>906</v>
      </c>
      <c r="B54" s="4" t="s">
        <v>35</v>
      </c>
      <c r="C54" s="4">
        <v>2017</v>
      </c>
      <c r="D54" s="23" t="s">
        <v>36</v>
      </c>
      <c r="E54" s="4" t="s">
        <v>179</v>
      </c>
      <c r="F54" s="4" t="s">
        <v>579</v>
      </c>
      <c r="G54" s="4" t="s">
        <v>757</v>
      </c>
      <c r="H54" s="4" t="s">
        <v>15</v>
      </c>
      <c r="I54" s="4" t="s">
        <v>16</v>
      </c>
      <c r="J54" s="4" t="s">
        <v>24</v>
      </c>
      <c r="M54" s="4">
        <v>120</v>
      </c>
      <c r="N54" s="6" t="s">
        <v>25</v>
      </c>
      <c r="O54" s="5" t="s">
        <v>58</v>
      </c>
      <c r="P54" s="5" t="s">
        <v>21</v>
      </c>
      <c r="Q54" s="17" t="s">
        <v>424</v>
      </c>
      <c r="R54" s="5" t="s">
        <v>37</v>
      </c>
      <c r="S54" s="5" t="s">
        <v>37</v>
      </c>
      <c r="U54" s="4">
        <v>7500</v>
      </c>
      <c r="V54" s="4">
        <v>1.3</v>
      </c>
      <c r="X54" s="4" t="s">
        <v>112</v>
      </c>
      <c r="Y54" s="8">
        <v>23.97</v>
      </c>
      <c r="Z54" s="8">
        <v>7.3</v>
      </c>
      <c r="AA54" s="8"/>
      <c r="AB54" s="8">
        <v>13.01</v>
      </c>
      <c r="AC54" s="8"/>
      <c r="AD54" s="8">
        <v>0.28999999999999998</v>
      </c>
      <c r="AE54" s="8">
        <v>1.48</v>
      </c>
      <c r="AF54" s="8"/>
      <c r="AG54" s="8"/>
      <c r="AH54" s="8">
        <f>(AB54*(14.01/18.04))+(AC54*(14.01/62))+(AD54*(14.01/46.01))</f>
        <v>10.191968796188624</v>
      </c>
      <c r="AI54" s="8">
        <v>189</v>
      </c>
      <c r="AJ54" s="8"/>
      <c r="AK54" s="8"/>
      <c r="AL54" s="8"/>
      <c r="AM54" s="8">
        <v>0.41</v>
      </c>
      <c r="AN54" s="4" t="s">
        <v>96</v>
      </c>
      <c r="AO54" s="4" t="s">
        <v>97</v>
      </c>
    </row>
    <row r="55" spans="1:41" x14ac:dyDescent="0.25">
      <c r="A55" s="4" t="s">
        <v>1254</v>
      </c>
      <c r="B55" s="4" t="s">
        <v>161</v>
      </c>
      <c r="C55" s="4">
        <v>2019</v>
      </c>
      <c r="D55" s="9" t="s">
        <v>1095</v>
      </c>
      <c r="E55" s="4" t="s">
        <v>179</v>
      </c>
      <c r="F55" s="4" t="s">
        <v>579</v>
      </c>
      <c r="G55" s="4" t="s">
        <v>1094</v>
      </c>
      <c r="H55" s="15" t="s">
        <v>15</v>
      </c>
      <c r="I55" s="15" t="s">
        <v>16</v>
      </c>
      <c r="J55" s="4" t="s">
        <v>123</v>
      </c>
      <c r="M55" s="4">
        <v>183</v>
      </c>
      <c r="N55" s="6" t="s">
        <v>25</v>
      </c>
      <c r="O55" s="5" t="s">
        <v>58</v>
      </c>
      <c r="P55" s="5" t="s">
        <v>21</v>
      </c>
      <c r="Q55" s="5" t="s">
        <v>424</v>
      </c>
      <c r="R55" s="5" t="s">
        <v>37</v>
      </c>
      <c r="S55" s="5" t="s">
        <v>37</v>
      </c>
      <c r="T55" s="4" t="s">
        <v>1102</v>
      </c>
      <c r="U55" s="4">
        <v>21426.94</v>
      </c>
      <c r="V55" s="4">
        <v>1.3</v>
      </c>
      <c r="W55" s="4">
        <v>150</v>
      </c>
      <c r="X55" s="4" t="s">
        <v>112</v>
      </c>
      <c r="Y55" s="4">
        <v>30</v>
      </c>
      <c r="Z55" s="4">
        <v>8.5</v>
      </c>
      <c r="AE55" s="4">
        <v>3.6</v>
      </c>
      <c r="AH55" s="25">
        <f>(AB55*(14.01/18.04))+(AC55*(14.01/62))+(AD55*(14.01/46.01))</f>
        <v>0</v>
      </c>
      <c r="AN55" s="4" t="s">
        <v>1105</v>
      </c>
      <c r="AO55" s="4" t="s">
        <v>97</v>
      </c>
    </row>
    <row r="56" spans="1:41" ht="13.8" customHeight="1" x14ac:dyDescent="0.25">
      <c r="A56" s="4" t="s">
        <v>1257</v>
      </c>
      <c r="B56" s="4" t="s">
        <v>1097</v>
      </c>
      <c r="C56" s="4">
        <v>2020</v>
      </c>
      <c r="E56" s="4" t="s">
        <v>180</v>
      </c>
      <c r="F56" s="4" t="s">
        <v>578</v>
      </c>
      <c r="G56" s="4" t="s">
        <v>1096</v>
      </c>
      <c r="H56" s="15" t="s">
        <v>15</v>
      </c>
      <c r="I56" s="15" t="s">
        <v>16</v>
      </c>
      <c r="J56" s="4" t="s">
        <v>123</v>
      </c>
      <c r="N56" s="6" t="s">
        <v>25</v>
      </c>
      <c r="O56" s="5" t="s">
        <v>58</v>
      </c>
      <c r="P56" s="5" t="s">
        <v>21</v>
      </c>
      <c r="Q56" s="5" t="s">
        <v>424</v>
      </c>
      <c r="R56" s="5" t="s">
        <v>37</v>
      </c>
      <c r="S56" s="5" t="s">
        <v>37</v>
      </c>
      <c r="T56" s="4">
        <v>1</v>
      </c>
      <c r="U56" s="4">
        <v>14000</v>
      </c>
      <c r="V56" s="4">
        <v>1.3</v>
      </c>
      <c r="X56" s="4" t="s">
        <v>112</v>
      </c>
      <c r="Y56" s="4">
        <v>28.32</v>
      </c>
      <c r="Z56" s="4">
        <v>9.19</v>
      </c>
      <c r="AA56" s="4">
        <v>4.71</v>
      </c>
      <c r="AB56" s="4">
        <v>0.37</v>
      </c>
      <c r="AD56" s="4">
        <v>7.0000000000000007E-2</v>
      </c>
      <c r="AF56" s="4">
        <v>11.94</v>
      </c>
      <c r="AH56" s="25">
        <f>(AB56*(14.01/18.04))+(AC56*(14.01/62))+(AD56*(14.01/46.01))</f>
        <v>0.30865972089360694</v>
      </c>
      <c r="AI56" s="4">
        <v>61.37</v>
      </c>
      <c r="AL56" s="4">
        <v>-5.75</v>
      </c>
      <c r="AN56" s="4" t="s">
        <v>1105</v>
      </c>
      <c r="AO56" s="4" t="s">
        <v>97</v>
      </c>
    </row>
    <row r="57" spans="1:41" ht="13.8" customHeight="1" x14ac:dyDescent="0.3">
      <c r="A57" s="4" t="s">
        <v>1288</v>
      </c>
      <c r="B57" s="4" t="s">
        <v>1282</v>
      </c>
      <c r="C57" s="4">
        <v>2017</v>
      </c>
      <c r="E57" s="4" t="s">
        <v>180</v>
      </c>
      <c r="F57" s="4" t="s">
        <v>579</v>
      </c>
      <c r="G57" t="s">
        <v>1283</v>
      </c>
      <c r="H57" s="4" t="s">
        <v>32</v>
      </c>
      <c r="I57" s="4" t="s">
        <v>33</v>
      </c>
      <c r="J57" s="4" t="s">
        <v>1284</v>
      </c>
      <c r="K57" s="4">
        <v>-5.0999999999999996</v>
      </c>
      <c r="L57" s="4">
        <v>-37.166699999999999</v>
      </c>
      <c r="N57" s="36" t="s">
        <v>25</v>
      </c>
      <c r="O57" s="5" t="s">
        <v>1285</v>
      </c>
      <c r="P57" s="5" t="s">
        <v>21</v>
      </c>
      <c r="Q57" s="5" t="s">
        <v>424</v>
      </c>
      <c r="R57" s="5" t="s">
        <v>37</v>
      </c>
      <c r="S57" s="5" t="s">
        <v>37</v>
      </c>
      <c r="T57" s="4" t="s">
        <v>1286</v>
      </c>
      <c r="U57" s="4">
        <v>26000</v>
      </c>
      <c r="W57" s="4">
        <v>92</v>
      </c>
      <c r="X57" s="4" t="s">
        <v>112</v>
      </c>
      <c r="AH57" s="25">
        <v>0</v>
      </c>
      <c r="AI57" s="4">
        <v>-314.87</v>
      </c>
      <c r="AL57" s="4">
        <v>-3773.51</v>
      </c>
      <c r="AM57" s="4">
        <v>2.4700000000000002</v>
      </c>
      <c r="AN57" s="4" t="s">
        <v>96</v>
      </c>
      <c r="AO57" s="4" t="s">
        <v>97</v>
      </c>
    </row>
    <row r="58" spans="1:41" x14ac:dyDescent="0.25">
      <c r="A58" s="4" t="s">
        <v>907</v>
      </c>
      <c r="B58" s="4" t="s">
        <v>35</v>
      </c>
      <c r="C58" s="4">
        <v>2015</v>
      </c>
      <c r="E58" s="4" t="s">
        <v>179</v>
      </c>
      <c r="F58" s="4" t="s">
        <v>579</v>
      </c>
      <c r="G58" s="4" t="s">
        <v>759</v>
      </c>
      <c r="H58" s="4" t="s">
        <v>15</v>
      </c>
      <c r="I58" s="4" t="s">
        <v>16</v>
      </c>
      <c r="J58" s="4" t="s">
        <v>24</v>
      </c>
      <c r="M58" s="4">
        <v>164</v>
      </c>
      <c r="N58" s="6" t="s">
        <v>74</v>
      </c>
      <c r="O58" s="5" t="s">
        <v>58</v>
      </c>
      <c r="P58" s="5" t="s">
        <v>21</v>
      </c>
      <c r="Q58" s="17" t="s">
        <v>424</v>
      </c>
      <c r="R58" s="5" t="s">
        <v>37</v>
      </c>
      <c r="S58" s="5" t="s">
        <v>37</v>
      </c>
      <c r="X58" s="4" t="s">
        <v>95</v>
      </c>
      <c r="Y58" s="8"/>
      <c r="Z58" s="8"/>
      <c r="AA58" s="8"/>
      <c r="AB58" s="8"/>
      <c r="AC58" s="8"/>
      <c r="AD58" s="8"/>
      <c r="AE58" s="8"/>
      <c r="AF58" s="8"/>
      <c r="AG58" s="8"/>
      <c r="AH58" s="8">
        <f>(AB58*(14.01/18.04))+(AC58*(14.01/62))+(AD58*(14.01/46.01))</f>
        <v>0</v>
      </c>
      <c r="AI58" s="8">
        <v>478.79999999999995</v>
      </c>
      <c r="AJ58" s="8"/>
      <c r="AK58" s="8"/>
      <c r="AL58" s="8"/>
      <c r="AM58" s="8">
        <v>0.25775999999999999</v>
      </c>
      <c r="AN58" s="4" t="s">
        <v>96</v>
      </c>
      <c r="AO58" s="4" t="s">
        <v>98</v>
      </c>
    </row>
    <row r="59" spans="1:41" x14ac:dyDescent="0.25">
      <c r="A59" s="4" t="s">
        <v>586</v>
      </c>
      <c r="B59" s="4" t="s">
        <v>27</v>
      </c>
      <c r="C59" s="4">
        <v>2020</v>
      </c>
      <c r="D59" s="23" t="s">
        <v>171</v>
      </c>
      <c r="E59" s="4" t="s">
        <v>179</v>
      </c>
      <c r="F59" s="4" t="s">
        <v>579</v>
      </c>
      <c r="G59" s="4" t="s">
        <v>602</v>
      </c>
      <c r="H59" s="4" t="s">
        <v>15</v>
      </c>
      <c r="I59" s="4" t="s">
        <v>16</v>
      </c>
      <c r="J59" s="4" t="s">
        <v>170</v>
      </c>
      <c r="N59" s="6" t="s">
        <v>74</v>
      </c>
      <c r="O59" s="5" t="s">
        <v>58</v>
      </c>
      <c r="P59" s="5" t="s">
        <v>21</v>
      </c>
      <c r="Q59" s="5" t="s">
        <v>424</v>
      </c>
      <c r="R59" s="5" t="s">
        <v>37</v>
      </c>
      <c r="S59" s="5" t="s">
        <v>37</v>
      </c>
      <c r="U59" s="7"/>
      <c r="X59" s="4" t="s">
        <v>95</v>
      </c>
      <c r="Y59" s="8">
        <v>12.3</v>
      </c>
      <c r="Z59" s="8">
        <v>8.3000000000000007</v>
      </c>
      <c r="AA59" s="8">
        <v>5.86</v>
      </c>
      <c r="AB59" s="8"/>
      <c r="AC59" s="8"/>
      <c r="AD59" s="8"/>
      <c r="AE59" s="8"/>
      <c r="AF59" s="8">
        <v>9.01</v>
      </c>
      <c r="AG59" s="8"/>
      <c r="AH59" s="25">
        <f>(AB59*(14.01/18.04))+(AC59*(14.01/62))+(AD59*(14.01/46.01))</f>
        <v>0</v>
      </c>
      <c r="AI59" s="8"/>
      <c r="AJ59" s="8"/>
      <c r="AK59" s="8"/>
      <c r="AL59" s="8"/>
      <c r="AM59" s="8">
        <v>133.09</v>
      </c>
      <c r="AN59" s="4" t="s">
        <v>96</v>
      </c>
      <c r="AO59" s="4" t="s">
        <v>97</v>
      </c>
    </row>
    <row r="60" spans="1:41" x14ac:dyDescent="0.25">
      <c r="A60" s="4" t="s">
        <v>878</v>
      </c>
      <c r="B60" s="4" t="s">
        <v>145</v>
      </c>
      <c r="C60" s="4">
        <v>2018</v>
      </c>
      <c r="D60" s="23" t="s">
        <v>128</v>
      </c>
      <c r="E60" s="4" t="s">
        <v>179</v>
      </c>
      <c r="F60" s="4" t="s">
        <v>579</v>
      </c>
      <c r="G60" s="4" t="s">
        <v>643</v>
      </c>
      <c r="H60" s="4" t="s">
        <v>32</v>
      </c>
      <c r="I60" s="4" t="s">
        <v>33</v>
      </c>
      <c r="J60" s="4" t="s">
        <v>129</v>
      </c>
      <c r="N60" s="6" t="s">
        <v>74</v>
      </c>
      <c r="O60" s="5" t="s">
        <v>58</v>
      </c>
      <c r="P60" s="5" t="s">
        <v>21</v>
      </c>
      <c r="Q60" s="17" t="s">
        <v>424</v>
      </c>
      <c r="R60" s="5" t="s">
        <v>37</v>
      </c>
      <c r="S60" s="5" t="s">
        <v>37</v>
      </c>
      <c r="X60" s="4" t="s">
        <v>112</v>
      </c>
      <c r="Y60" s="8"/>
      <c r="Z60" s="8"/>
      <c r="AA60" s="8"/>
      <c r="AB60" s="8"/>
      <c r="AC60" s="8"/>
      <c r="AD60" s="8"/>
      <c r="AE60" s="8"/>
      <c r="AF60" s="8"/>
      <c r="AG60" s="8"/>
      <c r="AH60" s="8">
        <f>(AB60*(14.01/18.04))+(AC60*(14.01/62))+(AD60*(14.01/46.01))</f>
        <v>0</v>
      </c>
      <c r="AI60" s="8"/>
      <c r="AJ60" s="8"/>
      <c r="AK60" s="8"/>
      <c r="AL60" s="8">
        <v>52.44</v>
      </c>
      <c r="AM60" s="8"/>
      <c r="AN60" s="4" t="s">
        <v>96</v>
      </c>
      <c r="AO60" s="4" t="s">
        <v>97</v>
      </c>
    </row>
    <row r="61" spans="1:41" x14ac:dyDescent="0.25">
      <c r="A61" s="4" t="s">
        <v>904</v>
      </c>
      <c r="B61" s="4" t="s">
        <v>35</v>
      </c>
      <c r="C61" s="4">
        <v>2023</v>
      </c>
      <c r="D61" s="23" t="s">
        <v>157</v>
      </c>
      <c r="E61" s="4" t="s">
        <v>179</v>
      </c>
      <c r="F61" s="4" t="s">
        <v>579</v>
      </c>
      <c r="G61" s="4" t="s">
        <v>756</v>
      </c>
      <c r="H61" s="4" t="s">
        <v>15</v>
      </c>
      <c r="I61" s="4" t="s">
        <v>16</v>
      </c>
      <c r="J61" s="4" t="s">
        <v>123</v>
      </c>
      <c r="N61" s="6" t="s">
        <v>74</v>
      </c>
      <c r="O61" s="5" t="s">
        <v>58</v>
      </c>
      <c r="P61" s="5" t="s">
        <v>21</v>
      </c>
      <c r="Q61" s="17" t="s">
        <v>424</v>
      </c>
      <c r="R61" s="5" t="s">
        <v>37</v>
      </c>
      <c r="S61" s="5" t="s">
        <v>37</v>
      </c>
      <c r="T61" s="4" t="s">
        <v>159</v>
      </c>
      <c r="V61" s="4">
        <v>1.5</v>
      </c>
      <c r="X61" s="4" t="s">
        <v>112</v>
      </c>
      <c r="Y61" s="8"/>
      <c r="Z61" s="8"/>
      <c r="AA61" s="8"/>
      <c r="AB61" s="8"/>
      <c r="AC61" s="8"/>
      <c r="AD61" s="8"/>
      <c r="AE61" s="8"/>
      <c r="AF61" s="8"/>
      <c r="AG61" s="8"/>
      <c r="AH61" s="8">
        <f>(AB61*(14.01/18.04))+(AC61*(14.01/62))+(AD61*(14.01/46.01))</f>
        <v>0</v>
      </c>
      <c r="AI61" s="8">
        <v>108</v>
      </c>
      <c r="AJ61" s="8">
        <v>4.8</v>
      </c>
      <c r="AK61" s="8">
        <v>82.8</v>
      </c>
      <c r="AL61" s="8"/>
      <c r="AM61" s="8">
        <v>383.04</v>
      </c>
      <c r="AN61" s="4" t="s">
        <v>96</v>
      </c>
      <c r="AO61" s="4" t="s">
        <v>97</v>
      </c>
    </row>
    <row r="62" spans="1:41" ht="13.8" customHeight="1" x14ac:dyDescent="0.25">
      <c r="A62" s="4" t="s">
        <v>909</v>
      </c>
      <c r="B62" s="4" t="s">
        <v>35</v>
      </c>
      <c r="C62" s="4">
        <v>2019</v>
      </c>
      <c r="D62" s="23" t="s">
        <v>156</v>
      </c>
      <c r="E62" s="4" t="s">
        <v>179</v>
      </c>
      <c r="F62" s="4" t="s">
        <v>579</v>
      </c>
      <c r="G62" s="4" t="s">
        <v>758</v>
      </c>
      <c r="H62" s="4" t="s">
        <v>15</v>
      </c>
      <c r="I62" s="4" t="s">
        <v>16</v>
      </c>
      <c r="J62" s="4" t="s">
        <v>123</v>
      </c>
      <c r="M62" s="4">
        <v>153</v>
      </c>
      <c r="N62" s="6" t="s">
        <v>74</v>
      </c>
      <c r="O62" s="5" t="s">
        <v>58</v>
      </c>
      <c r="P62" s="5" t="s">
        <v>21</v>
      </c>
      <c r="Q62" s="17" t="s">
        <v>424</v>
      </c>
      <c r="R62" s="5" t="s">
        <v>37</v>
      </c>
      <c r="S62" s="5" t="s">
        <v>37</v>
      </c>
      <c r="V62" s="4">
        <v>1.8</v>
      </c>
      <c r="X62" s="4" t="s">
        <v>95</v>
      </c>
      <c r="Y62" s="8">
        <v>19.600000000000001</v>
      </c>
      <c r="Z62" s="8"/>
      <c r="AA62" s="8"/>
      <c r="AB62" s="8"/>
      <c r="AC62" s="8"/>
      <c r="AD62" s="8"/>
      <c r="AE62" s="8">
        <v>0.42</v>
      </c>
      <c r="AF62" s="8"/>
      <c r="AG62" s="8"/>
      <c r="AH62" s="8">
        <f>(AB62*(14.01/18.04))+(AC62*(14.01/62))+(AD62*(14.01/46.01))</f>
        <v>0</v>
      </c>
      <c r="AI62" s="8"/>
      <c r="AJ62" s="8"/>
      <c r="AK62" s="8">
        <v>0.81</v>
      </c>
      <c r="AL62" s="8"/>
      <c r="AM62" s="8"/>
      <c r="AN62" s="4" t="s">
        <v>96</v>
      </c>
      <c r="AO62" s="4" t="s">
        <v>97</v>
      </c>
    </row>
    <row r="63" spans="1:41" ht="13.8" customHeight="1" x14ac:dyDescent="0.25">
      <c r="A63" s="4" t="s">
        <v>905</v>
      </c>
      <c r="B63" s="4" t="s">
        <v>35</v>
      </c>
      <c r="C63" s="4">
        <v>2020</v>
      </c>
      <c r="D63" s="19" t="s">
        <v>70</v>
      </c>
      <c r="E63" s="4" t="s">
        <v>179</v>
      </c>
      <c r="F63" s="4" t="s">
        <v>579</v>
      </c>
      <c r="G63" s="4" t="s">
        <v>755</v>
      </c>
      <c r="H63" s="4" t="s">
        <v>15</v>
      </c>
      <c r="I63" s="4" t="s">
        <v>16</v>
      </c>
      <c r="J63" s="4" t="s">
        <v>24</v>
      </c>
      <c r="M63" s="4">
        <f>5*365</f>
        <v>1825</v>
      </c>
      <c r="N63" s="6" t="s">
        <v>67</v>
      </c>
      <c r="O63" s="5" t="s">
        <v>58</v>
      </c>
      <c r="P63" s="5" t="s">
        <v>21</v>
      </c>
      <c r="Q63" s="17" t="s">
        <v>424</v>
      </c>
      <c r="R63" s="5" t="s">
        <v>37</v>
      </c>
      <c r="S63" s="5" t="s">
        <v>37</v>
      </c>
      <c r="X63" s="4" t="s">
        <v>112</v>
      </c>
      <c r="Y63" s="8"/>
      <c r="Z63" s="8"/>
      <c r="AA63" s="8"/>
      <c r="AB63" s="8"/>
      <c r="AC63" s="8"/>
      <c r="AD63" s="8"/>
      <c r="AE63" s="8">
        <v>42</v>
      </c>
      <c r="AF63" s="8"/>
      <c r="AG63" s="8"/>
      <c r="AH63" s="8">
        <f>(AB63*(14.01/18.04))+(AC63*(14.01/62))+(AD63*(14.01/46.01))</f>
        <v>0</v>
      </c>
      <c r="AI63" s="8">
        <v>3.5</v>
      </c>
      <c r="AJ63" s="8"/>
      <c r="AK63" s="8"/>
      <c r="AL63" s="8">
        <v>0.83</v>
      </c>
      <c r="AM63" s="8"/>
      <c r="AN63" s="4" t="s">
        <v>96</v>
      </c>
      <c r="AO63" s="4" t="s">
        <v>166</v>
      </c>
    </row>
    <row r="64" spans="1:41" ht="13.8" customHeight="1" x14ac:dyDescent="0.3">
      <c r="A64" s="4" t="s">
        <v>1280</v>
      </c>
      <c r="B64" s="4" t="s">
        <v>1281</v>
      </c>
      <c r="C64" s="4">
        <v>2013</v>
      </c>
      <c r="E64" s="4" t="s">
        <v>381</v>
      </c>
      <c r="F64" s="4" t="s">
        <v>579</v>
      </c>
      <c r="G64" t="s">
        <v>1275</v>
      </c>
      <c r="H64" s="4" t="s">
        <v>32</v>
      </c>
      <c r="I64" s="4" t="s">
        <v>33</v>
      </c>
      <c r="J64" s="4" t="s">
        <v>1276</v>
      </c>
      <c r="K64">
        <v>-21.251999999999999</v>
      </c>
      <c r="L64">
        <v>-48.322200000000002</v>
      </c>
      <c r="M64" s="4">
        <v>125</v>
      </c>
      <c r="N64" s="6" t="s">
        <v>1277</v>
      </c>
      <c r="O64" s="5" t="s">
        <v>1278</v>
      </c>
      <c r="P64" s="5" t="s">
        <v>21</v>
      </c>
      <c r="Q64" s="17" t="s">
        <v>424</v>
      </c>
      <c r="R64" s="5" t="s">
        <v>37</v>
      </c>
      <c r="S64" s="5" t="s">
        <v>37</v>
      </c>
      <c r="U64" s="4">
        <v>100</v>
      </c>
      <c r="V64" s="4">
        <v>1</v>
      </c>
      <c r="X64" s="4" t="s">
        <v>99</v>
      </c>
      <c r="AH64" s="25">
        <v>0</v>
      </c>
      <c r="AI64" s="4">
        <v>1096</v>
      </c>
      <c r="AL64" s="4">
        <v>46.09</v>
      </c>
      <c r="AN64" s="4" t="s">
        <v>96</v>
      </c>
      <c r="AO64" s="4" t="s">
        <v>1279</v>
      </c>
    </row>
    <row r="65" spans="1:41" x14ac:dyDescent="0.25">
      <c r="A65" s="4" t="s">
        <v>585</v>
      </c>
      <c r="B65" s="4" t="s">
        <v>27</v>
      </c>
      <c r="C65" s="4">
        <v>2016</v>
      </c>
      <c r="D65" s="23" t="s">
        <v>28</v>
      </c>
      <c r="E65" s="4" t="s">
        <v>179</v>
      </c>
      <c r="F65" s="4" t="s">
        <v>579</v>
      </c>
      <c r="G65" s="4" t="s">
        <v>603</v>
      </c>
      <c r="H65" s="4" t="s">
        <v>15</v>
      </c>
      <c r="I65" s="4" t="s">
        <v>16</v>
      </c>
      <c r="J65" s="4" t="s">
        <v>29</v>
      </c>
      <c r="M65" s="4">
        <v>365</v>
      </c>
      <c r="N65" s="6" t="s">
        <v>354</v>
      </c>
      <c r="O65" s="5" t="s">
        <v>132</v>
      </c>
      <c r="P65" s="5" t="s">
        <v>21</v>
      </c>
      <c r="Q65" s="5" t="s">
        <v>424</v>
      </c>
      <c r="R65" s="5" t="s">
        <v>37</v>
      </c>
      <c r="S65" s="5" t="s">
        <v>37</v>
      </c>
      <c r="U65" s="7">
        <v>9552</v>
      </c>
      <c r="V65" s="4">
        <v>2.5</v>
      </c>
      <c r="W65" s="4">
        <v>20.7</v>
      </c>
      <c r="X65" s="4" t="s">
        <v>95</v>
      </c>
      <c r="Y65" s="8"/>
      <c r="Z65" s="8">
        <v>8.0399999999999991</v>
      </c>
      <c r="AA65" s="8"/>
      <c r="AB65" s="8"/>
      <c r="AC65" s="8"/>
      <c r="AD65" s="8"/>
      <c r="AE65" s="8"/>
      <c r="AF65" s="8">
        <v>9.01</v>
      </c>
      <c r="AG65" s="8"/>
      <c r="AH65" s="25">
        <f>(AB65*(14.01/18.04))+(AC65*(14.01/62))+(AD65*(14.01/46.01))</f>
        <v>0</v>
      </c>
      <c r="AI65" s="8">
        <v>2.09</v>
      </c>
      <c r="AJ65" s="8"/>
      <c r="AK65" s="8"/>
      <c r="AL65" s="8">
        <v>-20.84</v>
      </c>
      <c r="AM65" s="8"/>
      <c r="AN65" s="4" t="s">
        <v>96</v>
      </c>
      <c r="AO65" s="4" t="s">
        <v>166</v>
      </c>
    </row>
    <row r="66" spans="1:41" x14ac:dyDescent="0.25">
      <c r="A66" s="4" t="s">
        <v>1253</v>
      </c>
      <c r="B66" s="4" t="s">
        <v>161</v>
      </c>
      <c r="C66" s="4">
        <v>2019</v>
      </c>
      <c r="D66" s="23" t="s">
        <v>162</v>
      </c>
      <c r="E66" s="4" t="s">
        <v>179</v>
      </c>
      <c r="F66" s="4" t="s">
        <v>579</v>
      </c>
      <c r="G66" s="4" t="s">
        <v>764</v>
      </c>
      <c r="H66" s="4" t="s">
        <v>15</v>
      </c>
      <c r="I66" s="4" t="s">
        <v>16</v>
      </c>
      <c r="J66" s="4" t="s">
        <v>163</v>
      </c>
      <c r="M66" s="4">
        <v>130</v>
      </c>
      <c r="N66" s="6" t="s">
        <v>1265</v>
      </c>
      <c r="O66" s="5" t="s">
        <v>164</v>
      </c>
      <c r="P66" s="5" t="s">
        <v>21</v>
      </c>
      <c r="Q66" s="17" t="s">
        <v>423</v>
      </c>
      <c r="R66" s="5" t="s">
        <v>37</v>
      </c>
      <c r="S66" s="5" t="s">
        <v>342</v>
      </c>
      <c r="T66" s="4" t="s">
        <v>165</v>
      </c>
      <c r="U66" s="4">
        <v>10200</v>
      </c>
      <c r="V66" s="4">
        <v>2.2999999999999998</v>
      </c>
      <c r="W66" s="4">
        <f>7.2+48</f>
        <v>55.2</v>
      </c>
      <c r="X66" s="4" t="s">
        <v>95</v>
      </c>
      <c r="Y66" s="8">
        <v>23</v>
      </c>
      <c r="Z66" s="8">
        <v>7.72</v>
      </c>
      <c r="AA66" s="8">
        <v>8.42</v>
      </c>
      <c r="AB66" s="8">
        <v>6.3E-2</v>
      </c>
      <c r="AC66" s="8">
        <v>5.7000000000000002E-2</v>
      </c>
      <c r="AD66" s="8">
        <v>0.21</v>
      </c>
      <c r="AE66" s="8"/>
      <c r="AF66" s="8"/>
      <c r="AG66" s="8">
        <v>3.96</v>
      </c>
      <c r="AH66" s="8">
        <f>(AB66*(14.01/18.04))+(AC66*(14.01/62))+(AD66*(14.01/46.01))</f>
        <v>0.12575123084475764</v>
      </c>
      <c r="AI66" s="8"/>
      <c r="AJ66" s="8"/>
      <c r="AK66" s="8"/>
      <c r="AL66" s="8"/>
      <c r="AM66" s="8"/>
      <c r="AN66" s="4" t="s">
        <v>96</v>
      </c>
      <c r="AO66" s="4" t="s">
        <v>97</v>
      </c>
    </row>
    <row r="67" spans="1:41" ht="0.6" customHeight="1" x14ac:dyDescent="0.25">
      <c r="A67" s="4" t="s">
        <v>883</v>
      </c>
      <c r="B67" s="4" t="s">
        <v>75</v>
      </c>
      <c r="C67" s="4">
        <v>2016</v>
      </c>
      <c r="E67" s="4" t="s">
        <v>179</v>
      </c>
      <c r="F67" s="4" t="s">
        <v>578</v>
      </c>
      <c r="G67" s="4" t="s">
        <v>1043</v>
      </c>
      <c r="H67" s="4" t="s">
        <v>15</v>
      </c>
      <c r="I67" s="4" t="s">
        <v>63</v>
      </c>
      <c r="J67" s="4" t="s">
        <v>106</v>
      </c>
      <c r="M67" s="4">
        <v>123</v>
      </c>
      <c r="N67" s="6" t="s">
        <v>43</v>
      </c>
      <c r="O67" s="5" t="s">
        <v>132</v>
      </c>
      <c r="P67" s="5" t="s">
        <v>21</v>
      </c>
      <c r="Q67" s="17" t="s">
        <v>424</v>
      </c>
      <c r="R67" s="5" t="s">
        <v>37</v>
      </c>
      <c r="S67" s="5" t="s">
        <v>37</v>
      </c>
      <c r="X67" s="4" t="s">
        <v>99</v>
      </c>
      <c r="Y67" s="8"/>
      <c r="Z67" s="8"/>
      <c r="AA67" s="8"/>
      <c r="AB67" s="8"/>
      <c r="AC67" s="8"/>
      <c r="AD67" s="8"/>
      <c r="AE67" s="8"/>
      <c r="AF67" s="8"/>
      <c r="AG67" s="8"/>
      <c r="AH67" s="8">
        <f>(AB67*(14.01/18.04))+(AC67*(14.01/62))+(AD67*(14.01/46.01))</f>
        <v>0</v>
      </c>
      <c r="AI67" s="8">
        <v>0.24</v>
      </c>
      <c r="AJ67" s="8"/>
      <c r="AK67" s="8"/>
      <c r="AL67" s="8"/>
      <c r="AM67" s="8">
        <v>2.4E-2</v>
      </c>
      <c r="AN67" s="4" t="s">
        <v>96</v>
      </c>
      <c r="AO67" s="4" t="s">
        <v>98</v>
      </c>
    </row>
    <row r="68" spans="1:41" ht="14.4" customHeight="1" x14ac:dyDescent="0.25">
      <c r="A68" s="4" t="s">
        <v>897</v>
      </c>
      <c r="B68" s="4" t="s">
        <v>61</v>
      </c>
      <c r="C68" s="4">
        <v>2016</v>
      </c>
      <c r="D68" s="11" t="s">
        <v>62</v>
      </c>
      <c r="E68" s="15" t="s">
        <v>179</v>
      </c>
      <c r="F68" s="4" t="s">
        <v>579</v>
      </c>
      <c r="G68" s="4" t="s">
        <v>750</v>
      </c>
      <c r="H68" s="4" t="s">
        <v>15</v>
      </c>
      <c r="I68" s="4" t="s">
        <v>63</v>
      </c>
      <c r="J68" s="4" t="s">
        <v>64</v>
      </c>
      <c r="M68" s="4">
        <v>123</v>
      </c>
      <c r="N68" s="6" t="s">
        <v>43</v>
      </c>
      <c r="O68" s="5" t="s">
        <v>132</v>
      </c>
      <c r="P68" s="5" t="s">
        <v>21</v>
      </c>
      <c r="Q68" s="17" t="s">
        <v>424</v>
      </c>
      <c r="R68" s="5" t="s">
        <v>37</v>
      </c>
      <c r="S68" s="5" t="s">
        <v>37</v>
      </c>
      <c r="U68" s="4">
        <v>6000</v>
      </c>
      <c r="V68" s="4">
        <v>1</v>
      </c>
      <c r="W68" s="4">
        <v>8</v>
      </c>
      <c r="X68" s="4" t="s">
        <v>95</v>
      </c>
      <c r="Y68" s="8"/>
      <c r="Z68" s="8"/>
      <c r="AA68" s="8"/>
      <c r="AB68" s="8"/>
      <c r="AC68" s="8"/>
      <c r="AD68" s="8"/>
      <c r="AE68" s="8"/>
      <c r="AF68" s="8"/>
      <c r="AG68" s="8"/>
      <c r="AH68" s="8">
        <f>(AB68*(14.01/18.04))+(AC68*(14.01/62))+(AD68*(14.01/46.01))</f>
        <v>0</v>
      </c>
      <c r="AI68" s="8">
        <v>0.22700000000000001</v>
      </c>
      <c r="AJ68" s="8"/>
      <c r="AK68" s="8"/>
      <c r="AL68" s="8">
        <v>149.69999999999999</v>
      </c>
      <c r="AM68" s="8">
        <v>4.2999999999999997E-2</v>
      </c>
      <c r="AN68" s="4" t="s">
        <v>96</v>
      </c>
      <c r="AO68" s="4" t="s">
        <v>97</v>
      </c>
    </row>
    <row r="69" spans="1:41" ht="14.4" customHeight="1" x14ac:dyDescent="0.25">
      <c r="A69" s="4" t="s">
        <v>894</v>
      </c>
      <c r="B69" s="4" t="s">
        <v>149</v>
      </c>
      <c r="C69" s="4">
        <v>2024</v>
      </c>
      <c r="D69" s="23" t="s">
        <v>150</v>
      </c>
      <c r="E69" s="4" t="s">
        <v>179</v>
      </c>
      <c r="F69" s="4" t="s">
        <v>579</v>
      </c>
      <c r="G69" s="4" t="s">
        <v>748</v>
      </c>
      <c r="H69" s="4" t="s">
        <v>15</v>
      </c>
      <c r="I69" s="4" t="s">
        <v>1260</v>
      </c>
      <c r="J69" s="4" t="s">
        <v>151</v>
      </c>
      <c r="M69" s="4">
        <v>20</v>
      </c>
      <c r="N69" s="6" t="s">
        <v>43</v>
      </c>
      <c r="O69" s="5" t="s">
        <v>132</v>
      </c>
      <c r="P69" s="5" t="s">
        <v>21</v>
      </c>
      <c r="Q69" s="17" t="s">
        <v>424</v>
      </c>
      <c r="R69" s="5" t="s">
        <v>44</v>
      </c>
      <c r="S69" s="5" t="s">
        <v>45</v>
      </c>
      <c r="T69" s="4" t="s">
        <v>152</v>
      </c>
      <c r="U69" s="4">
        <v>80</v>
      </c>
      <c r="V69" s="4">
        <v>0.8</v>
      </c>
      <c r="W69" s="4">
        <v>400</v>
      </c>
      <c r="X69" s="4" t="s">
        <v>112</v>
      </c>
      <c r="Y69" s="8"/>
      <c r="Z69" s="8"/>
      <c r="AA69" s="8"/>
      <c r="AB69" s="8"/>
      <c r="AC69" s="8"/>
      <c r="AD69" s="8"/>
      <c r="AE69" s="8"/>
      <c r="AF69" s="8"/>
      <c r="AG69" s="8"/>
      <c r="AH69" s="8">
        <f>(AB69*(14.01/18.04))+(AC69*(14.01/62))+(AD69*(14.01/46.01))</f>
        <v>0</v>
      </c>
      <c r="AI69" s="8">
        <f>0.25*24</f>
        <v>6</v>
      </c>
      <c r="AJ69" s="8"/>
      <c r="AK69" s="8"/>
      <c r="AL69" s="8">
        <v>0.33100000000000002</v>
      </c>
      <c r="AM69" s="8"/>
      <c r="AN69" s="4" t="s">
        <v>96</v>
      </c>
      <c r="AO69" s="4" t="s">
        <v>97</v>
      </c>
    </row>
    <row r="70" spans="1:41" ht="14.4" customHeight="1" x14ac:dyDescent="0.3">
      <c r="A70" s="4" t="s">
        <v>1274</v>
      </c>
      <c r="B70" s="4" t="s">
        <v>1266</v>
      </c>
      <c r="C70" s="4">
        <v>2023</v>
      </c>
      <c r="D70" t="s">
        <v>1268</v>
      </c>
      <c r="E70" s="4" t="s">
        <v>179</v>
      </c>
      <c r="F70" s="4" t="s">
        <v>579</v>
      </c>
      <c r="G70" t="s">
        <v>1267</v>
      </c>
      <c r="H70" s="4" t="s">
        <v>15</v>
      </c>
      <c r="I70" s="4" t="s">
        <v>16</v>
      </c>
      <c r="J70" s="4" t="s">
        <v>1269</v>
      </c>
      <c r="K70">
        <v>30.274083999999998</v>
      </c>
      <c r="L70">
        <v>120.15506999999999</v>
      </c>
      <c r="M70" s="4">
        <v>730</v>
      </c>
      <c r="N70" s="6" t="s">
        <v>1270</v>
      </c>
      <c r="O70" s="5" t="s">
        <v>1271</v>
      </c>
      <c r="P70" s="5" t="s">
        <v>21</v>
      </c>
      <c r="Q70" s="17" t="s">
        <v>424</v>
      </c>
      <c r="R70" s="5" t="s">
        <v>37</v>
      </c>
      <c r="S70" s="5" t="s">
        <v>37</v>
      </c>
      <c r="T70" t="s">
        <v>1272</v>
      </c>
      <c r="U70" s="4">
        <v>228</v>
      </c>
      <c r="V70" s="4">
        <v>1.5</v>
      </c>
      <c r="X70" s="4" t="s">
        <v>99</v>
      </c>
      <c r="Y70" s="4">
        <v>17.8</v>
      </c>
      <c r="Z70" s="4">
        <v>8.2799999999999994</v>
      </c>
      <c r="AA70" s="4">
        <v>8.27</v>
      </c>
      <c r="AB70" s="4">
        <v>0.26</v>
      </c>
      <c r="AC70" s="4">
        <v>0.33</v>
      </c>
      <c r="AD70" s="4">
        <v>0.67</v>
      </c>
      <c r="AF70" s="4">
        <v>14.12</v>
      </c>
      <c r="AH70" s="25">
        <v>0.48050165963507374</v>
      </c>
      <c r="AL70" s="4">
        <v>2124.0300000000002</v>
      </c>
      <c r="AN70" s="4" t="s">
        <v>96</v>
      </c>
      <c r="AO70" s="4" t="s">
        <v>97</v>
      </c>
    </row>
    <row r="71" spans="1:41" ht="14.4" customHeight="1" x14ac:dyDescent="0.25">
      <c r="A71" s="4" t="s">
        <v>885</v>
      </c>
      <c r="B71" s="4" t="s">
        <v>380</v>
      </c>
      <c r="C71" s="4">
        <v>2020</v>
      </c>
      <c r="D71" s="11" t="s">
        <v>386</v>
      </c>
      <c r="E71" s="4" t="s">
        <v>381</v>
      </c>
      <c r="F71" s="4" t="s">
        <v>579</v>
      </c>
      <c r="G71" s="4" t="s">
        <v>744</v>
      </c>
      <c r="H71" s="4" t="s">
        <v>15</v>
      </c>
      <c r="I71" s="4" t="s">
        <v>104</v>
      </c>
      <c r="N71" s="10" t="s">
        <v>47</v>
      </c>
      <c r="O71" s="5" t="s">
        <v>48</v>
      </c>
      <c r="P71" s="5" t="s">
        <v>21</v>
      </c>
      <c r="Q71" s="17" t="s">
        <v>48</v>
      </c>
      <c r="R71" s="5" t="s">
        <v>37</v>
      </c>
      <c r="S71" s="17" t="s">
        <v>37</v>
      </c>
      <c r="X71" s="4" t="s">
        <v>112</v>
      </c>
      <c r="Y71" s="8">
        <v>28.1</v>
      </c>
      <c r="Z71" s="8">
        <v>7.5</v>
      </c>
      <c r="AA71" s="8">
        <v>5.18</v>
      </c>
      <c r="AB71" s="8"/>
      <c r="AC71" s="8"/>
      <c r="AD71" s="8"/>
      <c r="AE71" s="8">
        <v>16</v>
      </c>
      <c r="AF71" s="8"/>
      <c r="AG71" s="8"/>
      <c r="AH71" s="8">
        <f>(AB71*(14.01/18.04))+(AC71*(14.01/62))+(AD71*(14.01/46.01))</f>
        <v>0</v>
      </c>
      <c r="AI71" s="8">
        <v>7.4060000000000001E-2</v>
      </c>
      <c r="AJ71" s="8"/>
      <c r="AK71" s="8"/>
      <c r="AL71" s="8">
        <v>13.74</v>
      </c>
      <c r="AM71" s="8"/>
      <c r="AN71" s="4" t="s">
        <v>96</v>
      </c>
      <c r="AO71" s="4" t="s">
        <v>98</v>
      </c>
    </row>
    <row r="72" spans="1:41" ht="14.4" customHeight="1" x14ac:dyDescent="0.25">
      <c r="A72" s="4" t="s">
        <v>583</v>
      </c>
      <c r="B72" s="4" t="s">
        <v>39</v>
      </c>
      <c r="C72" s="4">
        <v>2023</v>
      </c>
      <c r="D72" s="19" t="s">
        <v>40</v>
      </c>
      <c r="E72" s="4" t="s">
        <v>179</v>
      </c>
      <c r="F72" s="4" t="s">
        <v>579</v>
      </c>
      <c r="G72" s="4" t="s">
        <v>575</v>
      </c>
      <c r="H72" s="4" t="s">
        <v>15</v>
      </c>
      <c r="I72" s="4" t="s">
        <v>41</v>
      </c>
      <c r="J72" s="4" t="s">
        <v>42</v>
      </c>
      <c r="M72" s="4">
        <v>397</v>
      </c>
      <c r="N72" s="10" t="s">
        <v>47</v>
      </c>
      <c r="O72" s="5" t="s">
        <v>48</v>
      </c>
      <c r="P72" s="5" t="s">
        <v>21</v>
      </c>
      <c r="Q72" s="5" t="s">
        <v>48</v>
      </c>
      <c r="R72" s="5" t="s">
        <v>44</v>
      </c>
      <c r="S72" s="5" t="s">
        <v>344</v>
      </c>
      <c r="T72" s="4" t="s">
        <v>49</v>
      </c>
      <c r="U72" s="4">
        <v>4</v>
      </c>
      <c r="V72" s="4">
        <v>0.25</v>
      </c>
      <c r="W72" s="4">
        <v>10</v>
      </c>
      <c r="X72" s="4" t="s">
        <v>95</v>
      </c>
      <c r="Y72" s="8"/>
      <c r="Z72" s="8">
        <v>7.5</v>
      </c>
      <c r="AA72" s="8"/>
      <c r="AB72" s="8"/>
      <c r="AC72" s="8"/>
      <c r="AD72" s="8"/>
      <c r="AE72" s="8"/>
      <c r="AF72" s="8"/>
      <c r="AG72" s="8"/>
      <c r="AH72" s="8">
        <f>(AB72*(14.01/18.04))+(AC72*(14.01/62))+(AD72*(14.01/46.01))</f>
        <v>0</v>
      </c>
      <c r="AI72" s="8">
        <v>88</v>
      </c>
      <c r="AJ72" s="8"/>
      <c r="AK72" s="8"/>
      <c r="AL72" s="8">
        <v>220</v>
      </c>
      <c r="AM72" s="8"/>
      <c r="AN72" s="4" t="s">
        <v>96</v>
      </c>
      <c r="AO72" s="4" t="s">
        <v>97</v>
      </c>
    </row>
  </sheetData>
  <autoFilter ref="A1:AO72" xr:uid="{98D26DD6-19B6-4D54-B01C-A122D1857C62}"/>
  <sortState xmlns:xlrd2="http://schemas.microsoft.com/office/spreadsheetml/2017/richdata2" ref="A2:AO72">
    <sortCondition ref="N2:N72"/>
  </sortState>
  <hyperlinks>
    <hyperlink ref="D27" r:id="rId1" xr:uid="{3E39C6F6-AE38-47DA-9D04-0956C8A5DF76}"/>
    <hyperlink ref="D65" r:id="rId2" xr:uid="{4FB75C20-DD4A-4D78-A22A-173C8D7F38B7}"/>
    <hyperlink ref="D63" r:id="rId3" xr:uid="{816D9287-A5BE-4866-99AB-F7060C396946}"/>
    <hyperlink ref="D62" r:id="rId4" display="https://doi.org/10.1029/2019JG005025" xr:uid="{270464BA-6B8D-46DE-9910-55CE396411DE}"/>
    <hyperlink ref="D69" r:id="rId5" display="https://doi.org/10.1016/j.heliyon.2024.e35759" xr:uid="{EDB736B9-3A3D-43AD-94BA-B8666AFB7A89}"/>
    <hyperlink ref="D61" r:id="rId6" xr:uid="{111A3E35-EAB5-4BA9-AEFD-DF0A0E00A572}"/>
    <hyperlink ref="D66" r:id="rId7" display="https://doi.org/10.3354/aei00295" xr:uid="{F7A020FC-BDA2-4B12-B516-B5AD4C528624}"/>
    <hyperlink ref="D72" r:id="rId8" xr:uid="{FAB75906-C786-4EEA-91D0-4AAE4310E7D2}"/>
    <hyperlink ref="D59" r:id="rId9" xr:uid="{3A924D3A-5F75-4329-BF66-E86CFF4D25D5}"/>
    <hyperlink ref="D2" r:id="rId10" xr:uid="{A90E34FD-7E8D-4698-9778-2546C01264A1}"/>
    <hyperlink ref="D54" r:id="rId11" xr:uid="{2EA6CC53-E362-41CD-BB34-7DF30B2C0C8E}"/>
    <hyperlink ref="D55" r:id="rId12" xr:uid="{AECF4701-6C49-4C46-9181-4D15FF2E5877}"/>
  </hyperlinks>
  <pageMargins left="0.7" right="0.7" top="0.75" bottom="0.75" header="0.3" footer="0.3"/>
  <legacyDrawing r:id="rId1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7D38E-AF09-43EC-B654-984ECCF5BEFB}">
  <dimension ref="A1:AM310"/>
  <sheetViews>
    <sheetView workbookViewId="0">
      <selection activeCell="L23" sqref="L23"/>
    </sheetView>
  </sheetViews>
  <sheetFormatPr defaultRowHeight="13.8" x14ac:dyDescent="0.25"/>
  <cols>
    <col min="1" max="1" width="8.88671875" style="4"/>
    <col min="2" max="2" width="16.77734375" style="4" bestFit="1" customWidth="1"/>
    <col min="3" max="3" width="6.88671875" style="4" customWidth="1"/>
    <col min="4" max="4" width="28.33203125" style="4" customWidth="1"/>
    <col min="5" max="5" width="8" style="4" customWidth="1"/>
    <col min="6" max="6" width="7.77734375" style="4" customWidth="1"/>
    <col min="7" max="7" width="59.5546875" style="4" customWidth="1"/>
    <col min="8" max="8" width="13.5546875" style="4" bestFit="1" customWidth="1"/>
    <col min="9" max="9" width="10.77734375" style="4" bestFit="1" customWidth="1"/>
    <col min="10" max="10" width="12.5546875" style="4" customWidth="1"/>
    <col min="11" max="11" width="7.44140625" style="4" customWidth="1"/>
    <col min="12" max="12" width="18.33203125" style="6" customWidth="1"/>
    <col min="13" max="13" width="19.44140625" style="5" customWidth="1"/>
    <col min="14" max="15" width="14.109375" style="5" customWidth="1"/>
    <col min="16" max="16" width="13.6640625" style="5" customWidth="1"/>
    <col min="17" max="17" width="18.44140625" style="5" customWidth="1"/>
    <col min="18" max="18" width="15.88671875" style="4" customWidth="1"/>
    <col min="19" max="19" width="9.109375" style="4" bestFit="1" customWidth="1"/>
    <col min="20" max="20" width="9" style="4" bestFit="1" customWidth="1"/>
    <col min="21" max="21" width="13.21875" style="4" customWidth="1"/>
    <col min="22" max="22" width="15.33203125" style="4" customWidth="1"/>
    <col min="23" max="30" width="9" style="4" bestFit="1" customWidth="1"/>
    <col min="31" max="31" width="17.44140625" style="4" customWidth="1"/>
    <col min="32" max="32" width="10.109375" style="4" customWidth="1"/>
    <col min="33" max="33" width="9" style="4" bestFit="1" customWidth="1"/>
    <col min="34" max="34" width="13.44140625" style="4" customWidth="1"/>
    <col min="35" max="37" width="9" style="4" bestFit="1" customWidth="1"/>
    <col min="38" max="38" width="14.33203125" style="4" bestFit="1" customWidth="1"/>
    <col min="39" max="39" width="36.6640625" style="4" bestFit="1" customWidth="1"/>
    <col min="40" max="16384" width="8.88671875" style="4"/>
  </cols>
  <sheetData>
    <row r="1" spans="1:39" s="20" customFormat="1" ht="13.8" customHeight="1" x14ac:dyDescent="0.25">
      <c r="A1" s="27" t="s">
        <v>581</v>
      </c>
      <c r="B1" s="1" t="s">
        <v>84</v>
      </c>
      <c r="C1" s="1" t="s">
        <v>77</v>
      </c>
      <c r="D1" s="1" t="s">
        <v>0</v>
      </c>
      <c r="E1" s="1" t="s">
        <v>5</v>
      </c>
      <c r="F1" s="1" t="s">
        <v>577</v>
      </c>
      <c r="G1" s="27" t="s">
        <v>559</v>
      </c>
      <c r="H1" s="1" t="s">
        <v>1</v>
      </c>
      <c r="I1" s="1" t="s">
        <v>2</v>
      </c>
      <c r="J1" s="1" t="s">
        <v>3</v>
      </c>
      <c r="K1" s="1" t="s">
        <v>78</v>
      </c>
      <c r="L1" s="3" t="s">
        <v>79</v>
      </c>
      <c r="M1" s="2" t="s">
        <v>80</v>
      </c>
      <c r="N1" s="2" t="s">
        <v>4</v>
      </c>
      <c r="O1" s="2" t="s">
        <v>865</v>
      </c>
      <c r="P1" s="2" t="s">
        <v>81</v>
      </c>
      <c r="Q1" s="2" t="s">
        <v>5</v>
      </c>
      <c r="R1" s="1" t="s">
        <v>85</v>
      </c>
      <c r="S1" s="1" t="s">
        <v>86</v>
      </c>
      <c r="T1" s="1" t="s">
        <v>87</v>
      </c>
      <c r="U1" s="1" t="s">
        <v>82</v>
      </c>
      <c r="V1" s="1" t="s">
        <v>88</v>
      </c>
      <c r="W1" s="1" t="s">
        <v>6</v>
      </c>
      <c r="X1" s="1" t="s">
        <v>7</v>
      </c>
      <c r="Y1" s="1" t="s">
        <v>89</v>
      </c>
      <c r="Z1" s="1" t="s">
        <v>8</v>
      </c>
      <c r="AA1" s="1" t="s">
        <v>9</v>
      </c>
      <c r="AB1" s="1" t="s">
        <v>10</v>
      </c>
      <c r="AC1" s="1" t="s">
        <v>90</v>
      </c>
      <c r="AD1" s="1" t="s">
        <v>11</v>
      </c>
      <c r="AE1" s="1" t="s">
        <v>91</v>
      </c>
      <c r="AF1" s="1" t="s">
        <v>76</v>
      </c>
      <c r="AG1" s="1" t="s">
        <v>12</v>
      </c>
      <c r="AH1" s="1" t="s">
        <v>83</v>
      </c>
      <c r="AI1" s="1" t="s">
        <v>92</v>
      </c>
      <c r="AJ1" s="1" t="s">
        <v>13</v>
      </c>
      <c r="AK1" s="1" t="s">
        <v>14</v>
      </c>
      <c r="AL1" s="1" t="s">
        <v>93</v>
      </c>
      <c r="AM1" s="1" t="s">
        <v>94</v>
      </c>
    </row>
    <row r="2" spans="1:39" ht="14.4" customHeight="1" x14ac:dyDescent="0.25">
      <c r="A2" s="4" t="s">
        <v>583</v>
      </c>
      <c r="B2" s="4" t="s">
        <v>39</v>
      </c>
      <c r="C2" s="4">
        <v>2023</v>
      </c>
      <c r="D2" s="19" t="s">
        <v>40</v>
      </c>
      <c r="E2" s="4" t="s">
        <v>179</v>
      </c>
      <c r="F2" s="4" t="s">
        <v>579</v>
      </c>
      <c r="G2" s="4" t="s">
        <v>575</v>
      </c>
      <c r="H2" s="4" t="s">
        <v>15</v>
      </c>
      <c r="I2" s="4" t="s">
        <v>41</v>
      </c>
      <c r="J2" s="4" t="s">
        <v>42</v>
      </c>
      <c r="K2" s="4">
        <v>397</v>
      </c>
      <c r="L2" s="10" t="s">
        <v>47</v>
      </c>
      <c r="M2" s="5" t="s">
        <v>48</v>
      </c>
      <c r="N2" s="5" t="s">
        <v>21</v>
      </c>
      <c r="O2" s="5" t="s">
        <v>48</v>
      </c>
      <c r="P2" s="5" t="s">
        <v>44</v>
      </c>
      <c r="Q2" s="5" t="s">
        <v>344</v>
      </c>
      <c r="R2" s="4" t="s">
        <v>49</v>
      </c>
      <c r="S2" s="4">
        <v>4</v>
      </c>
      <c r="T2" s="4">
        <v>0.25</v>
      </c>
      <c r="U2" s="4">
        <v>10</v>
      </c>
      <c r="V2" s="4" t="s">
        <v>95</v>
      </c>
      <c r="W2" s="8"/>
      <c r="X2" s="8">
        <v>7.5</v>
      </c>
      <c r="Y2" s="8"/>
      <c r="Z2" s="8"/>
      <c r="AA2" s="8"/>
      <c r="AB2" s="8"/>
      <c r="AC2" s="8"/>
      <c r="AD2" s="8"/>
      <c r="AE2" s="8"/>
      <c r="AF2" s="8">
        <f t="shared" ref="AF2:AF16" si="0">(Z2*(14.01/18.04))+(AA2*(14.01/62))+(AB2*(14.01/46.01))</f>
        <v>0</v>
      </c>
      <c r="AG2" s="8">
        <v>88</v>
      </c>
      <c r="AH2" s="8"/>
      <c r="AI2" s="8"/>
      <c r="AJ2" s="8">
        <v>220</v>
      </c>
      <c r="AK2" s="8"/>
      <c r="AL2" s="4" t="s">
        <v>96</v>
      </c>
      <c r="AM2" s="4" t="s">
        <v>97</v>
      </c>
    </row>
    <row r="3" spans="1:39" ht="14.4" customHeight="1" x14ac:dyDescent="0.25">
      <c r="A3" s="4" t="s">
        <v>583</v>
      </c>
      <c r="B3" s="4" t="s">
        <v>39</v>
      </c>
      <c r="C3" s="4">
        <v>2023</v>
      </c>
      <c r="D3" s="4" t="s">
        <v>40</v>
      </c>
      <c r="E3" s="4" t="s">
        <v>179</v>
      </c>
      <c r="F3" s="4" t="s">
        <v>579</v>
      </c>
      <c r="G3" s="4" t="s">
        <v>575</v>
      </c>
      <c r="H3" s="4" t="s">
        <v>15</v>
      </c>
      <c r="I3" s="4" t="s">
        <v>41</v>
      </c>
      <c r="J3" s="4" t="s">
        <v>42</v>
      </c>
      <c r="K3" s="4">
        <v>397</v>
      </c>
      <c r="L3" s="10" t="s">
        <v>47</v>
      </c>
      <c r="M3" s="5" t="s">
        <v>48</v>
      </c>
      <c r="N3" s="5" t="s">
        <v>21</v>
      </c>
      <c r="O3" s="5" t="s">
        <v>48</v>
      </c>
      <c r="P3" s="5" t="s">
        <v>44</v>
      </c>
      <c r="Q3" s="5" t="s">
        <v>344</v>
      </c>
      <c r="R3" s="4" t="s">
        <v>49</v>
      </c>
      <c r="S3" s="4">
        <v>4</v>
      </c>
      <c r="T3" s="4">
        <v>0.25</v>
      </c>
      <c r="U3" s="4">
        <v>10</v>
      </c>
      <c r="V3" s="4" t="s">
        <v>95</v>
      </c>
      <c r="W3" s="8"/>
      <c r="X3" s="8">
        <v>7.5</v>
      </c>
      <c r="Y3" s="8"/>
      <c r="Z3" s="8"/>
      <c r="AA3" s="8"/>
      <c r="AB3" s="8"/>
      <c r="AC3" s="8"/>
      <c r="AD3" s="8"/>
      <c r="AE3" s="8"/>
      <c r="AF3" s="8">
        <f t="shared" si="0"/>
        <v>0</v>
      </c>
      <c r="AG3" s="8">
        <v>96.42</v>
      </c>
      <c r="AH3" s="8"/>
      <c r="AI3" s="8"/>
      <c r="AJ3" s="8">
        <v>230.58</v>
      </c>
      <c r="AK3" s="8"/>
      <c r="AL3" s="4" t="s">
        <v>96</v>
      </c>
      <c r="AM3" s="4" t="s">
        <v>97</v>
      </c>
    </row>
    <row r="4" spans="1:39" ht="14.4" customHeight="1" x14ac:dyDescent="0.25">
      <c r="A4" s="4" t="s">
        <v>583</v>
      </c>
      <c r="B4" s="4" t="s">
        <v>39</v>
      </c>
      <c r="C4" s="4">
        <v>2023</v>
      </c>
      <c r="D4" s="4" t="s">
        <v>40</v>
      </c>
      <c r="E4" s="4" t="s">
        <v>179</v>
      </c>
      <c r="F4" s="4" t="s">
        <v>579</v>
      </c>
      <c r="G4" s="4" t="s">
        <v>575</v>
      </c>
      <c r="H4" s="4" t="s">
        <v>15</v>
      </c>
      <c r="I4" s="4" t="s">
        <v>41</v>
      </c>
      <c r="J4" s="4" t="s">
        <v>42</v>
      </c>
      <c r="K4" s="4">
        <v>397</v>
      </c>
      <c r="L4" s="6" t="s">
        <v>43</v>
      </c>
      <c r="M4" s="5" t="s">
        <v>132</v>
      </c>
      <c r="N4" s="5" t="s">
        <v>21</v>
      </c>
      <c r="O4" s="5" t="s">
        <v>424</v>
      </c>
      <c r="P4" s="5" t="s">
        <v>44</v>
      </c>
      <c r="Q4" s="5" t="s">
        <v>345</v>
      </c>
      <c r="R4" s="4" t="s">
        <v>50</v>
      </c>
      <c r="S4" s="4">
        <v>4</v>
      </c>
      <c r="T4" s="4">
        <v>0.25</v>
      </c>
      <c r="U4" s="4">
        <v>10</v>
      </c>
      <c r="V4" s="4" t="s">
        <v>95</v>
      </c>
      <c r="W4" s="8"/>
      <c r="X4" s="8">
        <v>7.5</v>
      </c>
      <c r="Y4" s="8"/>
      <c r="Z4" s="8"/>
      <c r="AA4" s="8"/>
      <c r="AB4" s="8"/>
      <c r="AC4" s="8"/>
      <c r="AD4" s="8"/>
      <c r="AE4" s="8"/>
      <c r="AF4" s="8">
        <f t="shared" si="0"/>
        <v>0</v>
      </c>
      <c r="AG4" s="8">
        <v>97.5</v>
      </c>
      <c r="AH4" s="8"/>
      <c r="AI4" s="8"/>
      <c r="AJ4" s="8">
        <v>243.75</v>
      </c>
      <c r="AK4" s="8"/>
      <c r="AL4" s="4" t="s">
        <v>96</v>
      </c>
      <c r="AM4" s="4" t="s">
        <v>97</v>
      </c>
    </row>
    <row r="5" spans="1:39" ht="14.4" customHeight="1" x14ac:dyDescent="0.25">
      <c r="A5" s="4" t="s">
        <v>583</v>
      </c>
      <c r="B5" s="4" t="s">
        <v>39</v>
      </c>
      <c r="C5" s="4">
        <v>2023</v>
      </c>
      <c r="D5" s="4" t="s">
        <v>40</v>
      </c>
      <c r="E5" s="4" t="s">
        <v>179</v>
      </c>
      <c r="F5" s="4" t="s">
        <v>579</v>
      </c>
      <c r="G5" s="4" t="s">
        <v>575</v>
      </c>
      <c r="H5" s="4" t="s">
        <v>15</v>
      </c>
      <c r="I5" s="4" t="s">
        <v>41</v>
      </c>
      <c r="J5" s="4" t="s">
        <v>42</v>
      </c>
      <c r="K5" s="4">
        <v>397</v>
      </c>
      <c r="L5" s="6" t="s">
        <v>43</v>
      </c>
      <c r="M5" s="5" t="s">
        <v>132</v>
      </c>
      <c r="N5" s="5" t="s">
        <v>21</v>
      </c>
      <c r="O5" s="5" t="s">
        <v>424</v>
      </c>
      <c r="P5" s="5" t="s">
        <v>44</v>
      </c>
      <c r="Q5" s="5" t="s">
        <v>345</v>
      </c>
      <c r="R5" s="4" t="s">
        <v>50</v>
      </c>
      <c r="S5" s="4">
        <v>4</v>
      </c>
      <c r="T5" s="4">
        <v>0.25</v>
      </c>
      <c r="U5" s="4">
        <v>10</v>
      </c>
      <c r="V5" s="4" t="s">
        <v>95</v>
      </c>
      <c r="W5" s="8"/>
      <c r="X5" s="8">
        <v>7.5</v>
      </c>
      <c r="Y5" s="8"/>
      <c r="Z5" s="8"/>
      <c r="AA5" s="8"/>
      <c r="AB5" s="8"/>
      <c r="AC5" s="8"/>
      <c r="AD5" s="8"/>
      <c r="AE5" s="8"/>
      <c r="AF5" s="8">
        <f t="shared" si="0"/>
        <v>0</v>
      </c>
      <c r="AG5" s="8">
        <v>100.83</v>
      </c>
      <c r="AH5" s="8"/>
      <c r="AI5" s="8"/>
      <c r="AJ5" s="8">
        <v>252.08</v>
      </c>
      <c r="AK5" s="8"/>
      <c r="AL5" s="4" t="s">
        <v>96</v>
      </c>
      <c r="AM5" s="4" t="s">
        <v>97</v>
      </c>
    </row>
    <row r="6" spans="1:39" ht="14.4" customHeight="1" x14ac:dyDescent="0.25">
      <c r="A6" s="4" t="s">
        <v>583</v>
      </c>
      <c r="B6" s="4" t="s">
        <v>39</v>
      </c>
      <c r="C6" s="4">
        <v>2023</v>
      </c>
      <c r="D6" s="4" t="s">
        <v>40</v>
      </c>
      <c r="E6" s="4" t="s">
        <v>179</v>
      </c>
      <c r="F6" s="4" t="s">
        <v>579</v>
      </c>
      <c r="G6" s="4" t="s">
        <v>575</v>
      </c>
      <c r="H6" s="4" t="s">
        <v>15</v>
      </c>
      <c r="I6" s="4" t="s">
        <v>41</v>
      </c>
      <c r="J6" s="4" t="s">
        <v>42</v>
      </c>
      <c r="K6" s="4">
        <v>397</v>
      </c>
      <c r="L6" s="10" t="s">
        <v>47</v>
      </c>
      <c r="M6" s="5" t="s">
        <v>48</v>
      </c>
      <c r="N6" s="5" t="s">
        <v>21</v>
      </c>
      <c r="O6" s="5" t="s">
        <v>48</v>
      </c>
      <c r="P6" s="5" t="s">
        <v>44</v>
      </c>
      <c r="Q6" s="5" t="s">
        <v>344</v>
      </c>
      <c r="R6" s="4" t="s">
        <v>49</v>
      </c>
      <c r="S6" s="4">
        <v>4</v>
      </c>
      <c r="T6" s="4">
        <v>0.25</v>
      </c>
      <c r="U6" s="4">
        <v>10</v>
      </c>
      <c r="V6" s="4" t="s">
        <v>95</v>
      </c>
      <c r="W6" s="8"/>
      <c r="X6" s="8">
        <v>7.5</v>
      </c>
      <c r="Y6" s="8"/>
      <c r="Z6" s="8"/>
      <c r="AA6" s="8"/>
      <c r="AB6" s="8"/>
      <c r="AC6" s="8"/>
      <c r="AD6" s="8"/>
      <c r="AE6" s="8"/>
      <c r="AF6" s="8">
        <f t="shared" si="0"/>
        <v>0</v>
      </c>
      <c r="AG6" s="8">
        <v>107.5</v>
      </c>
      <c r="AH6" s="8"/>
      <c r="AI6" s="8"/>
      <c r="AJ6" s="8">
        <v>268.75</v>
      </c>
      <c r="AK6" s="8"/>
      <c r="AL6" s="4" t="s">
        <v>96</v>
      </c>
      <c r="AM6" s="4" t="s">
        <v>97</v>
      </c>
    </row>
    <row r="7" spans="1:39" ht="14.4" customHeight="1" x14ac:dyDescent="0.25">
      <c r="A7" s="4" t="s">
        <v>583</v>
      </c>
      <c r="B7" s="4" t="s">
        <v>39</v>
      </c>
      <c r="C7" s="4">
        <v>2023</v>
      </c>
      <c r="D7" s="4" t="s">
        <v>40</v>
      </c>
      <c r="E7" s="4" t="s">
        <v>179</v>
      </c>
      <c r="F7" s="4" t="s">
        <v>579</v>
      </c>
      <c r="G7" s="4" t="s">
        <v>575</v>
      </c>
      <c r="H7" s="4" t="s">
        <v>15</v>
      </c>
      <c r="I7" s="4" t="s">
        <v>41</v>
      </c>
      <c r="J7" s="4" t="s">
        <v>42</v>
      </c>
      <c r="K7" s="4">
        <v>397</v>
      </c>
      <c r="L7" s="10" t="s">
        <v>47</v>
      </c>
      <c r="M7" s="5" t="s">
        <v>48</v>
      </c>
      <c r="N7" s="5" t="s">
        <v>21</v>
      </c>
      <c r="O7" s="5" t="s">
        <v>48</v>
      </c>
      <c r="P7" s="5" t="s">
        <v>44</v>
      </c>
      <c r="Q7" s="5" t="s">
        <v>344</v>
      </c>
      <c r="R7" s="4" t="s">
        <v>49</v>
      </c>
      <c r="S7" s="4">
        <v>4</v>
      </c>
      <c r="T7" s="4">
        <v>0.25</v>
      </c>
      <c r="U7" s="4">
        <v>10</v>
      </c>
      <c r="V7" s="4" t="s">
        <v>95</v>
      </c>
      <c r="W7" s="8"/>
      <c r="X7" s="8">
        <v>7.5</v>
      </c>
      <c r="Y7" s="8"/>
      <c r="Z7" s="8"/>
      <c r="AA7" s="8"/>
      <c r="AB7" s="8"/>
      <c r="AC7" s="8"/>
      <c r="AD7" s="8"/>
      <c r="AE7" s="8"/>
      <c r="AF7" s="8">
        <f t="shared" si="0"/>
        <v>0</v>
      </c>
      <c r="AG7" s="8">
        <v>110.83</v>
      </c>
      <c r="AH7" s="8"/>
      <c r="AI7" s="8"/>
      <c r="AJ7" s="8">
        <v>277.08</v>
      </c>
      <c r="AK7" s="8"/>
      <c r="AL7" s="4" t="s">
        <v>96</v>
      </c>
      <c r="AM7" s="4" t="s">
        <v>97</v>
      </c>
    </row>
    <row r="8" spans="1:39" ht="14.4" customHeight="1" x14ac:dyDescent="0.25">
      <c r="A8" s="4" t="s">
        <v>583</v>
      </c>
      <c r="B8" s="4" t="s">
        <v>39</v>
      </c>
      <c r="C8" s="4">
        <v>2023</v>
      </c>
      <c r="D8" s="4" t="s">
        <v>40</v>
      </c>
      <c r="E8" s="4" t="s">
        <v>179</v>
      </c>
      <c r="F8" s="4" t="s">
        <v>579</v>
      </c>
      <c r="G8" s="4" t="s">
        <v>575</v>
      </c>
      <c r="H8" s="4" t="s">
        <v>15</v>
      </c>
      <c r="I8" s="4" t="s">
        <v>41</v>
      </c>
      <c r="J8" s="4" t="s">
        <v>42</v>
      </c>
      <c r="K8" s="4">
        <v>397</v>
      </c>
      <c r="L8" s="6" t="s">
        <v>43</v>
      </c>
      <c r="M8" s="5" t="s">
        <v>132</v>
      </c>
      <c r="N8" s="5" t="s">
        <v>21</v>
      </c>
      <c r="O8" s="5" t="s">
        <v>424</v>
      </c>
      <c r="P8" s="5" t="s">
        <v>44</v>
      </c>
      <c r="Q8" s="5" t="s">
        <v>345</v>
      </c>
      <c r="R8" s="4" t="s">
        <v>46</v>
      </c>
      <c r="S8" s="4">
        <v>4</v>
      </c>
      <c r="T8" s="4">
        <v>0.25</v>
      </c>
      <c r="U8" s="4">
        <v>10</v>
      </c>
      <c r="V8" s="4" t="s">
        <v>95</v>
      </c>
      <c r="W8" s="8"/>
      <c r="X8" s="8">
        <v>7.5</v>
      </c>
      <c r="Y8" s="8"/>
      <c r="Z8" s="8"/>
      <c r="AA8" s="8"/>
      <c r="AB8" s="8"/>
      <c r="AC8" s="8"/>
      <c r="AD8" s="8"/>
      <c r="AE8" s="8"/>
      <c r="AF8" s="8">
        <f t="shared" si="0"/>
        <v>0</v>
      </c>
      <c r="AG8" s="8">
        <v>117.5</v>
      </c>
      <c r="AH8" s="8"/>
      <c r="AI8" s="8"/>
      <c r="AJ8" s="8">
        <v>293.75</v>
      </c>
      <c r="AK8" s="8"/>
      <c r="AL8" s="4" t="s">
        <v>96</v>
      </c>
      <c r="AM8" s="4" t="s">
        <v>97</v>
      </c>
    </row>
    <row r="9" spans="1:39" ht="14.4" customHeight="1" x14ac:dyDescent="0.25">
      <c r="A9" s="4" t="s">
        <v>583</v>
      </c>
      <c r="B9" s="4" t="s">
        <v>39</v>
      </c>
      <c r="C9" s="4">
        <v>2023</v>
      </c>
      <c r="D9" s="19" t="s">
        <v>40</v>
      </c>
      <c r="E9" s="4" t="s">
        <v>179</v>
      </c>
      <c r="F9" s="4" t="s">
        <v>579</v>
      </c>
      <c r="G9" s="4" t="s">
        <v>575</v>
      </c>
      <c r="H9" s="4" t="s">
        <v>15</v>
      </c>
      <c r="I9" s="4" t="s">
        <v>41</v>
      </c>
      <c r="J9" s="4" t="s">
        <v>42</v>
      </c>
      <c r="K9" s="4">
        <v>397</v>
      </c>
      <c r="L9" s="6" t="s">
        <v>43</v>
      </c>
      <c r="M9" s="5" t="s">
        <v>132</v>
      </c>
      <c r="N9" s="5" t="s">
        <v>21</v>
      </c>
      <c r="O9" s="5" t="s">
        <v>424</v>
      </c>
      <c r="P9" s="5" t="s">
        <v>44</v>
      </c>
      <c r="Q9" s="5" t="s">
        <v>345</v>
      </c>
      <c r="R9" s="4" t="s">
        <v>46</v>
      </c>
      <c r="S9" s="4">
        <v>4</v>
      </c>
      <c r="T9" s="4">
        <v>0.25</v>
      </c>
      <c r="U9" s="4">
        <v>10</v>
      </c>
      <c r="V9" s="4" t="s">
        <v>95</v>
      </c>
      <c r="W9" s="8"/>
      <c r="X9" s="8">
        <v>7.5</v>
      </c>
      <c r="Y9" s="8"/>
      <c r="Z9" s="8"/>
      <c r="AA9" s="8"/>
      <c r="AB9" s="8"/>
      <c r="AC9" s="8"/>
      <c r="AD9" s="8"/>
      <c r="AE9" s="8"/>
      <c r="AF9" s="8">
        <f t="shared" si="0"/>
        <v>0</v>
      </c>
      <c r="AG9" s="8">
        <v>126.33</v>
      </c>
      <c r="AH9" s="8"/>
      <c r="AI9" s="8"/>
      <c r="AJ9" s="8">
        <v>315.83</v>
      </c>
      <c r="AK9" s="8"/>
      <c r="AL9" s="4" t="s">
        <v>96</v>
      </c>
      <c r="AM9" s="4" t="s">
        <v>97</v>
      </c>
    </row>
    <row r="10" spans="1:39" ht="14.4" customHeight="1" x14ac:dyDescent="0.25">
      <c r="A10" s="4" t="s">
        <v>584</v>
      </c>
      <c r="B10" s="4" t="s">
        <v>133</v>
      </c>
      <c r="C10" s="4">
        <v>2024</v>
      </c>
      <c r="D10" s="4" t="s">
        <v>134</v>
      </c>
      <c r="E10" s="4" t="s">
        <v>179</v>
      </c>
      <c r="F10" s="4" t="s">
        <v>579</v>
      </c>
      <c r="G10" s="4" t="s">
        <v>580</v>
      </c>
      <c r="H10" s="4" t="s">
        <v>15</v>
      </c>
      <c r="I10" s="4" t="s">
        <v>104</v>
      </c>
      <c r="J10" s="4" t="s">
        <v>135</v>
      </c>
      <c r="K10" s="4">
        <f>6*30</f>
        <v>180</v>
      </c>
      <c r="M10" s="5" t="s">
        <v>26</v>
      </c>
      <c r="N10" s="5" t="s">
        <v>21</v>
      </c>
      <c r="O10" s="5" t="s">
        <v>424</v>
      </c>
      <c r="P10" s="5" t="s">
        <v>37</v>
      </c>
      <c r="Q10" s="5" t="s">
        <v>37</v>
      </c>
      <c r="V10" s="4" t="s">
        <v>112</v>
      </c>
      <c r="W10" s="8">
        <v>32</v>
      </c>
      <c r="X10" s="8">
        <v>6.9</v>
      </c>
      <c r="Y10" s="8"/>
      <c r="Z10" s="8"/>
      <c r="AA10" s="8"/>
      <c r="AB10" s="8"/>
      <c r="AC10" s="8">
        <v>17</v>
      </c>
      <c r="AD10" s="8"/>
      <c r="AE10" s="8"/>
      <c r="AF10" s="8">
        <f t="shared" si="0"/>
        <v>0</v>
      </c>
      <c r="AG10" s="8">
        <v>82.19</v>
      </c>
      <c r="AH10" s="8"/>
      <c r="AI10" s="8"/>
      <c r="AJ10" s="8">
        <v>793.15</v>
      </c>
      <c r="AK10" s="8"/>
      <c r="AL10" s="4" t="s">
        <v>96</v>
      </c>
      <c r="AM10" s="4" t="s">
        <v>97</v>
      </c>
    </row>
    <row r="11" spans="1:39" ht="13.8" customHeight="1" x14ac:dyDescent="0.25">
      <c r="A11" s="4" t="s">
        <v>585</v>
      </c>
      <c r="B11" s="4" t="s">
        <v>27</v>
      </c>
      <c r="C11" s="4">
        <v>2016</v>
      </c>
      <c r="D11" s="23" t="s">
        <v>28</v>
      </c>
      <c r="E11" s="4" t="s">
        <v>179</v>
      </c>
      <c r="F11" s="4" t="s">
        <v>579</v>
      </c>
      <c r="G11" s="4" t="s">
        <v>603</v>
      </c>
      <c r="H11" s="4" t="s">
        <v>15</v>
      </c>
      <c r="I11" s="4" t="s">
        <v>16</v>
      </c>
      <c r="J11" s="4" t="s">
        <v>29</v>
      </c>
      <c r="K11" s="4">
        <v>365</v>
      </c>
      <c r="L11" s="6" t="s">
        <v>354</v>
      </c>
      <c r="M11" s="5" t="s">
        <v>132</v>
      </c>
      <c r="N11" s="5" t="s">
        <v>21</v>
      </c>
      <c r="O11" s="5" t="s">
        <v>424</v>
      </c>
      <c r="P11" s="5" t="s">
        <v>37</v>
      </c>
      <c r="Q11" s="5" t="s">
        <v>37</v>
      </c>
      <c r="S11" s="7">
        <v>9552</v>
      </c>
      <c r="T11" s="4">
        <v>2.5</v>
      </c>
      <c r="U11" s="4">
        <v>20.7</v>
      </c>
      <c r="V11" s="4" t="s">
        <v>95</v>
      </c>
      <c r="W11" s="8"/>
      <c r="X11" s="8">
        <v>8.0399999999999991</v>
      </c>
      <c r="Y11" s="8"/>
      <c r="Z11" s="8"/>
      <c r="AA11" s="8"/>
      <c r="AB11" s="8"/>
      <c r="AC11" s="8"/>
      <c r="AD11" s="8">
        <v>9.01</v>
      </c>
      <c r="AE11" s="8"/>
      <c r="AF11" s="25">
        <f t="shared" si="0"/>
        <v>0</v>
      </c>
      <c r="AG11" s="8">
        <v>2.09</v>
      </c>
      <c r="AH11" s="8"/>
      <c r="AI11" s="8"/>
      <c r="AJ11" s="8">
        <v>-20.84</v>
      </c>
      <c r="AK11" s="8"/>
      <c r="AL11" s="4" t="s">
        <v>96</v>
      </c>
      <c r="AM11" s="4" t="s">
        <v>166</v>
      </c>
    </row>
    <row r="12" spans="1:39" x14ac:dyDescent="0.25">
      <c r="A12" s="4" t="s">
        <v>586</v>
      </c>
      <c r="B12" s="4" t="s">
        <v>27</v>
      </c>
      <c r="C12" s="4">
        <v>2020</v>
      </c>
      <c r="D12" s="23" t="s">
        <v>171</v>
      </c>
      <c r="E12" s="4" t="s">
        <v>179</v>
      </c>
      <c r="F12" s="4" t="s">
        <v>579</v>
      </c>
      <c r="G12" s="4" t="s">
        <v>602</v>
      </c>
      <c r="H12" s="4" t="s">
        <v>15</v>
      </c>
      <c r="I12" s="4" t="s">
        <v>16</v>
      </c>
      <c r="J12" s="4" t="s">
        <v>170</v>
      </c>
      <c r="L12" s="6" t="s">
        <v>74</v>
      </c>
      <c r="M12" s="5" t="s">
        <v>26</v>
      </c>
      <c r="N12" s="5" t="s">
        <v>21</v>
      </c>
      <c r="O12" s="5" t="s">
        <v>424</v>
      </c>
      <c r="P12" s="5" t="s">
        <v>37</v>
      </c>
      <c r="Q12" s="5" t="s">
        <v>37</v>
      </c>
      <c r="S12" s="7"/>
      <c r="V12" s="4" t="s">
        <v>95</v>
      </c>
      <c r="W12" s="8">
        <v>12.3</v>
      </c>
      <c r="X12" s="8">
        <v>8.3000000000000007</v>
      </c>
      <c r="Y12" s="8">
        <v>5.86</v>
      </c>
      <c r="Z12" s="8"/>
      <c r="AA12" s="8"/>
      <c r="AB12" s="8"/>
      <c r="AC12" s="8"/>
      <c r="AD12" s="8">
        <v>9.01</v>
      </c>
      <c r="AE12" s="8"/>
      <c r="AF12" s="25">
        <f t="shared" si="0"/>
        <v>0</v>
      </c>
      <c r="AG12" s="8"/>
      <c r="AH12" s="8"/>
      <c r="AI12" s="8"/>
      <c r="AJ12" s="8"/>
      <c r="AK12" s="8">
        <v>133.09</v>
      </c>
      <c r="AL12" s="4" t="s">
        <v>96</v>
      </c>
      <c r="AM12" s="4" t="s">
        <v>97</v>
      </c>
    </row>
    <row r="13" spans="1:39" x14ac:dyDescent="0.25">
      <c r="A13" s="4" t="s">
        <v>587</v>
      </c>
      <c r="B13" s="4" t="s">
        <v>1052</v>
      </c>
      <c r="C13" s="4">
        <v>2021</v>
      </c>
      <c r="D13" s="4" t="s">
        <v>1050</v>
      </c>
      <c r="E13" s="4" t="s">
        <v>179</v>
      </c>
      <c r="F13" s="4" t="s">
        <v>579</v>
      </c>
      <c r="G13" s="4" t="s">
        <v>1051</v>
      </c>
      <c r="H13" s="15" t="s">
        <v>15</v>
      </c>
      <c r="I13" s="15" t="s">
        <v>16</v>
      </c>
      <c r="J13" s="4" t="s">
        <v>1055</v>
      </c>
      <c r="N13" s="5" t="s">
        <v>21</v>
      </c>
      <c r="O13" s="5" t="s">
        <v>48</v>
      </c>
      <c r="P13" s="5" t="s">
        <v>1056</v>
      </c>
      <c r="Q13" s="5" t="s">
        <v>1056</v>
      </c>
      <c r="V13" s="4" t="s">
        <v>99</v>
      </c>
      <c r="W13" s="4">
        <v>22</v>
      </c>
      <c r="AF13" s="25">
        <f t="shared" si="0"/>
        <v>0</v>
      </c>
      <c r="AG13" s="4">
        <v>6.3</v>
      </c>
      <c r="AJ13" s="4">
        <v>510.14</v>
      </c>
      <c r="AL13" s="4" t="s">
        <v>96</v>
      </c>
      <c r="AM13" s="4" t="s">
        <v>97</v>
      </c>
    </row>
    <row r="14" spans="1:39" x14ac:dyDescent="0.25">
      <c r="A14" s="4" t="s">
        <v>588</v>
      </c>
      <c r="B14" s="12" t="s">
        <v>422</v>
      </c>
      <c r="C14" s="12">
        <v>2023</v>
      </c>
      <c r="D14" s="12"/>
      <c r="E14" s="12" t="s">
        <v>179</v>
      </c>
      <c r="F14" s="4" t="s">
        <v>578</v>
      </c>
      <c r="G14" s="4" t="s">
        <v>601</v>
      </c>
      <c r="H14" s="12" t="s">
        <v>15</v>
      </c>
      <c r="I14" s="12" t="s">
        <v>16</v>
      </c>
      <c r="J14" s="12" t="s">
        <v>66</v>
      </c>
      <c r="K14" s="13"/>
      <c r="L14" s="35"/>
      <c r="M14" s="13"/>
      <c r="N14" s="5" t="s">
        <v>21</v>
      </c>
      <c r="O14" s="13" t="s">
        <v>424</v>
      </c>
      <c r="P14" s="13" t="s">
        <v>37</v>
      </c>
      <c r="Q14" s="13" t="s">
        <v>37</v>
      </c>
      <c r="AF14" s="25">
        <f t="shared" si="0"/>
        <v>0</v>
      </c>
      <c r="AG14" s="26">
        <v>478.79999999999995</v>
      </c>
      <c r="AH14" s="26"/>
      <c r="AI14" s="26"/>
      <c r="AJ14" s="26"/>
      <c r="AK14" s="12"/>
      <c r="AL14" s="4" t="s">
        <v>96</v>
      </c>
      <c r="AM14" s="4" t="s">
        <v>98</v>
      </c>
    </row>
    <row r="15" spans="1:39" ht="13.8" customHeight="1" x14ac:dyDescent="0.25">
      <c r="A15" s="4" t="s">
        <v>588</v>
      </c>
      <c r="B15" s="28" t="s">
        <v>422</v>
      </c>
      <c r="C15" s="15">
        <v>2023</v>
      </c>
      <c r="D15" s="15"/>
      <c r="E15" s="15" t="s">
        <v>179</v>
      </c>
      <c r="F15" s="4" t="s">
        <v>578</v>
      </c>
      <c r="G15" s="4" t="s">
        <v>601</v>
      </c>
      <c r="H15" s="15" t="s">
        <v>15</v>
      </c>
      <c r="I15" s="15" t="s">
        <v>16</v>
      </c>
      <c r="J15" s="18" t="s">
        <v>66</v>
      </c>
      <c r="K15" s="16"/>
      <c r="L15" s="34"/>
      <c r="M15" s="17"/>
      <c r="N15" s="5" t="s">
        <v>21</v>
      </c>
      <c r="O15" s="17" t="s">
        <v>424</v>
      </c>
      <c r="P15" s="17" t="s">
        <v>37</v>
      </c>
      <c r="Q15" s="17" t="s">
        <v>37</v>
      </c>
      <c r="AF15" s="25">
        <f t="shared" si="0"/>
        <v>0</v>
      </c>
      <c r="AG15" s="16"/>
      <c r="AH15" s="16"/>
      <c r="AI15" s="16"/>
      <c r="AJ15" s="16"/>
      <c r="AK15" s="16">
        <v>0.25775999999999999</v>
      </c>
      <c r="AL15" s="4" t="s">
        <v>96</v>
      </c>
      <c r="AM15" s="4" t="s">
        <v>98</v>
      </c>
    </row>
    <row r="16" spans="1:39" x14ac:dyDescent="0.25">
      <c r="A16" s="4" t="s">
        <v>589</v>
      </c>
      <c r="B16" s="4" t="s">
        <v>1065</v>
      </c>
      <c r="C16" s="4">
        <v>2015</v>
      </c>
      <c r="E16" s="4" t="s">
        <v>180</v>
      </c>
      <c r="F16" s="4" t="s">
        <v>578</v>
      </c>
      <c r="G16" s="4" t="s">
        <v>1066</v>
      </c>
      <c r="H16" s="15" t="s">
        <v>15</v>
      </c>
      <c r="I16" s="15" t="s">
        <v>16</v>
      </c>
      <c r="J16" s="4" t="s">
        <v>1067</v>
      </c>
      <c r="N16" s="5" t="s">
        <v>21</v>
      </c>
      <c r="O16" s="5" t="s">
        <v>424</v>
      </c>
      <c r="P16" s="5" t="s">
        <v>37</v>
      </c>
      <c r="Q16" s="5" t="s">
        <v>37</v>
      </c>
      <c r="V16" s="4" t="s">
        <v>99</v>
      </c>
      <c r="W16" s="4">
        <v>20.3</v>
      </c>
      <c r="AF16" s="25">
        <f t="shared" si="0"/>
        <v>0</v>
      </c>
      <c r="AJ16" s="4">
        <v>42.47</v>
      </c>
      <c r="AL16" s="4" t="s">
        <v>96</v>
      </c>
      <c r="AM16" s="4" t="s">
        <v>97</v>
      </c>
    </row>
    <row r="17" spans="1:39" x14ac:dyDescent="0.25">
      <c r="A17" s="4" t="s">
        <v>941</v>
      </c>
      <c r="B17" s="4" t="s">
        <v>346</v>
      </c>
      <c r="C17" s="4">
        <v>2022</v>
      </c>
      <c r="D17" s="23" t="s">
        <v>347</v>
      </c>
      <c r="E17" s="15" t="s">
        <v>179</v>
      </c>
      <c r="F17" s="4" t="s">
        <v>579</v>
      </c>
      <c r="G17" s="4" t="s">
        <v>613</v>
      </c>
      <c r="H17" s="4" t="s">
        <v>15</v>
      </c>
      <c r="I17" s="4" t="s">
        <v>16</v>
      </c>
      <c r="J17" s="4" t="s">
        <v>348</v>
      </c>
      <c r="K17" s="4">
        <f>365*2</f>
        <v>730</v>
      </c>
      <c r="L17" s="6" t="s">
        <v>20</v>
      </c>
      <c r="M17" s="5" t="s">
        <v>72</v>
      </c>
      <c r="N17" s="5" t="s">
        <v>21</v>
      </c>
      <c r="O17" s="5" t="s">
        <v>48</v>
      </c>
      <c r="P17" s="5" t="s">
        <v>37</v>
      </c>
      <c r="Q17" s="5" t="s">
        <v>37</v>
      </c>
      <c r="R17" s="4" t="s">
        <v>349</v>
      </c>
      <c r="S17" s="7"/>
      <c r="T17" s="4">
        <v>1</v>
      </c>
      <c r="V17" s="4" t="s">
        <v>112</v>
      </c>
      <c r="W17" s="8">
        <v>20.14</v>
      </c>
      <c r="X17" s="8">
        <v>8.56</v>
      </c>
      <c r="Y17" s="8">
        <v>8.01</v>
      </c>
      <c r="Z17" s="8"/>
      <c r="AA17" s="8"/>
      <c r="AB17" s="8"/>
      <c r="AC17" s="8"/>
      <c r="AD17" s="8">
        <v>40.590000000000003</v>
      </c>
      <c r="AE17" s="8"/>
      <c r="AF17" s="8">
        <v>0</v>
      </c>
      <c r="AG17" s="8">
        <v>7.85</v>
      </c>
      <c r="AH17" s="8"/>
      <c r="AI17" s="8"/>
      <c r="AJ17" s="8"/>
      <c r="AK17" s="8">
        <v>0.2</v>
      </c>
      <c r="AL17" s="4" t="s">
        <v>96</v>
      </c>
      <c r="AM17" s="4" t="s">
        <v>166</v>
      </c>
    </row>
    <row r="18" spans="1:39" x14ac:dyDescent="0.25">
      <c r="A18" s="4" t="s">
        <v>941</v>
      </c>
      <c r="B18" s="4" t="s">
        <v>346</v>
      </c>
      <c r="C18" s="4">
        <v>2022</v>
      </c>
      <c r="D18" s="23" t="s">
        <v>347</v>
      </c>
      <c r="E18" s="15" t="s">
        <v>179</v>
      </c>
      <c r="F18" s="4" t="s">
        <v>579</v>
      </c>
      <c r="G18" s="4" t="s">
        <v>613</v>
      </c>
      <c r="H18" s="4" t="s">
        <v>15</v>
      </c>
      <c r="I18" s="4" t="s">
        <v>16</v>
      </c>
      <c r="J18" s="4" t="s">
        <v>348</v>
      </c>
      <c r="K18" s="4">
        <f>365*2</f>
        <v>730</v>
      </c>
      <c r="L18" s="6" t="s">
        <v>20</v>
      </c>
      <c r="M18" s="5" t="s">
        <v>72</v>
      </c>
      <c r="N18" s="5" t="s">
        <v>21</v>
      </c>
      <c r="O18" s="5" t="s">
        <v>48</v>
      </c>
      <c r="P18" s="5" t="s">
        <v>37</v>
      </c>
      <c r="Q18" s="5" t="s">
        <v>37</v>
      </c>
      <c r="R18" s="4" t="s">
        <v>350</v>
      </c>
      <c r="S18" s="7"/>
      <c r="T18" s="4">
        <v>1</v>
      </c>
      <c r="V18" s="4" t="s">
        <v>112</v>
      </c>
      <c r="W18" s="8">
        <v>20.399999999999999</v>
      </c>
      <c r="X18" s="8">
        <v>8.56</v>
      </c>
      <c r="Y18" s="8">
        <v>7.85</v>
      </c>
      <c r="Z18" s="8"/>
      <c r="AA18" s="8"/>
      <c r="AB18" s="8"/>
      <c r="AC18" s="8"/>
      <c r="AD18" s="8">
        <v>45.54</v>
      </c>
      <c r="AE18" s="8"/>
      <c r="AF18" s="8">
        <v>0</v>
      </c>
      <c r="AG18" s="8">
        <v>9.17</v>
      </c>
      <c r="AH18" s="8"/>
      <c r="AI18" s="8"/>
      <c r="AJ18" s="8"/>
      <c r="AK18" s="8">
        <v>0.22</v>
      </c>
      <c r="AL18" s="4" t="s">
        <v>96</v>
      </c>
      <c r="AM18" s="4" t="s">
        <v>166</v>
      </c>
    </row>
    <row r="19" spans="1:39" x14ac:dyDescent="0.25">
      <c r="A19" s="4" t="s">
        <v>941</v>
      </c>
      <c r="B19" s="4" t="s">
        <v>346</v>
      </c>
      <c r="C19" s="4">
        <v>2022</v>
      </c>
      <c r="D19" s="23" t="s">
        <v>347</v>
      </c>
      <c r="E19" s="15" t="s">
        <v>179</v>
      </c>
      <c r="F19" s="4" t="s">
        <v>579</v>
      </c>
      <c r="G19" s="4" t="s">
        <v>613</v>
      </c>
      <c r="H19" s="4" t="s">
        <v>15</v>
      </c>
      <c r="I19" s="4" t="s">
        <v>16</v>
      </c>
      <c r="J19" s="4" t="s">
        <v>348</v>
      </c>
      <c r="K19" s="4">
        <f>365*2</f>
        <v>730</v>
      </c>
      <c r="L19" s="6" t="s">
        <v>20</v>
      </c>
      <c r="M19" s="5" t="s">
        <v>72</v>
      </c>
      <c r="N19" s="5" t="s">
        <v>21</v>
      </c>
      <c r="O19" s="5" t="s">
        <v>48</v>
      </c>
      <c r="P19" s="5" t="s">
        <v>37</v>
      </c>
      <c r="Q19" s="5" t="s">
        <v>37</v>
      </c>
      <c r="R19" s="4" t="s">
        <v>351</v>
      </c>
      <c r="S19" s="7"/>
      <c r="T19" s="4">
        <v>1</v>
      </c>
      <c r="V19" s="4" t="s">
        <v>112</v>
      </c>
      <c r="W19" s="8">
        <v>2.0499999999999998</v>
      </c>
      <c r="X19" s="8">
        <v>8.56</v>
      </c>
      <c r="Y19" s="8">
        <v>7.46</v>
      </c>
      <c r="Z19" s="8"/>
      <c r="AA19" s="8"/>
      <c r="AB19" s="8"/>
      <c r="AC19" s="8"/>
      <c r="AD19" s="8">
        <v>54.31</v>
      </c>
      <c r="AE19" s="8"/>
      <c r="AF19" s="8">
        <v>0</v>
      </c>
      <c r="AG19" s="8">
        <v>11.03</v>
      </c>
      <c r="AH19" s="8"/>
      <c r="AI19" s="8"/>
      <c r="AJ19" s="8"/>
      <c r="AK19" s="8">
        <v>0.24</v>
      </c>
      <c r="AL19" s="4" t="s">
        <v>96</v>
      </c>
      <c r="AM19" s="4" t="s">
        <v>166</v>
      </c>
    </row>
    <row r="20" spans="1:39" x14ac:dyDescent="0.25">
      <c r="A20" s="4" t="s">
        <v>941</v>
      </c>
      <c r="B20" s="12" t="s">
        <v>340</v>
      </c>
      <c r="C20" s="12">
        <v>2022</v>
      </c>
      <c r="D20" s="12" t="s">
        <v>614</v>
      </c>
      <c r="E20" s="15" t="s">
        <v>179</v>
      </c>
      <c r="F20" s="4" t="s">
        <v>579</v>
      </c>
      <c r="G20" s="4" t="s">
        <v>613</v>
      </c>
      <c r="H20" s="12" t="s">
        <v>15</v>
      </c>
      <c r="I20" s="12" t="s">
        <v>16</v>
      </c>
      <c r="J20" s="12" t="s">
        <v>100</v>
      </c>
      <c r="K20" s="13"/>
      <c r="L20" s="35"/>
      <c r="M20" s="13"/>
      <c r="N20" s="5" t="s">
        <v>21</v>
      </c>
      <c r="O20" s="13" t="s">
        <v>48</v>
      </c>
      <c r="P20" s="13" t="s">
        <v>37</v>
      </c>
      <c r="Q20" s="13" t="s">
        <v>37</v>
      </c>
      <c r="AF20" s="8">
        <v>0</v>
      </c>
      <c r="AG20" s="26">
        <v>15.600000000000001</v>
      </c>
      <c r="AH20" s="26"/>
      <c r="AI20" s="26"/>
      <c r="AJ20" s="26"/>
      <c r="AK20" s="12"/>
      <c r="AL20" s="4" t="s">
        <v>96</v>
      </c>
      <c r="AM20" s="4" t="s">
        <v>98</v>
      </c>
    </row>
    <row r="21" spans="1:39" x14ac:dyDescent="0.25">
      <c r="A21" s="4" t="s">
        <v>941</v>
      </c>
      <c r="B21" s="12" t="s">
        <v>340</v>
      </c>
      <c r="C21" s="12">
        <v>2022</v>
      </c>
      <c r="D21" s="12" t="s">
        <v>614</v>
      </c>
      <c r="E21" s="15" t="s">
        <v>179</v>
      </c>
      <c r="F21" s="4" t="s">
        <v>579</v>
      </c>
      <c r="G21" s="4" t="s">
        <v>613</v>
      </c>
      <c r="H21" s="12" t="s">
        <v>15</v>
      </c>
      <c r="I21" s="12" t="s">
        <v>16</v>
      </c>
      <c r="J21" s="12" t="s">
        <v>100</v>
      </c>
      <c r="K21" s="13"/>
      <c r="L21" s="35"/>
      <c r="M21" s="13"/>
      <c r="N21" s="5" t="s">
        <v>21</v>
      </c>
      <c r="O21" s="13" t="s">
        <v>48</v>
      </c>
      <c r="P21" s="13" t="s">
        <v>37</v>
      </c>
      <c r="Q21" s="13" t="s">
        <v>37</v>
      </c>
      <c r="AF21" s="8">
        <v>0</v>
      </c>
      <c r="AG21" s="26">
        <v>18.240000000000002</v>
      </c>
      <c r="AH21" s="26"/>
      <c r="AI21" s="26"/>
      <c r="AJ21" s="26"/>
      <c r="AK21" s="12"/>
      <c r="AL21" s="4" t="s">
        <v>96</v>
      </c>
      <c r="AM21" s="4" t="s">
        <v>98</v>
      </c>
    </row>
    <row r="22" spans="1:39" x14ac:dyDescent="0.25">
      <c r="A22" s="4" t="s">
        <v>941</v>
      </c>
      <c r="B22" s="12" t="s">
        <v>340</v>
      </c>
      <c r="C22" s="12">
        <v>2022</v>
      </c>
      <c r="D22" s="12" t="s">
        <v>614</v>
      </c>
      <c r="E22" s="15" t="s">
        <v>179</v>
      </c>
      <c r="F22" s="4" t="s">
        <v>579</v>
      </c>
      <c r="G22" s="4" t="s">
        <v>613</v>
      </c>
      <c r="H22" s="12" t="s">
        <v>15</v>
      </c>
      <c r="I22" s="12" t="s">
        <v>16</v>
      </c>
      <c r="J22" s="12" t="s">
        <v>100</v>
      </c>
      <c r="K22" s="13"/>
      <c r="L22" s="35"/>
      <c r="M22" s="13"/>
      <c r="N22" s="5" t="s">
        <v>21</v>
      </c>
      <c r="O22" s="13" t="s">
        <v>48</v>
      </c>
      <c r="P22" s="13" t="s">
        <v>37</v>
      </c>
      <c r="Q22" s="13" t="s">
        <v>37</v>
      </c>
      <c r="AF22" s="8">
        <v>0</v>
      </c>
      <c r="AG22" s="26">
        <v>21.84</v>
      </c>
      <c r="AH22" s="26"/>
      <c r="AI22" s="26"/>
      <c r="AJ22" s="26"/>
      <c r="AK22" s="12"/>
      <c r="AL22" s="4" t="s">
        <v>96</v>
      </c>
      <c r="AM22" s="4" t="s">
        <v>98</v>
      </c>
    </row>
    <row r="23" spans="1:39" x14ac:dyDescent="0.25">
      <c r="A23" s="4" t="s">
        <v>941</v>
      </c>
      <c r="B23" s="28" t="s">
        <v>431</v>
      </c>
      <c r="C23" s="15">
        <v>2022</v>
      </c>
      <c r="D23" s="12" t="s">
        <v>614</v>
      </c>
      <c r="E23" s="15" t="s">
        <v>179</v>
      </c>
      <c r="F23" s="4" t="s">
        <v>579</v>
      </c>
      <c r="G23" s="4" t="s">
        <v>613</v>
      </c>
      <c r="H23" s="15" t="s">
        <v>15</v>
      </c>
      <c r="I23" s="15" t="s">
        <v>16</v>
      </c>
      <c r="J23" s="18" t="s">
        <v>100</v>
      </c>
      <c r="K23" s="16"/>
      <c r="L23" s="34"/>
      <c r="M23" s="17"/>
      <c r="N23" s="5" t="s">
        <v>21</v>
      </c>
      <c r="O23" s="17" t="s">
        <v>48</v>
      </c>
      <c r="P23" s="17" t="s">
        <v>37</v>
      </c>
      <c r="Q23" s="17" t="s">
        <v>37</v>
      </c>
      <c r="AF23" s="25">
        <f t="shared" ref="AF23:AF86" si="1">(Z23*(14.01/18.04))+(AA23*(14.01/62))+(AB23*(14.01/46.01))</f>
        <v>0</v>
      </c>
      <c r="AG23" s="16"/>
      <c r="AH23" s="16"/>
      <c r="AI23" s="16"/>
      <c r="AJ23" s="16"/>
      <c r="AK23" s="16">
        <v>0.39479999999999998</v>
      </c>
      <c r="AL23" s="4" t="s">
        <v>96</v>
      </c>
      <c r="AM23" s="4" t="s">
        <v>98</v>
      </c>
    </row>
    <row r="24" spans="1:39" x14ac:dyDescent="0.25">
      <c r="A24" s="4" t="s">
        <v>941</v>
      </c>
      <c r="B24" s="28" t="s">
        <v>431</v>
      </c>
      <c r="C24" s="15">
        <v>2022</v>
      </c>
      <c r="D24" s="12" t="s">
        <v>614</v>
      </c>
      <c r="E24" s="15" t="s">
        <v>179</v>
      </c>
      <c r="F24" s="4" t="s">
        <v>579</v>
      </c>
      <c r="G24" s="4" t="s">
        <v>613</v>
      </c>
      <c r="H24" s="15" t="s">
        <v>15</v>
      </c>
      <c r="I24" s="15" t="s">
        <v>16</v>
      </c>
      <c r="J24" s="18" t="s">
        <v>100</v>
      </c>
      <c r="K24" s="16"/>
      <c r="L24" s="34"/>
      <c r="M24" s="17"/>
      <c r="N24" s="5" t="s">
        <v>21</v>
      </c>
      <c r="O24" s="17" t="s">
        <v>48</v>
      </c>
      <c r="P24" s="17" t="s">
        <v>37</v>
      </c>
      <c r="Q24" s="17" t="s">
        <v>37</v>
      </c>
      <c r="AF24" s="25">
        <f t="shared" si="1"/>
        <v>0</v>
      </c>
      <c r="AG24" s="16"/>
      <c r="AH24" s="16"/>
      <c r="AI24" s="16"/>
      <c r="AJ24" s="16"/>
      <c r="AK24" s="16">
        <v>0.43031999999999998</v>
      </c>
      <c r="AL24" s="4" t="s">
        <v>96</v>
      </c>
      <c r="AM24" s="4" t="s">
        <v>98</v>
      </c>
    </row>
    <row r="25" spans="1:39" x14ac:dyDescent="0.25">
      <c r="A25" s="4" t="s">
        <v>941</v>
      </c>
      <c r="B25" s="28" t="s">
        <v>431</v>
      </c>
      <c r="C25" s="15">
        <v>2022</v>
      </c>
      <c r="D25" s="12" t="s">
        <v>614</v>
      </c>
      <c r="E25" s="15" t="s">
        <v>179</v>
      </c>
      <c r="F25" s="4" t="s">
        <v>579</v>
      </c>
      <c r="G25" s="4" t="s">
        <v>613</v>
      </c>
      <c r="H25" s="15" t="s">
        <v>15</v>
      </c>
      <c r="I25" s="15" t="s">
        <v>16</v>
      </c>
      <c r="J25" s="18" t="s">
        <v>100</v>
      </c>
      <c r="K25" s="16"/>
      <c r="L25" s="34"/>
      <c r="M25" s="17"/>
      <c r="N25" s="5" t="s">
        <v>21</v>
      </c>
      <c r="O25" s="17" t="s">
        <v>48</v>
      </c>
      <c r="P25" s="17" t="s">
        <v>37</v>
      </c>
      <c r="Q25" s="17" t="s">
        <v>37</v>
      </c>
      <c r="AF25" s="25">
        <f t="shared" si="1"/>
        <v>0</v>
      </c>
      <c r="AG25" s="16"/>
      <c r="AH25" s="16"/>
      <c r="AI25" s="16"/>
      <c r="AJ25" s="16"/>
      <c r="AK25" s="16">
        <v>0.48240000000000005</v>
      </c>
      <c r="AL25" s="4" t="s">
        <v>96</v>
      </c>
      <c r="AM25" s="4" t="s">
        <v>98</v>
      </c>
    </row>
    <row r="26" spans="1:39" x14ac:dyDescent="0.25">
      <c r="A26" s="4" t="s">
        <v>590</v>
      </c>
      <c r="B26" s="15" t="s">
        <v>431</v>
      </c>
      <c r="C26" s="15">
        <v>2023</v>
      </c>
      <c r="D26" s="12" t="s">
        <v>615</v>
      </c>
      <c r="E26" s="15" t="s">
        <v>179</v>
      </c>
      <c r="F26" s="4" t="s">
        <v>579</v>
      </c>
      <c r="G26" s="15" t="s">
        <v>566</v>
      </c>
      <c r="H26" s="15" t="s">
        <v>15</v>
      </c>
      <c r="I26" s="15" t="s">
        <v>16</v>
      </c>
      <c r="J26" s="18" t="s">
        <v>100</v>
      </c>
      <c r="K26" s="17"/>
      <c r="L26" s="33"/>
      <c r="M26" s="17"/>
      <c r="N26" s="5" t="s">
        <v>21</v>
      </c>
      <c r="O26" s="13" t="s">
        <v>48</v>
      </c>
      <c r="P26" s="17" t="s">
        <v>44</v>
      </c>
      <c r="Q26" s="17" t="s">
        <v>432</v>
      </c>
      <c r="AF26" s="25">
        <f t="shared" si="1"/>
        <v>0</v>
      </c>
      <c r="AG26" s="21">
        <v>144.72</v>
      </c>
      <c r="AH26" s="21"/>
      <c r="AI26" s="21"/>
      <c r="AJ26" s="21"/>
      <c r="AK26" s="15"/>
      <c r="AL26" s="4" t="s">
        <v>96</v>
      </c>
      <c r="AM26" s="4" t="s">
        <v>98</v>
      </c>
    </row>
    <row r="27" spans="1:39" x14ac:dyDescent="0.25">
      <c r="A27" s="4" t="s">
        <v>590</v>
      </c>
      <c r="B27" s="15" t="s">
        <v>431</v>
      </c>
      <c r="C27" s="15">
        <v>2023</v>
      </c>
      <c r="D27" s="12" t="s">
        <v>615</v>
      </c>
      <c r="E27" s="15" t="s">
        <v>179</v>
      </c>
      <c r="F27" s="4" t="s">
        <v>579</v>
      </c>
      <c r="G27" s="4" t="s">
        <v>566</v>
      </c>
      <c r="H27" s="15" t="s">
        <v>15</v>
      </c>
      <c r="I27" s="15" t="s">
        <v>16</v>
      </c>
      <c r="J27" s="18" t="s">
        <v>100</v>
      </c>
      <c r="K27" s="16"/>
      <c r="L27" s="34"/>
      <c r="M27" s="17"/>
      <c r="N27" s="5" t="s">
        <v>21</v>
      </c>
      <c r="O27" s="24" t="s">
        <v>48</v>
      </c>
      <c r="P27" s="24" t="s">
        <v>551</v>
      </c>
      <c r="Q27" s="24" t="s">
        <v>432</v>
      </c>
      <c r="AF27" s="25">
        <f t="shared" si="1"/>
        <v>0</v>
      </c>
      <c r="AG27" s="15"/>
      <c r="AH27" s="15"/>
      <c r="AI27" s="15"/>
      <c r="AJ27" s="15"/>
      <c r="AK27" s="15">
        <v>1.6701600000000001</v>
      </c>
      <c r="AL27" s="4" t="s">
        <v>96</v>
      </c>
      <c r="AM27" s="4" t="s">
        <v>98</v>
      </c>
    </row>
    <row r="28" spans="1:39" x14ac:dyDescent="0.25">
      <c r="A28" s="4" t="s">
        <v>871</v>
      </c>
      <c r="B28" s="15" t="s">
        <v>557</v>
      </c>
      <c r="C28" s="15">
        <v>2023</v>
      </c>
      <c r="D28" s="12" t="s">
        <v>769</v>
      </c>
      <c r="E28" s="12" t="s">
        <v>179</v>
      </c>
      <c r="F28" s="4" t="s">
        <v>579</v>
      </c>
      <c r="G28" s="4" t="s">
        <v>626</v>
      </c>
      <c r="H28" s="15" t="s">
        <v>15</v>
      </c>
      <c r="I28" s="15" t="s">
        <v>16</v>
      </c>
      <c r="J28" s="18" t="s">
        <v>191</v>
      </c>
      <c r="K28" s="16"/>
      <c r="L28" s="34"/>
      <c r="M28" s="17"/>
      <c r="N28" s="5" t="s">
        <v>21</v>
      </c>
      <c r="O28" s="24" t="s">
        <v>424</v>
      </c>
      <c r="P28" s="24" t="s">
        <v>551</v>
      </c>
      <c r="Q28" s="24" t="s">
        <v>424</v>
      </c>
      <c r="AF28" s="25">
        <f t="shared" si="1"/>
        <v>0</v>
      </c>
      <c r="AG28" s="15"/>
      <c r="AH28" s="15"/>
      <c r="AI28" s="15"/>
      <c r="AJ28" s="15"/>
      <c r="AK28" s="15">
        <v>0.8877600000000001</v>
      </c>
      <c r="AL28" s="4" t="s">
        <v>96</v>
      </c>
      <c r="AM28" s="4" t="s">
        <v>98</v>
      </c>
    </row>
    <row r="29" spans="1:39" x14ac:dyDescent="0.25">
      <c r="A29" s="4" t="s">
        <v>871</v>
      </c>
      <c r="B29" s="15" t="s">
        <v>435</v>
      </c>
      <c r="C29" s="15">
        <v>2023</v>
      </c>
      <c r="D29" s="12" t="s">
        <v>769</v>
      </c>
      <c r="E29" s="12" t="s">
        <v>179</v>
      </c>
      <c r="F29" s="4" t="s">
        <v>579</v>
      </c>
      <c r="G29" s="4" t="s">
        <v>626</v>
      </c>
      <c r="H29" s="15" t="s">
        <v>15</v>
      </c>
      <c r="I29" s="15" t="s">
        <v>16</v>
      </c>
      <c r="J29" s="18" t="s">
        <v>191</v>
      </c>
      <c r="K29" s="17"/>
      <c r="L29" s="33"/>
      <c r="M29" s="17"/>
      <c r="N29" s="5" t="s">
        <v>21</v>
      </c>
      <c r="O29" s="17" t="s">
        <v>424</v>
      </c>
      <c r="P29" s="17" t="s">
        <v>37</v>
      </c>
      <c r="Q29" s="17" t="s">
        <v>436</v>
      </c>
      <c r="AF29" s="25">
        <f t="shared" si="1"/>
        <v>0</v>
      </c>
      <c r="AG29" s="21">
        <v>452.40000000000003</v>
      </c>
      <c r="AH29" s="21"/>
      <c r="AI29" s="21"/>
      <c r="AJ29" s="21"/>
      <c r="AK29" s="15"/>
      <c r="AL29" s="4" t="s">
        <v>96</v>
      </c>
      <c r="AM29" s="4" t="s">
        <v>98</v>
      </c>
    </row>
    <row r="30" spans="1:39" x14ac:dyDescent="0.25">
      <c r="A30" s="4" t="s">
        <v>872</v>
      </c>
      <c r="B30" s="12" t="s">
        <v>172</v>
      </c>
      <c r="C30" s="4">
        <v>2013</v>
      </c>
      <c r="D30" s="12" t="s">
        <v>771</v>
      </c>
      <c r="E30" s="12" t="s">
        <v>179</v>
      </c>
      <c r="F30" s="4" t="s">
        <v>578</v>
      </c>
      <c r="G30" s="4" t="s">
        <v>632</v>
      </c>
      <c r="H30" s="4" t="s">
        <v>15</v>
      </c>
      <c r="I30" s="4" t="s">
        <v>16</v>
      </c>
      <c r="J30" s="12" t="s">
        <v>100</v>
      </c>
      <c r="N30" s="5" t="s">
        <v>21</v>
      </c>
      <c r="O30" s="13" t="s">
        <v>48</v>
      </c>
      <c r="P30" s="24" t="s">
        <v>37</v>
      </c>
      <c r="Q30" s="13" t="s">
        <v>37</v>
      </c>
      <c r="W30" s="8"/>
      <c r="X30" s="8"/>
      <c r="Y30" s="8"/>
      <c r="Z30" s="8"/>
      <c r="AA30" s="8"/>
      <c r="AB30" s="8"/>
      <c r="AC30" s="8"/>
      <c r="AD30" s="8"/>
      <c r="AE30" s="8"/>
      <c r="AF30" s="8">
        <f t="shared" si="1"/>
        <v>0</v>
      </c>
      <c r="AG30" s="8">
        <v>115.19999999999999</v>
      </c>
      <c r="AH30" s="8"/>
      <c r="AI30" s="8"/>
      <c r="AJ30" s="8"/>
      <c r="AK30" s="8"/>
      <c r="AL30" s="4" t="s">
        <v>96</v>
      </c>
      <c r="AM30" s="4" t="s">
        <v>98</v>
      </c>
    </row>
    <row r="31" spans="1:39" x14ac:dyDescent="0.25">
      <c r="A31" s="4" t="s">
        <v>872</v>
      </c>
      <c r="B31" s="12" t="s">
        <v>172</v>
      </c>
      <c r="C31" s="4">
        <v>2013</v>
      </c>
      <c r="D31" s="12" t="s">
        <v>771</v>
      </c>
      <c r="E31" s="12" t="s">
        <v>179</v>
      </c>
      <c r="F31" s="4" t="s">
        <v>578</v>
      </c>
      <c r="G31" s="4" t="s">
        <v>632</v>
      </c>
      <c r="H31" s="4" t="s">
        <v>15</v>
      </c>
      <c r="I31" s="4" t="s">
        <v>16</v>
      </c>
      <c r="J31" s="12" t="s">
        <v>100</v>
      </c>
      <c r="N31" s="5" t="s">
        <v>21</v>
      </c>
      <c r="O31" s="13" t="s">
        <v>48</v>
      </c>
      <c r="P31" s="24" t="s">
        <v>37</v>
      </c>
      <c r="Q31" s="13" t="s">
        <v>37</v>
      </c>
      <c r="W31" s="8"/>
      <c r="X31" s="8"/>
      <c r="Y31" s="8"/>
      <c r="Z31" s="8"/>
      <c r="AA31" s="8"/>
      <c r="AB31" s="8"/>
      <c r="AC31" s="8"/>
      <c r="AD31" s="8"/>
      <c r="AE31" s="8"/>
      <c r="AF31" s="8">
        <f t="shared" si="1"/>
        <v>0</v>
      </c>
      <c r="AG31" s="8">
        <v>208.56</v>
      </c>
      <c r="AH31" s="8"/>
      <c r="AI31" s="8"/>
      <c r="AJ31" s="8"/>
      <c r="AK31" s="8"/>
      <c r="AL31" s="4" t="s">
        <v>96</v>
      </c>
      <c r="AM31" s="4" t="s">
        <v>98</v>
      </c>
    </row>
    <row r="32" spans="1:39" x14ac:dyDescent="0.25">
      <c r="A32" s="4" t="s">
        <v>872</v>
      </c>
      <c r="B32" s="12" t="s">
        <v>172</v>
      </c>
      <c r="C32" s="12">
        <v>2013</v>
      </c>
      <c r="D32" s="12" t="s">
        <v>771</v>
      </c>
      <c r="E32" s="12" t="s">
        <v>179</v>
      </c>
      <c r="F32" s="4" t="s">
        <v>578</v>
      </c>
      <c r="G32" s="4" t="s">
        <v>632</v>
      </c>
      <c r="H32" s="12" t="s">
        <v>15</v>
      </c>
      <c r="I32" s="12" t="s">
        <v>16</v>
      </c>
      <c r="J32" s="12" t="s">
        <v>100</v>
      </c>
      <c r="K32" s="13"/>
      <c r="L32" s="35"/>
      <c r="M32" s="13"/>
      <c r="N32" s="5" t="s">
        <v>21</v>
      </c>
      <c r="O32" s="13" t="s">
        <v>48</v>
      </c>
      <c r="P32" s="13" t="s">
        <v>37</v>
      </c>
      <c r="Q32" s="13" t="s">
        <v>37</v>
      </c>
      <c r="AF32" s="8">
        <f t="shared" si="1"/>
        <v>0</v>
      </c>
      <c r="AG32" s="26">
        <v>115.19999999999999</v>
      </c>
      <c r="AH32" s="26"/>
      <c r="AI32" s="26"/>
      <c r="AJ32" s="26"/>
      <c r="AK32" s="12"/>
      <c r="AL32" s="4" t="s">
        <v>96</v>
      </c>
      <c r="AM32" s="4" t="s">
        <v>98</v>
      </c>
    </row>
    <row r="33" spans="1:39" x14ac:dyDescent="0.25">
      <c r="A33" s="4" t="s">
        <v>872</v>
      </c>
      <c r="B33" s="12" t="s">
        <v>172</v>
      </c>
      <c r="C33" s="12">
        <v>2013</v>
      </c>
      <c r="D33" s="12" t="s">
        <v>771</v>
      </c>
      <c r="E33" s="12" t="s">
        <v>179</v>
      </c>
      <c r="F33" s="4" t="s">
        <v>578</v>
      </c>
      <c r="G33" s="4" t="s">
        <v>632</v>
      </c>
      <c r="H33" s="12" t="s">
        <v>15</v>
      </c>
      <c r="I33" s="12" t="s">
        <v>16</v>
      </c>
      <c r="J33" s="12" t="s">
        <v>100</v>
      </c>
      <c r="K33" s="13"/>
      <c r="L33" s="35"/>
      <c r="M33" s="13"/>
      <c r="N33" s="5" t="s">
        <v>21</v>
      </c>
      <c r="O33" s="13" t="s">
        <v>48</v>
      </c>
      <c r="P33" s="13" t="s">
        <v>37</v>
      </c>
      <c r="Q33" s="13" t="s">
        <v>37</v>
      </c>
      <c r="AF33" s="8">
        <f t="shared" si="1"/>
        <v>0</v>
      </c>
      <c r="AG33" s="26">
        <v>208.56</v>
      </c>
      <c r="AH33" s="26"/>
      <c r="AI33" s="26"/>
      <c r="AJ33" s="26"/>
      <c r="AK33" s="12"/>
      <c r="AL33" s="4" t="s">
        <v>96</v>
      </c>
      <c r="AM33" s="4" t="s">
        <v>98</v>
      </c>
    </row>
    <row r="34" spans="1:39" ht="13.8" customHeight="1" x14ac:dyDescent="0.25">
      <c r="A34" s="4" t="s">
        <v>872</v>
      </c>
      <c r="B34" s="28" t="s">
        <v>172</v>
      </c>
      <c r="C34" s="15">
        <v>2013</v>
      </c>
      <c r="D34" s="12" t="s">
        <v>771</v>
      </c>
      <c r="E34" s="15" t="s">
        <v>179</v>
      </c>
      <c r="F34" s="4" t="s">
        <v>578</v>
      </c>
      <c r="G34" s="4" t="s">
        <v>632</v>
      </c>
      <c r="H34" s="15" t="s">
        <v>15</v>
      </c>
      <c r="I34" s="15" t="s">
        <v>16</v>
      </c>
      <c r="J34" s="18" t="s">
        <v>100</v>
      </c>
      <c r="K34" s="16"/>
      <c r="L34" s="34"/>
      <c r="M34" s="17"/>
      <c r="N34" s="5" t="s">
        <v>21</v>
      </c>
      <c r="O34" s="17" t="s">
        <v>48</v>
      </c>
      <c r="P34" s="17" t="s">
        <v>37</v>
      </c>
      <c r="Q34" s="17" t="s">
        <v>37</v>
      </c>
      <c r="AF34" s="8">
        <f t="shared" si="1"/>
        <v>0</v>
      </c>
      <c r="AG34" s="16"/>
      <c r="AH34" s="16"/>
      <c r="AI34" s="16"/>
      <c r="AJ34" s="16"/>
      <c r="AK34" s="16">
        <v>0.16656000000000001</v>
      </c>
      <c r="AL34" s="4" t="s">
        <v>96</v>
      </c>
      <c r="AM34" s="4" t="s">
        <v>98</v>
      </c>
    </row>
    <row r="35" spans="1:39" ht="13.8" customHeight="1" x14ac:dyDescent="0.25">
      <c r="A35" s="4" t="s">
        <v>872</v>
      </c>
      <c r="B35" s="28" t="s">
        <v>172</v>
      </c>
      <c r="C35" s="15">
        <v>2013</v>
      </c>
      <c r="D35" s="12" t="s">
        <v>771</v>
      </c>
      <c r="E35" s="15" t="s">
        <v>179</v>
      </c>
      <c r="F35" s="4" t="s">
        <v>578</v>
      </c>
      <c r="G35" s="4" t="s">
        <v>632</v>
      </c>
      <c r="H35" s="15" t="s">
        <v>15</v>
      </c>
      <c r="I35" s="15" t="s">
        <v>16</v>
      </c>
      <c r="J35" s="18" t="s">
        <v>100</v>
      </c>
      <c r="K35" s="16"/>
      <c r="L35" s="34"/>
      <c r="M35" s="17"/>
      <c r="N35" s="5" t="s">
        <v>21</v>
      </c>
      <c r="O35" s="17" t="s">
        <v>48</v>
      </c>
      <c r="P35" s="17" t="s">
        <v>37</v>
      </c>
      <c r="Q35" s="17" t="s">
        <v>37</v>
      </c>
      <c r="AF35" s="8">
        <f t="shared" si="1"/>
        <v>0</v>
      </c>
      <c r="AG35" s="16"/>
      <c r="AH35" s="16"/>
      <c r="AI35" s="16"/>
      <c r="AJ35" s="16"/>
      <c r="AK35" s="16">
        <v>0.49991999999999998</v>
      </c>
      <c r="AL35" s="4" t="s">
        <v>96</v>
      </c>
      <c r="AM35" s="4" t="s">
        <v>98</v>
      </c>
    </row>
    <row r="36" spans="1:39" ht="13.8" customHeight="1" x14ac:dyDescent="0.25">
      <c r="A36" s="4" t="s">
        <v>873</v>
      </c>
      <c r="B36" s="12" t="s">
        <v>397</v>
      </c>
      <c r="C36" s="12">
        <v>2019</v>
      </c>
      <c r="D36" s="12"/>
      <c r="E36" s="12" t="s">
        <v>180</v>
      </c>
      <c r="F36" s="4" t="s">
        <v>578</v>
      </c>
      <c r="G36" s="4" t="s">
        <v>638</v>
      </c>
      <c r="H36" s="12" t="s">
        <v>15</v>
      </c>
      <c r="I36" s="12" t="s">
        <v>16</v>
      </c>
      <c r="J36" s="12" t="s">
        <v>100</v>
      </c>
      <c r="K36" s="13"/>
      <c r="L36" s="35"/>
      <c r="M36" s="13"/>
      <c r="N36" s="5" t="s">
        <v>21</v>
      </c>
      <c r="O36" s="13" t="s">
        <v>48</v>
      </c>
      <c r="P36" s="13" t="s">
        <v>37</v>
      </c>
      <c r="Q36" s="13" t="s">
        <v>37</v>
      </c>
      <c r="AF36" s="25">
        <f t="shared" si="1"/>
        <v>0</v>
      </c>
      <c r="AG36" s="26">
        <v>15.600000000000001</v>
      </c>
      <c r="AH36" s="26"/>
      <c r="AI36" s="26"/>
      <c r="AJ36" s="26"/>
      <c r="AK36" s="12"/>
      <c r="AL36" s="4" t="s">
        <v>96</v>
      </c>
      <c r="AM36" s="4" t="s">
        <v>98</v>
      </c>
    </row>
    <row r="37" spans="1:39" ht="13.8" customHeight="1" x14ac:dyDescent="0.25">
      <c r="A37" s="4" t="s">
        <v>873</v>
      </c>
      <c r="B37" s="12" t="s">
        <v>397</v>
      </c>
      <c r="C37" s="12">
        <v>2019</v>
      </c>
      <c r="D37" s="12"/>
      <c r="E37" s="12" t="s">
        <v>180</v>
      </c>
      <c r="F37" s="4" t="s">
        <v>578</v>
      </c>
      <c r="G37" s="4" t="s">
        <v>638</v>
      </c>
      <c r="H37" s="12" t="s">
        <v>15</v>
      </c>
      <c r="I37" s="12" t="s">
        <v>16</v>
      </c>
      <c r="J37" s="12" t="s">
        <v>100</v>
      </c>
      <c r="K37" s="13"/>
      <c r="L37" s="35"/>
      <c r="M37" s="13"/>
      <c r="N37" s="5" t="s">
        <v>21</v>
      </c>
      <c r="O37" s="13" t="s">
        <v>48</v>
      </c>
      <c r="P37" s="13" t="s">
        <v>37</v>
      </c>
      <c r="Q37" s="13" t="s">
        <v>37</v>
      </c>
      <c r="AF37" s="25">
        <f t="shared" si="1"/>
        <v>0</v>
      </c>
      <c r="AG37" s="26">
        <v>11.28</v>
      </c>
      <c r="AH37" s="26"/>
      <c r="AI37" s="26"/>
      <c r="AJ37" s="26"/>
      <c r="AK37" s="12"/>
      <c r="AL37" s="4" t="s">
        <v>96</v>
      </c>
      <c r="AM37" s="4" t="s">
        <v>98</v>
      </c>
    </row>
    <row r="38" spans="1:39" ht="13.8" customHeight="1" x14ac:dyDescent="0.25">
      <c r="A38" s="4" t="s">
        <v>874</v>
      </c>
      <c r="B38" s="15" t="s">
        <v>444</v>
      </c>
      <c r="C38" s="15">
        <v>2016</v>
      </c>
      <c r="D38" s="12" t="s">
        <v>778</v>
      </c>
      <c r="E38" s="15" t="s">
        <v>179</v>
      </c>
      <c r="F38" s="4" t="s">
        <v>579</v>
      </c>
      <c r="G38" s="4" t="s">
        <v>640</v>
      </c>
      <c r="H38" s="15" t="s">
        <v>15</v>
      </c>
      <c r="I38" s="15" t="s">
        <v>16</v>
      </c>
      <c r="J38" s="18" t="s">
        <v>100</v>
      </c>
      <c r="K38" s="17"/>
      <c r="L38" s="33"/>
      <c r="M38" s="17"/>
      <c r="N38" s="5" t="s">
        <v>21</v>
      </c>
      <c r="O38" s="17" t="s">
        <v>48</v>
      </c>
      <c r="P38" s="17" t="s">
        <v>44</v>
      </c>
      <c r="Q38" s="17" t="s">
        <v>432</v>
      </c>
      <c r="V38" s="4" t="s">
        <v>99</v>
      </c>
      <c r="AF38" s="25">
        <f t="shared" si="1"/>
        <v>0</v>
      </c>
      <c r="AG38" s="21">
        <v>20.399999999999999</v>
      </c>
      <c r="AH38" s="21"/>
      <c r="AI38" s="21"/>
      <c r="AJ38" s="21"/>
      <c r="AK38" s="15"/>
      <c r="AL38" s="4" t="s">
        <v>96</v>
      </c>
      <c r="AM38" s="4" t="s">
        <v>98</v>
      </c>
    </row>
    <row r="39" spans="1:39" ht="13.8" customHeight="1" x14ac:dyDescent="0.25">
      <c r="A39" s="4" t="s">
        <v>876</v>
      </c>
      <c r="B39" s="12" t="s">
        <v>331</v>
      </c>
      <c r="C39" s="12">
        <v>2015</v>
      </c>
      <c r="D39" s="12"/>
      <c r="E39" s="12" t="s">
        <v>180</v>
      </c>
      <c r="F39" s="4" t="s">
        <v>578</v>
      </c>
      <c r="G39" s="4" t="s">
        <v>636</v>
      </c>
      <c r="H39" s="12" t="s">
        <v>15</v>
      </c>
      <c r="I39" s="12" t="s">
        <v>16</v>
      </c>
      <c r="J39" s="12" t="s">
        <v>100</v>
      </c>
      <c r="K39" s="13"/>
      <c r="L39" s="35"/>
      <c r="M39" s="13"/>
      <c r="N39" s="5" t="s">
        <v>21</v>
      </c>
      <c r="O39" s="13" t="s">
        <v>48</v>
      </c>
      <c r="P39" s="13" t="s">
        <v>37</v>
      </c>
      <c r="Q39" s="13" t="s">
        <v>37</v>
      </c>
      <c r="AF39" s="25">
        <f t="shared" si="1"/>
        <v>0</v>
      </c>
      <c r="AG39" s="26">
        <v>4.8000000000000007</v>
      </c>
      <c r="AH39" s="26"/>
      <c r="AI39" s="26"/>
      <c r="AJ39" s="26"/>
      <c r="AK39" s="12"/>
      <c r="AL39" s="4" t="s">
        <v>96</v>
      </c>
      <c r="AM39" s="4" t="s">
        <v>98</v>
      </c>
    </row>
    <row r="40" spans="1:39" ht="13.8" customHeight="1" x14ac:dyDescent="0.25">
      <c r="A40" s="4" t="s">
        <v>876</v>
      </c>
      <c r="B40" s="28" t="s">
        <v>331</v>
      </c>
      <c r="C40" s="15">
        <v>2015</v>
      </c>
      <c r="D40" s="15"/>
      <c r="E40" s="15" t="s">
        <v>180</v>
      </c>
      <c r="F40" s="4" t="s">
        <v>578</v>
      </c>
      <c r="G40" s="4" t="s">
        <v>636</v>
      </c>
      <c r="H40" s="15" t="s">
        <v>15</v>
      </c>
      <c r="I40" s="15" t="s">
        <v>16</v>
      </c>
      <c r="J40" s="18" t="s">
        <v>100</v>
      </c>
      <c r="K40" s="16"/>
      <c r="L40" s="34"/>
      <c r="M40" s="17"/>
      <c r="N40" s="5" t="s">
        <v>21</v>
      </c>
      <c r="O40" s="17" t="s">
        <v>48</v>
      </c>
      <c r="P40" s="17" t="s">
        <v>37</v>
      </c>
      <c r="Q40" s="17" t="s">
        <v>37</v>
      </c>
      <c r="AF40" s="25">
        <f t="shared" si="1"/>
        <v>0</v>
      </c>
      <c r="AG40" s="16"/>
      <c r="AH40" s="16"/>
      <c r="AI40" s="16"/>
      <c r="AJ40" s="16"/>
      <c r="AK40" s="16">
        <v>1.2316800000000001</v>
      </c>
      <c r="AL40" s="4" t="s">
        <v>96</v>
      </c>
      <c r="AM40" s="4" t="s">
        <v>98</v>
      </c>
    </row>
    <row r="41" spans="1:39" ht="13.8" customHeight="1" x14ac:dyDescent="0.25">
      <c r="A41" s="4" t="s">
        <v>877</v>
      </c>
      <c r="B41" s="28" t="s">
        <v>519</v>
      </c>
      <c r="C41" s="15">
        <v>2021</v>
      </c>
      <c r="D41" s="15"/>
      <c r="E41" s="15" t="s">
        <v>179</v>
      </c>
      <c r="F41" s="4" t="s">
        <v>578</v>
      </c>
      <c r="G41" s="4" t="s">
        <v>642</v>
      </c>
      <c r="H41" s="15" t="s">
        <v>15</v>
      </c>
      <c r="I41" s="15" t="s">
        <v>16</v>
      </c>
      <c r="J41" s="18" t="s">
        <v>66</v>
      </c>
      <c r="K41" s="16"/>
      <c r="L41" s="34"/>
      <c r="M41" s="17"/>
      <c r="N41" s="5" t="s">
        <v>21</v>
      </c>
      <c r="O41" s="17" t="s">
        <v>48</v>
      </c>
      <c r="P41" s="17" t="s">
        <v>37</v>
      </c>
      <c r="Q41" s="17" t="s">
        <v>37</v>
      </c>
      <c r="AF41" s="25">
        <f t="shared" si="1"/>
        <v>0</v>
      </c>
      <c r="AG41" s="16"/>
      <c r="AH41" s="16"/>
      <c r="AI41" s="16"/>
      <c r="AJ41" s="16"/>
      <c r="AK41" s="16">
        <v>0.27479999999999999</v>
      </c>
      <c r="AL41" s="4" t="s">
        <v>96</v>
      </c>
      <c r="AM41" s="4" t="s">
        <v>98</v>
      </c>
    </row>
    <row r="42" spans="1:39" ht="13.8" customHeight="1" x14ac:dyDescent="0.25">
      <c r="A42" s="4" t="s">
        <v>878</v>
      </c>
      <c r="B42" s="4" t="s">
        <v>145</v>
      </c>
      <c r="C42" s="4">
        <v>2018</v>
      </c>
      <c r="D42" s="23" t="s">
        <v>128</v>
      </c>
      <c r="E42" s="4" t="s">
        <v>179</v>
      </c>
      <c r="F42" s="4" t="s">
        <v>579</v>
      </c>
      <c r="G42" s="4" t="s">
        <v>643</v>
      </c>
      <c r="H42" s="4" t="s">
        <v>32</v>
      </c>
      <c r="I42" s="4" t="s">
        <v>33</v>
      </c>
      <c r="J42" s="4" t="s">
        <v>129</v>
      </c>
      <c r="L42" s="6" t="s">
        <v>74</v>
      </c>
      <c r="M42" s="5" t="s">
        <v>26</v>
      </c>
      <c r="N42" s="5" t="s">
        <v>21</v>
      </c>
      <c r="O42" s="17" t="s">
        <v>424</v>
      </c>
      <c r="P42" s="5" t="s">
        <v>37</v>
      </c>
      <c r="Q42" s="5" t="s">
        <v>37</v>
      </c>
      <c r="V42" s="4" t="s">
        <v>112</v>
      </c>
      <c r="W42" s="8"/>
      <c r="X42" s="8"/>
      <c r="Y42" s="8"/>
      <c r="Z42" s="8"/>
      <c r="AA42" s="8"/>
      <c r="AB42" s="8"/>
      <c r="AC42" s="8"/>
      <c r="AD42" s="8"/>
      <c r="AE42" s="8"/>
      <c r="AF42" s="8">
        <f t="shared" si="1"/>
        <v>0</v>
      </c>
      <c r="AG42" s="8"/>
      <c r="AH42" s="8"/>
      <c r="AI42" s="8"/>
      <c r="AJ42" s="8">
        <v>52.44</v>
      </c>
      <c r="AK42" s="8"/>
      <c r="AL42" s="4" t="s">
        <v>96</v>
      </c>
      <c r="AM42" s="4" t="s">
        <v>97</v>
      </c>
    </row>
    <row r="43" spans="1:39" x14ac:dyDescent="0.25">
      <c r="A43" s="4" t="s">
        <v>878</v>
      </c>
      <c r="B43" s="4" t="s">
        <v>145</v>
      </c>
      <c r="C43" s="4">
        <v>2018</v>
      </c>
      <c r="D43" s="23" t="s">
        <v>128</v>
      </c>
      <c r="E43" s="4" t="s">
        <v>179</v>
      </c>
      <c r="F43" s="4" t="s">
        <v>579</v>
      </c>
      <c r="G43" s="4" t="s">
        <v>643</v>
      </c>
      <c r="H43" s="4" t="s">
        <v>32</v>
      </c>
      <c r="I43" s="4" t="s">
        <v>33</v>
      </c>
      <c r="J43" s="4" t="s">
        <v>129</v>
      </c>
      <c r="L43" s="6" t="s">
        <v>74</v>
      </c>
      <c r="M43" s="5" t="s">
        <v>26</v>
      </c>
      <c r="N43" s="5" t="s">
        <v>21</v>
      </c>
      <c r="O43" s="17" t="s">
        <v>424</v>
      </c>
      <c r="P43" s="5" t="s">
        <v>37</v>
      </c>
      <c r="Q43" s="5" t="s">
        <v>37</v>
      </c>
      <c r="V43" s="4" t="s">
        <v>112</v>
      </c>
      <c r="W43" s="8"/>
      <c r="X43" s="8"/>
      <c r="Y43" s="8"/>
      <c r="Z43" s="8"/>
      <c r="AA43" s="8"/>
      <c r="AB43" s="8"/>
      <c r="AC43" s="8"/>
      <c r="AD43" s="8"/>
      <c r="AE43" s="8"/>
      <c r="AF43" s="8">
        <f t="shared" si="1"/>
        <v>0</v>
      </c>
      <c r="AG43" s="8"/>
      <c r="AH43" s="8"/>
      <c r="AI43" s="8"/>
      <c r="AJ43" s="8">
        <v>62.74</v>
      </c>
      <c r="AK43" s="8"/>
      <c r="AL43" s="4" t="s">
        <v>96</v>
      </c>
      <c r="AM43" s="4" t="s">
        <v>97</v>
      </c>
    </row>
    <row r="44" spans="1:39" x14ac:dyDescent="0.25">
      <c r="A44" s="4" t="s">
        <v>878</v>
      </c>
      <c r="B44" s="4" t="s">
        <v>127</v>
      </c>
      <c r="C44" s="4">
        <v>2018</v>
      </c>
      <c r="D44" s="23" t="s">
        <v>128</v>
      </c>
      <c r="E44" s="4" t="s">
        <v>179</v>
      </c>
      <c r="F44" s="4" t="s">
        <v>579</v>
      </c>
      <c r="G44" s="4" t="s">
        <v>643</v>
      </c>
      <c r="H44" s="4" t="s">
        <v>32</v>
      </c>
      <c r="I44" s="4" t="s">
        <v>33</v>
      </c>
      <c r="J44" s="4" t="s">
        <v>129</v>
      </c>
      <c r="L44" s="6" t="s">
        <v>74</v>
      </c>
      <c r="M44" s="5" t="s">
        <v>26</v>
      </c>
      <c r="N44" s="5" t="s">
        <v>21</v>
      </c>
      <c r="O44" s="17" t="s">
        <v>424</v>
      </c>
      <c r="P44" s="5" t="s">
        <v>37</v>
      </c>
      <c r="Q44" s="5" t="s">
        <v>37</v>
      </c>
      <c r="T44" s="4">
        <v>1.69</v>
      </c>
      <c r="V44" s="4" t="s">
        <v>112</v>
      </c>
      <c r="W44" s="8"/>
      <c r="X44" s="8"/>
      <c r="Y44" s="8"/>
      <c r="Z44" s="8"/>
      <c r="AA44" s="8"/>
      <c r="AB44" s="8"/>
      <c r="AC44" s="8"/>
      <c r="AD44" s="8"/>
      <c r="AE44" s="8"/>
      <c r="AF44" s="8">
        <f t="shared" si="1"/>
        <v>0</v>
      </c>
      <c r="AG44" s="8"/>
      <c r="AH44" s="8"/>
      <c r="AI44" s="8"/>
      <c r="AJ44" s="8">
        <v>380.822</v>
      </c>
      <c r="AK44" s="8"/>
      <c r="AL44" s="4" t="s">
        <v>96</v>
      </c>
      <c r="AM44" s="4" t="s">
        <v>130</v>
      </c>
    </row>
    <row r="45" spans="1:39" x14ac:dyDescent="0.25">
      <c r="A45" s="4" t="s">
        <v>880</v>
      </c>
      <c r="B45" s="4" t="s">
        <v>73</v>
      </c>
      <c r="C45" s="4">
        <v>2013</v>
      </c>
      <c r="D45" s="4" t="s">
        <v>1048</v>
      </c>
      <c r="E45" s="12" t="s">
        <v>179</v>
      </c>
      <c r="F45" s="4" t="s">
        <v>578</v>
      </c>
      <c r="G45" s="4" t="s">
        <v>1047</v>
      </c>
      <c r="H45" s="4" t="s">
        <v>15</v>
      </c>
      <c r="I45" s="4" t="s">
        <v>16</v>
      </c>
      <c r="J45" s="4" t="s">
        <v>101</v>
      </c>
      <c r="K45" s="4">
        <v>64</v>
      </c>
      <c r="L45" s="6" t="s">
        <v>20</v>
      </c>
      <c r="M45" s="5" t="s">
        <v>72</v>
      </c>
      <c r="N45" s="5" t="s">
        <v>21</v>
      </c>
      <c r="O45" s="17" t="s">
        <v>48</v>
      </c>
      <c r="P45" s="5" t="s">
        <v>37</v>
      </c>
      <c r="Q45" s="5" t="s">
        <v>37</v>
      </c>
      <c r="V45" s="4" t="s">
        <v>99</v>
      </c>
      <c r="W45" s="8"/>
      <c r="X45" s="8"/>
      <c r="Y45" s="8"/>
      <c r="Z45" s="8"/>
      <c r="AA45" s="8"/>
      <c r="AB45" s="8"/>
      <c r="AC45" s="8"/>
      <c r="AD45" s="8"/>
      <c r="AE45" s="8"/>
      <c r="AF45" s="8">
        <f t="shared" si="1"/>
        <v>0</v>
      </c>
      <c r="AG45" s="8">
        <v>115.19999999999999</v>
      </c>
      <c r="AH45" s="8"/>
      <c r="AI45" s="8"/>
      <c r="AJ45" s="8"/>
      <c r="AK45" s="8">
        <v>0.1764</v>
      </c>
      <c r="AL45" s="4" t="s">
        <v>96</v>
      </c>
      <c r="AM45" s="4" t="s">
        <v>98</v>
      </c>
    </row>
    <row r="46" spans="1:39" x14ac:dyDescent="0.25">
      <c r="A46" s="4" t="s">
        <v>880</v>
      </c>
      <c r="B46" s="4" t="s">
        <v>73</v>
      </c>
      <c r="C46" s="4">
        <v>2013</v>
      </c>
      <c r="D46" s="4" t="s">
        <v>1048</v>
      </c>
      <c r="E46" s="12" t="s">
        <v>179</v>
      </c>
      <c r="F46" s="4" t="s">
        <v>578</v>
      </c>
      <c r="G46" s="4" t="s">
        <v>1047</v>
      </c>
      <c r="H46" s="4" t="s">
        <v>15</v>
      </c>
      <c r="I46" s="4" t="s">
        <v>16</v>
      </c>
      <c r="J46" s="4" t="s">
        <v>101</v>
      </c>
      <c r="K46" s="4">
        <v>64</v>
      </c>
      <c r="L46" s="6" t="s">
        <v>20</v>
      </c>
      <c r="M46" s="5" t="s">
        <v>72</v>
      </c>
      <c r="N46" s="5" t="s">
        <v>21</v>
      </c>
      <c r="O46" s="17" t="s">
        <v>48</v>
      </c>
      <c r="P46" s="5" t="s">
        <v>37</v>
      </c>
      <c r="Q46" s="5" t="s">
        <v>37</v>
      </c>
      <c r="V46" s="4" t="s">
        <v>99</v>
      </c>
      <c r="W46" s="14"/>
      <c r="X46" s="8"/>
      <c r="Y46" s="8"/>
      <c r="Z46" s="8"/>
      <c r="AA46" s="8"/>
      <c r="AB46" s="8"/>
      <c r="AC46" s="8"/>
      <c r="AD46" s="8"/>
      <c r="AE46" s="8"/>
      <c r="AF46" s="8">
        <f t="shared" si="1"/>
        <v>0</v>
      </c>
      <c r="AG46" s="14">
        <v>161.88</v>
      </c>
      <c r="AH46" s="14"/>
      <c r="AI46" s="14"/>
      <c r="AJ46" s="8"/>
      <c r="AK46" s="8"/>
      <c r="AL46" s="4" t="s">
        <v>96</v>
      </c>
      <c r="AM46" s="4" t="s">
        <v>98</v>
      </c>
    </row>
    <row r="47" spans="1:39" x14ac:dyDescent="0.25">
      <c r="A47" s="4" t="s">
        <v>880</v>
      </c>
      <c r="B47" s="4" t="s">
        <v>73</v>
      </c>
      <c r="C47" s="4">
        <v>2013</v>
      </c>
      <c r="D47" s="4" t="s">
        <v>1048</v>
      </c>
      <c r="E47" s="12" t="s">
        <v>179</v>
      </c>
      <c r="F47" s="4" t="s">
        <v>578</v>
      </c>
      <c r="G47" s="4" t="s">
        <v>1047</v>
      </c>
      <c r="H47" s="4" t="s">
        <v>15</v>
      </c>
      <c r="I47" s="4" t="s">
        <v>16</v>
      </c>
      <c r="J47" s="4" t="s">
        <v>101</v>
      </c>
      <c r="K47" s="4">
        <v>64</v>
      </c>
      <c r="L47" s="6" t="s">
        <v>20</v>
      </c>
      <c r="M47" s="5" t="s">
        <v>72</v>
      </c>
      <c r="N47" s="5" t="s">
        <v>21</v>
      </c>
      <c r="O47" s="17" t="s">
        <v>48</v>
      </c>
      <c r="P47" s="5" t="s">
        <v>37</v>
      </c>
      <c r="Q47" s="5" t="s">
        <v>37</v>
      </c>
      <c r="V47" s="4" t="s">
        <v>99</v>
      </c>
      <c r="W47" s="8"/>
      <c r="X47" s="8"/>
      <c r="Y47" s="8"/>
      <c r="Z47" s="8"/>
      <c r="AA47" s="8"/>
      <c r="AB47" s="8"/>
      <c r="AC47" s="8"/>
      <c r="AD47" s="8"/>
      <c r="AE47" s="8"/>
      <c r="AF47" s="8">
        <f t="shared" si="1"/>
        <v>0</v>
      </c>
      <c r="AG47" s="8">
        <v>208.56</v>
      </c>
      <c r="AH47" s="8"/>
      <c r="AI47" s="8"/>
      <c r="AJ47" s="8"/>
      <c r="AK47" s="8">
        <v>0.46008000000000004</v>
      </c>
      <c r="AL47" s="4" t="s">
        <v>96</v>
      </c>
      <c r="AM47" s="4" t="s">
        <v>98</v>
      </c>
    </row>
    <row r="48" spans="1:39" x14ac:dyDescent="0.25">
      <c r="A48" s="4" t="s">
        <v>881</v>
      </c>
      <c r="B48" s="28" t="s">
        <v>464</v>
      </c>
      <c r="C48" s="15">
        <v>2020</v>
      </c>
      <c r="D48" s="12" t="s">
        <v>787</v>
      </c>
      <c r="E48" s="12" t="s">
        <v>179</v>
      </c>
      <c r="F48" s="4" t="s">
        <v>579</v>
      </c>
      <c r="G48" s="4" t="s">
        <v>660</v>
      </c>
      <c r="H48" s="15" t="s">
        <v>15</v>
      </c>
      <c r="I48" s="15" t="s">
        <v>16</v>
      </c>
      <c r="J48" s="18" t="s">
        <v>100</v>
      </c>
      <c r="K48" s="16"/>
      <c r="L48" s="34"/>
      <c r="M48" s="17"/>
      <c r="N48" s="5" t="s">
        <v>21</v>
      </c>
      <c r="O48" s="17" t="s">
        <v>48</v>
      </c>
      <c r="P48" s="17" t="s">
        <v>37</v>
      </c>
      <c r="Q48" s="17" t="s">
        <v>37</v>
      </c>
      <c r="AF48" s="8">
        <f t="shared" si="1"/>
        <v>0</v>
      </c>
      <c r="AG48" s="16"/>
      <c r="AH48" s="16"/>
      <c r="AI48" s="16"/>
      <c r="AJ48" s="16"/>
      <c r="AK48" s="16">
        <v>11.52</v>
      </c>
      <c r="AL48" s="4" t="s">
        <v>96</v>
      </c>
      <c r="AM48" s="4" t="s">
        <v>98</v>
      </c>
    </row>
    <row r="49" spans="1:39" x14ac:dyDescent="0.25">
      <c r="A49" s="4" t="s">
        <v>881</v>
      </c>
      <c r="B49" s="12" t="s">
        <v>173</v>
      </c>
      <c r="C49" s="4">
        <v>2020</v>
      </c>
      <c r="D49" s="12" t="s">
        <v>787</v>
      </c>
      <c r="E49" s="12" t="s">
        <v>179</v>
      </c>
      <c r="F49" s="4" t="s">
        <v>579</v>
      </c>
      <c r="G49" s="4" t="s">
        <v>660</v>
      </c>
      <c r="H49" s="4" t="s">
        <v>15</v>
      </c>
      <c r="I49" s="4" t="s">
        <v>16</v>
      </c>
      <c r="J49" s="12" t="s">
        <v>100</v>
      </c>
      <c r="N49" s="5" t="s">
        <v>21</v>
      </c>
      <c r="O49" s="5" t="s">
        <v>48</v>
      </c>
      <c r="P49" s="17" t="s">
        <v>37</v>
      </c>
      <c r="Q49" s="17" t="s">
        <v>37</v>
      </c>
      <c r="V49" s="4" t="s">
        <v>99</v>
      </c>
      <c r="W49" s="8">
        <v>27.3</v>
      </c>
      <c r="X49" s="8">
        <v>9.27</v>
      </c>
      <c r="Y49" s="8">
        <v>7.11</v>
      </c>
      <c r="Z49" s="8">
        <v>7.0000000000000007E-2</v>
      </c>
      <c r="AA49" s="8"/>
      <c r="AB49" s="8">
        <v>0.04</v>
      </c>
      <c r="AC49" s="8"/>
      <c r="AD49" s="8"/>
      <c r="AE49" s="8"/>
      <c r="AF49" s="8">
        <f t="shared" si="1"/>
        <v>6.6542488594256238E-2</v>
      </c>
      <c r="AG49" s="8">
        <v>109.44</v>
      </c>
      <c r="AH49" s="8"/>
      <c r="AI49" s="8"/>
      <c r="AJ49" s="8"/>
      <c r="AK49" s="8"/>
      <c r="AL49" s="4" t="s">
        <v>96</v>
      </c>
      <c r="AM49" s="4" t="s">
        <v>98</v>
      </c>
    </row>
    <row r="50" spans="1:39" x14ac:dyDescent="0.25">
      <c r="A50" s="4" t="s">
        <v>881</v>
      </c>
      <c r="B50" s="28" t="s">
        <v>173</v>
      </c>
      <c r="C50" s="15">
        <v>2020</v>
      </c>
      <c r="D50" s="12" t="s">
        <v>787</v>
      </c>
      <c r="E50" s="12" t="s">
        <v>179</v>
      </c>
      <c r="F50" s="4" t="s">
        <v>579</v>
      </c>
      <c r="G50" s="4" t="s">
        <v>660</v>
      </c>
      <c r="H50" s="15" t="s">
        <v>15</v>
      </c>
      <c r="I50" s="15" t="s">
        <v>16</v>
      </c>
      <c r="J50" s="18" t="s">
        <v>100</v>
      </c>
      <c r="K50" s="16"/>
      <c r="L50" s="34"/>
      <c r="M50" s="17"/>
      <c r="N50" s="5" t="s">
        <v>21</v>
      </c>
      <c r="O50" s="17" t="s">
        <v>48</v>
      </c>
      <c r="P50" s="17" t="s">
        <v>37</v>
      </c>
      <c r="Q50" s="17" t="s">
        <v>37</v>
      </c>
      <c r="AF50" s="8">
        <f t="shared" si="1"/>
        <v>0</v>
      </c>
      <c r="AG50" s="16"/>
      <c r="AH50" s="16"/>
      <c r="AI50" s="16"/>
      <c r="AJ50" s="16"/>
      <c r="AK50" s="16">
        <v>10.32</v>
      </c>
      <c r="AL50" s="4" t="s">
        <v>96</v>
      </c>
      <c r="AM50" s="4" t="s">
        <v>98</v>
      </c>
    </row>
    <row r="51" spans="1:39" x14ac:dyDescent="0.25">
      <c r="A51" s="4" t="s">
        <v>881</v>
      </c>
      <c r="B51" s="12" t="s">
        <v>174</v>
      </c>
      <c r="C51" s="4">
        <v>2020</v>
      </c>
      <c r="D51" s="12" t="s">
        <v>787</v>
      </c>
      <c r="E51" s="12" t="s">
        <v>179</v>
      </c>
      <c r="F51" s="4" t="s">
        <v>579</v>
      </c>
      <c r="G51" s="4" t="s">
        <v>660</v>
      </c>
      <c r="H51" s="4" t="s">
        <v>15</v>
      </c>
      <c r="I51" s="4" t="s">
        <v>16</v>
      </c>
      <c r="J51" s="12" t="s">
        <v>100</v>
      </c>
      <c r="N51" s="5" t="s">
        <v>21</v>
      </c>
      <c r="O51" s="5" t="s">
        <v>48</v>
      </c>
      <c r="P51" s="17" t="s">
        <v>37</v>
      </c>
      <c r="Q51" s="17" t="s">
        <v>37</v>
      </c>
      <c r="W51" s="8"/>
      <c r="X51" s="8"/>
      <c r="Y51" s="8"/>
      <c r="Z51" s="8"/>
      <c r="AA51" s="8"/>
      <c r="AB51" s="8"/>
      <c r="AC51" s="8"/>
      <c r="AD51" s="8"/>
      <c r="AE51" s="8"/>
      <c r="AF51" s="8">
        <f t="shared" si="1"/>
        <v>0</v>
      </c>
      <c r="AG51" s="8">
        <v>49.92</v>
      </c>
      <c r="AH51" s="8"/>
      <c r="AI51" s="8"/>
      <c r="AJ51" s="8"/>
      <c r="AK51" s="8"/>
      <c r="AL51" s="4" t="s">
        <v>96</v>
      </c>
      <c r="AM51" s="4" t="s">
        <v>98</v>
      </c>
    </row>
    <row r="52" spans="1:39" x14ac:dyDescent="0.25">
      <c r="A52" s="4" t="s">
        <v>881</v>
      </c>
      <c r="B52" s="12" t="s">
        <v>174</v>
      </c>
      <c r="C52" s="12">
        <v>2020</v>
      </c>
      <c r="D52" s="12" t="s">
        <v>787</v>
      </c>
      <c r="E52" s="12" t="s">
        <v>179</v>
      </c>
      <c r="F52" s="4" t="s">
        <v>579</v>
      </c>
      <c r="G52" s="4" t="s">
        <v>660</v>
      </c>
      <c r="H52" s="12" t="s">
        <v>15</v>
      </c>
      <c r="I52" s="12" t="s">
        <v>16</v>
      </c>
      <c r="J52" s="12" t="s">
        <v>100</v>
      </c>
      <c r="K52" s="13"/>
      <c r="L52" s="35"/>
      <c r="M52" s="13"/>
      <c r="N52" s="5" t="s">
        <v>21</v>
      </c>
      <c r="O52" s="17" t="s">
        <v>48</v>
      </c>
      <c r="P52" s="13" t="s">
        <v>37</v>
      </c>
      <c r="Q52" s="13" t="s">
        <v>37</v>
      </c>
      <c r="AF52" s="8">
        <f t="shared" si="1"/>
        <v>0</v>
      </c>
      <c r="AG52" s="26">
        <v>109.44</v>
      </c>
      <c r="AH52" s="26"/>
      <c r="AI52" s="26"/>
      <c r="AJ52" s="26"/>
      <c r="AK52" s="12"/>
      <c r="AL52" s="4" t="s">
        <v>96</v>
      </c>
      <c r="AM52" s="4" t="s">
        <v>98</v>
      </c>
    </row>
    <row r="53" spans="1:39" x14ac:dyDescent="0.25">
      <c r="A53" s="4" t="s">
        <v>881</v>
      </c>
      <c r="B53" s="12" t="s">
        <v>174</v>
      </c>
      <c r="C53" s="12">
        <v>2020</v>
      </c>
      <c r="D53" s="12" t="s">
        <v>787</v>
      </c>
      <c r="E53" s="12" t="s">
        <v>179</v>
      </c>
      <c r="F53" s="4" t="s">
        <v>579</v>
      </c>
      <c r="G53" s="4" t="s">
        <v>660</v>
      </c>
      <c r="H53" s="12" t="s">
        <v>15</v>
      </c>
      <c r="I53" s="12" t="s">
        <v>16</v>
      </c>
      <c r="J53" s="12" t="s">
        <v>100</v>
      </c>
      <c r="K53" s="13"/>
      <c r="L53" s="35"/>
      <c r="M53" s="13"/>
      <c r="N53" s="5" t="s">
        <v>21</v>
      </c>
      <c r="O53" s="17" t="s">
        <v>48</v>
      </c>
      <c r="P53" s="13" t="s">
        <v>37</v>
      </c>
      <c r="Q53" s="13" t="s">
        <v>37</v>
      </c>
      <c r="AF53" s="8">
        <f t="shared" si="1"/>
        <v>0</v>
      </c>
      <c r="AG53" s="26">
        <v>49.92</v>
      </c>
      <c r="AH53" s="26"/>
      <c r="AI53" s="26"/>
      <c r="AJ53" s="26"/>
      <c r="AK53" s="12"/>
      <c r="AL53" s="4" t="s">
        <v>96</v>
      </c>
      <c r="AM53" s="4" t="s">
        <v>98</v>
      </c>
    </row>
    <row r="54" spans="1:39" x14ac:dyDescent="0.25">
      <c r="A54" s="4" t="s">
        <v>883</v>
      </c>
      <c r="B54" s="4" t="s">
        <v>75</v>
      </c>
      <c r="C54" s="4">
        <v>2016</v>
      </c>
      <c r="E54" s="4" t="s">
        <v>179</v>
      </c>
      <c r="F54" s="4" t="s">
        <v>578</v>
      </c>
      <c r="G54" s="4" t="s">
        <v>1043</v>
      </c>
      <c r="H54" s="4" t="s">
        <v>15</v>
      </c>
      <c r="I54" s="4" t="s">
        <v>63</v>
      </c>
      <c r="J54" s="4" t="s">
        <v>106</v>
      </c>
      <c r="K54" s="4">
        <v>123</v>
      </c>
      <c r="L54" s="6" t="s">
        <v>43</v>
      </c>
      <c r="M54" s="5" t="s">
        <v>132</v>
      </c>
      <c r="N54" s="5" t="s">
        <v>21</v>
      </c>
      <c r="O54" s="17" t="s">
        <v>424</v>
      </c>
      <c r="P54" s="5" t="s">
        <v>37</v>
      </c>
      <c r="Q54" s="5" t="s">
        <v>37</v>
      </c>
      <c r="V54" s="4" t="s">
        <v>99</v>
      </c>
      <c r="W54" s="8"/>
      <c r="X54" s="8"/>
      <c r="Y54" s="8"/>
      <c r="Z54" s="8"/>
      <c r="AA54" s="8"/>
      <c r="AB54" s="8"/>
      <c r="AC54" s="8"/>
      <c r="AD54" s="8"/>
      <c r="AE54" s="8"/>
      <c r="AF54" s="8">
        <f t="shared" si="1"/>
        <v>0</v>
      </c>
      <c r="AG54" s="8">
        <v>0.24</v>
      </c>
      <c r="AH54" s="8"/>
      <c r="AI54" s="8"/>
      <c r="AJ54" s="8"/>
      <c r="AK54" s="8">
        <v>2.4E-2</v>
      </c>
      <c r="AL54" s="4" t="s">
        <v>96</v>
      </c>
      <c r="AM54" s="4" t="s">
        <v>98</v>
      </c>
    </row>
    <row r="55" spans="1:39" x14ac:dyDescent="0.25">
      <c r="A55" s="4" t="s">
        <v>885</v>
      </c>
      <c r="B55" s="4" t="s">
        <v>380</v>
      </c>
      <c r="C55" s="4">
        <v>2020</v>
      </c>
      <c r="D55" s="11" t="s">
        <v>386</v>
      </c>
      <c r="E55" s="4" t="s">
        <v>381</v>
      </c>
      <c r="F55" s="4" t="s">
        <v>579</v>
      </c>
      <c r="G55" s="4" t="s">
        <v>744</v>
      </c>
      <c r="H55" s="4" t="s">
        <v>15</v>
      </c>
      <c r="I55" s="4" t="s">
        <v>104</v>
      </c>
      <c r="N55" s="5" t="s">
        <v>21</v>
      </c>
      <c r="O55" s="17" t="s">
        <v>48</v>
      </c>
      <c r="P55" s="5" t="s">
        <v>37</v>
      </c>
      <c r="V55" s="4" t="s">
        <v>112</v>
      </c>
      <c r="W55" s="8">
        <v>28.1</v>
      </c>
      <c r="X55" s="8">
        <v>7.5</v>
      </c>
      <c r="Y55" s="8">
        <v>5.18</v>
      </c>
      <c r="Z55" s="8"/>
      <c r="AA55" s="8"/>
      <c r="AB55" s="8"/>
      <c r="AC55" s="8">
        <v>16</v>
      </c>
      <c r="AD55" s="8"/>
      <c r="AE55" s="8"/>
      <c r="AF55" s="8">
        <f t="shared" si="1"/>
        <v>0</v>
      </c>
      <c r="AG55" s="8">
        <v>7.4060000000000001E-2</v>
      </c>
      <c r="AH55" s="8"/>
      <c r="AI55" s="8"/>
      <c r="AJ55" s="8">
        <v>13.74</v>
      </c>
      <c r="AK55" s="8"/>
      <c r="AL55" s="4" t="s">
        <v>96</v>
      </c>
      <c r="AM55" s="4" t="s">
        <v>98</v>
      </c>
    </row>
    <row r="56" spans="1:39" x14ac:dyDescent="0.25">
      <c r="A56" s="4" t="s">
        <v>886</v>
      </c>
      <c r="B56" s="4" t="s">
        <v>108</v>
      </c>
      <c r="C56" s="4">
        <v>2022</v>
      </c>
      <c r="D56" s="4" t="s">
        <v>854</v>
      </c>
      <c r="E56" s="12" t="s">
        <v>179</v>
      </c>
      <c r="F56" s="4" t="s">
        <v>579</v>
      </c>
      <c r="G56" s="4" t="s">
        <v>746</v>
      </c>
      <c r="H56" s="4" t="s">
        <v>15</v>
      </c>
      <c r="I56" s="4" t="s">
        <v>63</v>
      </c>
      <c r="J56" s="4" t="s">
        <v>109</v>
      </c>
      <c r="K56" s="4">
        <v>96</v>
      </c>
      <c r="L56" s="6" t="s">
        <v>25</v>
      </c>
      <c r="M56" s="5" t="s">
        <v>58</v>
      </c>
      <c r="N56" s="5" t="s">
        <v>21</v>
      </c>
      <c r="O56" s="17" t="s">
        <v>48</v>
      </c>
      <c r="P56" s="5" t="s">
        <v>37</v>
      </c>
      <c r="Q56" s="5" t="s">
        <v>37</v>
      </c>
      <c r="S56" s="4">
        <v>8400</v>
      </c>
      <c r="T56" s="4">
        <v>1.2</v>
      </c>
      <c r="V56" s="4" t="s">
        <v>95</v>
      </c>
      <c r="W56" s="8">
        <v>26</v>
      </c>
      <c r="X56" s="8"/>
      <c r="Y56" s="8">
        <v>5.5</v>
      </c>
      <c r="Z56" s="8">
        <v>0.35099999999999998</v>
      </c>
      <c r="AA56" s="8">
        <v>0.628</v>
      </c>
      <c r="AB56" s="8">
        <v>7.6120000000000001</v>
      </c>
      <c r="AC56" s="8"/>
      <c r="AD56" s="8">
        <v>43200</v>
      </c>
      <c r="AE56" s="8"/>
      <c r="AF56" s="8">
        <f t="shared" si="1"/>
        <v>2.7323435431519361</v>
      </c>
      <c r="AG56" s="8">
        <v>55.33</v>
      </c>
      <c r="AH56" s="8"/>
      <c r="AI56" s="8"/>
      <c r="AJ56" s="8"/>
      <c r="AK56" s="8"/>
      <c r="AL56" s="4" t="s">
        <v>96</v>
      </c>
      <c r="AM56" s="4" t="s">
        <v>98</v>
      </c>
    </row>
    <row r="57" spans="1:39" x14ac:dyDescent="0.25">
      <c r="A57" s="4" t="s">
        <v>1258</v>
      </c>
      <c r="B57" s="4" t="s">
        <v>31</v>
      </c>
      <c r="C57" s="4">
        <v>2017</v>
      </c>
      <c r="E57" s="4" t="s">
        <v>180</v>
      </c>
      <c r="F57" s="4" t="s">
        <v>578</v>
      </c>
      <c r="G57" s="4" t="s">
        <v>746</v>
      </c>
      <c r="H57" s="4" t="s">
        <v>32</v>
      </c>
      <c r="I57" s="4" t="s">
        <v>33</v>
      </c>
      <c r="J57" s="4" t="s">
        <v>34</v>
      </c>
      <c r="L57" s="6" t="s">
        <v>25</v>
      </c>
      <c r="M57" s="5" t="s">
        <v>58</v>
      </c>
      <c r="N57" s="5" t="s">
        <v>21</v>
      </c>
      <c r="O57" s="17" t="s">
        <v>424</v>
      </c>
      <c r="P57" s="5" t="s">
        <v>37</v>
      </c>
      <c r="Q57" s="5" t="s">
        <v>37</v>
      </c>
      <c r="U57" s="4">
        <v>14</v>
      </c>
      <c r="V57" s="4" t="s">
        <v>95</v>
      </c>
      <c r="W57" s="8">
        <v>29.14</v>
      </c>
      <c r="X57" s="8">
        <v>8.5</v>
      </c>
      <c r="Y57" s="8">
        <v>7.31</v>
      </c>
      <c r="Z57" s="8">
        <v>0.17799999999999999</v>
      </c>
      <c r="AA57" s="8">
        <v>2.6800000000000001E-3</v>
      </c>
      <c r="AB57" s="8">
        <v>0.69059999999999999</v>
      </c>
      <c r="AC57" s="8">
        <v>31.9</v>
      </c>
      <c r="AD57" s="8">
        <v>19613</v>
      </c>
      <c r="AE57" s="8">
        <v>4.7300000000000004</v>
      </c>
      <c r="AF57" s="8">
        <f t="shared" si="1"/>
        <v>0.34912876001513898</v>
      </c>
      <c r="AG57" s="8">
        <v>653.89</v>
      </c>
      <c r="AH57" s="8"/>
      <c r="AI57" s="8"/>
      <c r="AJ57" s="8">
        <v>497.52</v>
      </c>
      <c r="AK57" s="8">
        <v>25.59</v>
      </c>
      <c r="AL57" s="4" t="s">
        <v>96</v>
      </c>
      <c r="AM57" s="4" t="s">
        <v>168</v>
      </c>
    </row>
    <row r="58" spans="1:39" x14ac:dyDescent="0.25">
      <c r="A58" s="4" t="s">
        <v>888</v>
      </c>
      <c r="B58" s="4" t="s">
        <v>1071</v>
      </c>
      <c r="C58" s="4">
        <v>2017</v>
      </c>
      <c r="E58" s="4" t="s">
        <v>179</v>
      </c>
      <c r="F58" s="4" t="s">
        <v>578</v>
      </c>
      <c r="G58" s="4" t="s">
        <v>1073</v>
      </c>
      <c r="H58" s="15" t="s">
        <v>15</v>
      </c>
      <c r="I58" s="15" t="s">
        <v>16</v>
      </c>
      <c r="J58" s="4" t="s">
        <v>1074</v>
      </c>
      <c r="N58" s="5" t="s">
        <v>21</v>
      </c>
      <c r="O58" s="5" t="s">
        <v>424</v>
      </c>
      <c r="P58" s="5" t="s">
        <v>1056</v>
      </c>
      <c r="Q58" s="5" t="s">
        <v>1056</v>
      </c>
      <c r="V58" s="4" t="s">
        <v>112</v>
      </c>
      <c r="W58" s="4">
        <v>14.61</v>
      </c>
      <c r="AF58" s="25">
        <f t="shared" si="1"/>
        <v>0</v>
      </c>
      <c r="AG58" s="4">
        <v>0.11</v>
      </c>
      <c r="AJ58" s="4">
        <v>-239.26</v>
      </c>
      <c r="AL58" s="4" t="s">
        <v>96</v>
      </c>
      <c r="AM58" s="4" t="s">
        <v>97</v>
      </c>
    </row>
    <row r="59" spans="1:39" x14ac:dyDescent="0.25">
      <c r="A59" s="4" t="s">
        <v>889</v>
      </c>
      <c r="B59" s="28" t="s">
        <v>523</v>
      </c>
      <c r="C59" s="15">
        <v>2018</v>
      </c>
      <c r="D59" s="12" t="s">
        <v>795</v>
      </c>
      <c r="E59" s="15" t="s">
        <v>179</v>
      </c>
      <c r="F59" s="4" t="s">
        <v>579</v>
      </c>
      <c r="G59" s="4" t="s">
        <v>669</v>
      </c>
      <c r="H59" s="15" t="s">
        <v>15</v>
      </c>
      <c r="I59" s="15" t="s">
        <v>16</v>
      </c>
      <c r="J59" s="18" t="s">
        <v>29</v>
      </c>
      <c r="K59" s="16"/>
      <c r="L59" s="34"/>
      <c r="M59" s="17"/>
      <c r="N59" s="5" t="s">
        <v>21</v>
      </c>
      <c r="O59" s="17" t="s">
        <v>48</v>
      </c>
      <c r="P59" s="17" t="s">
        <v>37</v>
      </c>
      <c r="Q59" s="17" t="s">
        <v>37</v>
      </c>
      <c r="AF59" s="25">
        <f t="shared" si="1"/>
        <v>0</v>
      </c>
      <c r="AG59" s="16"/>
      <c r="AH59" s="16"/>
      <c r="AI59" s="16"/>
      <c r="AJ59" s="16"/>
      <c r="AK59" s="16">
        <v>6.480000000000001E-2</v>
      </c>
      <c r="AL59" s="4" t="s">
        <v>96</v>
      </c>
      <c r="AM59" s="4" t="s">
        <v>98</v>
      </c>
    </row>
    <row r="60" spans="1:39" x14ac:dyDescent="0.25">
      <c r="A60" s="4" t="s">
        <v>890</v>
      </c>
      <c r="B60" s="15" t="s">
        <v>472</v>
      </c>
      <c r="C60" s="15">
        <v>2018</v>
      </c>
      <c r="D60" s="15"/>
      <c r="E60" s="15" t="s">
        <v>180</v>
      </c>
      <c r="F60" s="4" t="s">
        <v>578</v>
      </c>
      <c r="G60" s="4" t="s">
        <v>570</v>
      </c>
      <c r="H60" s="15" t="s">
        <v>15</v>
      </c>
      <c r="I60" s="15" t="s">
        <v>16</v>
      </c>
      <c r="J60" s="18" t="s">
        <v>191</v>
      </c>
      <c r="K60" s="17"/>
      <c r="L60" s="33"/>
      <c r="M60" s="17"/>
      <c r="N60" s="5" t="s">
        <v>21</v>
      </c>
      <c r="O60" s="17" t="s">
        <v>48</v>
      </c>
      <c r="P60" s="17" t="s">
        <v>44</v>
      </c>
      <c r="Q60" s="17" t="s">
        <v>432</v>
      </c>
      <c r="AF60" s="25">
        <f t="shared" si="1"/>
        <v>0</v>
      </c>
      <c r="AG60" s="21">
        <v>168.48</v>
      </c>
      <c r="AH60" s="21"/>
      <c r="AI60" s="21"/>
      <c r="AJ60" s="21"/>
      <c r="AK60" s="15"/>
      <c r="AL60" s="4" t="s">
        <v>96</v>
      </c>
      <c r="AM60" s="4" t="s">
        <v>98</v>
      </c>
    </row>
    <row r="61" spans="1:39" x14ac:dyDescent="0.25">
      <c r="A61" s="4" t="s">
        <v>890</v>
      </c>
      <c r="B61" s="15" t="s">
        <v>472</v>
      </c>
      <c r="C61" s="15">
        <v>2018</v>
      </c>
      <c r="D61" s="15"/>
      <c r="E61" s="15" t="s">
        <v>180</v>
      </c>
      <c r="F61" s="4" t="s">
        <v>578</v>
      </c>
      <c r="G61" s="4" t="s">
        <v>570</v>
      </c>
      <c r="H61" s="15" t="s">
        <v>15</v>
      </c>
      <c r="I61" s="15" t="s">
        <v>16</v>
      </c>
      <c r="J61" s="18" t="s">
        <v>191</v>
      </c>
      <c r="K61" s="16"/>
      <c r="L61" s="34"/>
      <c r="M61" s="17"/>
      <c r="N61" s="5" t="s">
        <v>21</v>
      </c>
      <c r="O61" s="17" t="s">
        <v>48</v>
      </c>
      <c r="P61" s="17" t="s">
        <v>44</v>
      </c>
      <c r="Q61" s="24" t="s">
        <v>432</v>
      </c>
      <c r="AF61" s="25">
        <f t="shared" si="1"/>
        <v>0</v>
      </c>
      <c r="AG61" s="15"/>
      <c r="AH61" s="15"/>
      <c r="AI61" s="15"/>
      <c r="AJ61" s="15"/>
      <c r="AK61" s="15">
        <v>0.84983999999999993</v>
      </c>
      <c r="AL61" s="4" t="s">
        <v>96</v>
      </c>
      <c r="AM61" s="4" t="s">
        <v>98</v>
      </c>
    </row>
    <row r="62" spans="1:39" x14ac:dyDescent="0.25">
      <c r="A62" s="4" t="s">
        <v>995</v>
      </c>
      <c r="B62" s="15" t="s">
        <v>473</v>
      </c>
      <c r="C62" s="15">
        <v>2019</v>
      </c>
      <c r="D62" s="12" t="s">
        <v>797</v>
      </c>
      <c r="E62" s="15" t="s">
        <v>179</v>
      </c>
      <c r="F62" s="4" t="s">
        <v>579</v>
      </c>
      <c r="G62" s="4" t="s">
        <v>561</v>
      </c>
      <c r="H62" s="15" t="s">
        <v>15</v>
      </c>
      <c r="I62" s="15" t="s">
        <v>16</v>
      </c>
      <c r="J62" s="18" t="s">
        <v>191</v>
      </c>
      <c r="K62" s="17"/>
      <c r="L62" s="33"/>
      <c r="M62" s="17"/>
      <c r="N62" s="5" t="s">
        <v>21</v>
      </c>
      <c r="O62" s="17" t="s">
        <v>424</v>
      </c>
      <c r="P62" s="17" t="s">
        <v>44</v>
      </c>
      <c r="Q62" s="17" t="s">
        <v>50</v>
      </c>
      <c r="AF62" s="25">
        <f t="shared" si="1"/>
        <v>0</v>
      </c>
      <c r="AG62" s="21">
        <v>278.88</v>
      </c>
      <c r="AH62" s="21"/>
      <c r="AI62" s="21"/>
      <c r="AJ62" s="21"/>
      <c r="AK62" s="15"/>
      <c r="AL62" s="4" t="s">
        <v>96</v>
      </c>
      <c r="AM62" s="4" t="s">
        <v>98</v>
      </c>
    </row>
    <row r="63" spans="1:39" x14ac:dyDescent="0.25">
      <c r="A63" s="4" t="s">
        <v>995</v>
      </c>
      <c r="B63" s="15" t="s">
        <v>473</v>
      </c>
      <c r="C63" s="15">
        <v>2019</v>
      </c>
      <c r="D63" s="12" t="s">
        <v>797</v>
      </c>
      <c r="E63" s="15" t="s">
        <v>179</v>
      </c>
      <c r="F63" s="4" t="s">
        <v>579</v>
      </c>
      <c r="G63" s="4" t="s">
        <v>561</v>
      </c>
      <c r="H63" s="15" t="s">
        <v>15</v>
      </c>
      <c r="I63" s="15" t="s">
        <v>16</v>
      </c>
      <c r="J63" s="18" t="s">
        <v>191</v>
      </c>
      <c r="K63" s="16"/>
      <c r="L63" s="34"/>
      <c r="M63" s="17"/>
      <c r="N63" s="5" t="s">
        <v>21</v>
      </c>
      <c r="O63" s="17" t="s">
        <v>424</v>
      </c>
      <c r="P63" s="17" t="s">
        <v>44</v>
      </c>
      <c r="Q63" s="24" t="s">
        <v>50</v>
      </c>
      <c r="AF63" s="25">
        <f t="shared" si="1"/>
        <v>0</v>
      </c>
      <c r="AG63" s="15"/>
      <c r="AH63" s="15"/>
      <c r="AI63" s="15"/>
      <c r="AJ63" s="15"/>
      <c r="AK63" s="15">
        <v>2.2732800000000002</v>
      </c>
      <c r="AL63" s="4" t="s">
        <v>96</v>
      </c>
      <c r="AM63" s="4" t="s">
        <v>98</v>
      </c>
    </row>
    <row r="64" spans="1:39" x14ac:dyDescent="0.25">
      <c r="A64" s="4" t="s">
        <v>891</v>
      </c>
      <c r="B64" s="4" t="s">
        <v>56</v>
      </c>
      <c r="C64" s="4">
        <v>2018</v>
      </c>
      <c r="D64" s="4" t="s">
        <v>1079</v>
      </c>
      <c r="E64" s="4" t="s">
        <v>179</v>
      </c>
      <c r="F64" s="4" t="s">
        <v>578</v>
      </c>
      <c r="G64" s="4" t="s">
        <v>1078</v>
      </c>
      <c r="H64" s="15" t="s">
        <v>15</v>
      </c>
      <c r="I64" s="15" t="s">
        <v>16</v>
      </c>
      <c r="J64" s="4" t="s">
        <v>123</v>
      </c>
      <c r="N64" s="5" t="s">
        <v>21</v>
      </c>
      <c r="O64" s="5" t="s">
        <v>424</v>
      </c>
      <c r="P64" s="5" t="s">
        <v>1056</v>
      </c>
      <c r="Q64" s="5" t="s">
        <v>1056</v>
      </c>
      <c r="S64" s="4">
        <f>2.14*10000</f>
        <v>21400</v>
      </c>
      <c r="T64" s="4">
        <v>0.95</v>
      </c>
      <c r="V64" s="4" t="s">
        <v>99</v>
      </c>
      <c r="W64" s="4">
        <v>29.9</v>
      </c>
      <c r="X64" s="4">
        <v>8.42</v>
      </c>
      <c r="Y64" s="4">
        <v>9.44</v>
      </c>
      <c r="Z64" s="4">
        <v>0.82</v>
      </c>
      <c r="AB64" s="4">
        <v>0.24</v>
      </c>
      <c r="AD64" s="4">
        <v>52.46</v>
      </c>
      <c r="AF64" s="25">
        <f t="shared" si="1"/>
        <v>0.70989794708660159</v>
      </c>
      <c r="AG64" s="4">
        <v>483.29</v>
      </c>
      <c r="AJ64" s="4">
        <v>117.69</v>
      </c>
      <c r="AL64" s="4" t="s">
        <v>96</v>
      </c>
      <c r="AM64" s="4" t="s">
        <v>97</v>
      </c>
    </row>
    <row r="65" spans="1:39" x14ac:dyDescent="0.25">
      <c r="A65" s="4" t="s">
        <v>892</v>
      </c>
      <c r="B65" s="4" t="s">
        <v>56</v>
      </c>
      <c r="C65" s="4">
        <v>2023</v>
      </c>
      <c r="D65" s="4" t="s">
        <v>57</v>
      </c>
      <c r="E65" s="4" t="s">
        <v>179</v>
      </c>
      <c r="F65" s="4" t="s">
        <v>579</v>
      </c>
      <c r="G65" s="4" t="s">
        <v>748</v>
      </c>
      <c r="H65" s="4" t="s">
        <v>15</v>
      </c>
      <c r="I65" s="4" t="s">
        <v>16</v>
      </c>
      <c r="J65" s="4" t="s">
        <v>24</v>
      </c>
      <c r="K65" s="4">
        <v>260</v>
      </c>
      <c r="L65" s="6" t="s">
        <v>25</v>
      </c>
      <c r="M65" s="5" t="s">
        <v>58</v>
      </c>
      <c r="N65" s="5" t="s">
        <v>21</v>
      </c>
      <c r="O65" s="17" t="s">
        <v>424</v>
      </c>
      <c r="P65" s="5" t="s">
        <v>37</v>
      </c>
      <c r="Q65" s="5" t="s">
        <v>37</v>
      </c>
      <c r="R65" s="4" t="s">
        <v>60</v>
      </c>
      <c r="S65" s="4">
        <f>1615*10000</f>
        <v>16150000</v>
      </c>
      <c r="T65" s="4">
        <v>1.58</v>
      </c>
      <c r="V65" s="4" t="s">
        <v>95</v>
      </c>
      <c r="W65" s="8">
        <v>30.5</v>
      </c>
      <c r="X65" s="8">
        <v>8.1</v>
      </c>
      <c r="Y65" s="8"/>
      <c r="Z65" s="8">
        <v>3.64</v>
      </c>
      <c r="AA65" s="8"/>
      <c r="AB65" s="8">
        <v>0.17399999999999999</v>
      </c>
      <c r="AC65" s="8">
        <v>38</v>
      </c>
      <c r="AD65" s="8">
        <v>24500</v>
      </c>
      <c r="AE65" s="8"/>
      <c r="AF65" s="8">
        <f t="shared" si="1"/>
        <v>2.8798342710612896</v>
      </c>
      <c r="AG65" s="8">
        <v>0.28999999999999998</v>
      </c>
      <c r="AH65" s="8"/>
      <c r="AI65" s="8"/>
      <c r="AJ65" s="8">
        <v>15.93</v>
      </c>
      <c r="AK65" s="8"/>
      <c r="AL65" s="4" t="s">
        <v>96</v>
      </c>
      <c r="AM65" s="4" t="s">
        <v>97</v>
      </c>
    </row>
    <row r="66" spans="1:39" x14ac:dyDescent="0.25">
      <c r="A66" s="4" t="s">
        <v>892</v>
      </c>
      <c r="B66" s="4" t="s">
        <v>56</v>
      </c>
      <c r="C66" s="4">
        <v>2023</v>
      </c>
      <c r="D66" s="4" t="s">
        <v>57</v>
      </c>
      <c r="E66" s="4" t="s">
        <v>179</v>
      </c>
      <c r="F66" s="4" t="s">
        <v>579</v>
      </c>
      <c r="G66" s="4" t="s">
        <v>748</v>
      </c>
      <c r="H66" s="4" t="s">
        <v>15</v>
      </c>
      <c r="I66" s="4" t="s">
        <v>16</v>
      </c>
      <c r="J66" s="4" t="s">
        <v>24</v>
      </c>
      <c r="K66" s="4">
        <v>260</v>
      </c>
      <c r="L66" s="6" t="s">
        <v>25</v>
      </c>
      <c r="M66" s="5" t="s">
        <v>58</v>
      </c>
      <c r="N66" s="5" t="s">
        <v>21</v>
      </c>
      <c r="O66" s="17" t="s">
        <v>424</v>
      </c>
      <c r="P66" s="5" t="s">
        <v>37</v>
      </c>
      <c r="Q66" s="5" t="s">
        <v>37</v>
      </c>
      <c r="R66" s="4" t="s">
        <v>59</v>
      </c>
      <c r="S66" s="4">
        <f>1644*10000</f>
        <v>16440000</v>
      </c>
      <c r="T66" s="4">
        <v>1.51</v>
      </c>
      <c r="V66" s="4" t="s">
        <v>99</v>
      </c>
      <c r="W66" s="8">
        <v>30.5</v>
      </c>
      <c r="X66" s="8">
        <v>8</v>
      </c>
      <c r="Y66" s="8"/>
      <c r="Z66" s="8">
        <v>0.81</v>
      </c>
      <c r="AA66" s="8"/>
      <c r="AB66" s="8">
        <v>6.2E-2</v>
      </c>
      <c r="AC66" s="8">
        <v>30</v>
      </c>
      <c r="AD66" s="8">
        <v>21100</v>
      </c>
      <c r="AE66" s="8"/>
      <c r="AF66" s="8">
        <f t="shared" si="1"/>
        <v>0.64793104579116378</v>
      </c>
      <c r="AG66" s="8">
        <v>0.38</v>
      </c>
      <c r="AH66" s="8"/>
      <c r="AI66" s="8"/>
      <c r="AJ66" s="8">
        <v>14.67</v>
      </c>
      <c r="AK66" s="8"/>
      <c r="AL66" s="4" t="s">
        <v>96</v>
      </c>
      <c r="AM66" s="4" t="s">
        <v>97</v>
      </c>
    </row>
    <row r="67" spans="1:39" x14ac:dyDescent="0.25">
      <c r="A67" s="4" t="s">
        <v>893</v>
      </c>
      <c r="B67" s="4" t="s">
        <v>1076</v>
      </c>
      <c r="C67" s="4">
        <v>2021</v>
      </c>
      <c r="E67" s="4" t="s">
        <v>179</v>
      </c>
      <c r="F67" s="4" t="s">
        <v>578</v>
      </c>
      <c r="G67" s="4" t="s">
        <v>1077</v>
      </c>
      <c r="H67" s="15" t="s">
        <v>15</v>
      </c>
      <c r="I67" s="15" t="s">
        <v>16</v>
      </c>
      <c r="J67" s="4" t="s">
        <v>123</v>
      </c>
      <c r="N67" s="5" t="s">
        <v>21</v>
      </c>
      <c r="O67" s="5" t="s">
        <v>424</v>
      </c>
      <c r="P67" s="5" t="s">
        <v>1056</v>
      </c>
      <c r="Q67" s="5" t="s">
        <v>1056</v>
      </c>
      <c r="T67" s="4">
        <v>1.1000000000000001</v>
      </c>
      <c r="V67" s="4" t="s">
        <v>112</v>
      </c>
      <c r="W67" s="4">
        <v>25.1</v>
      </c>
      <c r="X67" s="4">
        <v>7.26</v>
      </c>
      <c r="Y67" s="4">
        <v>6.34</v>
      </c>
      <c r="Z67" s="4">
        <v>0.34</v>
      </c>
      <c r="AB67" s="4">
        <v>1.1499999999999999</v>
      </c>
      <c r="AD67" s="4">
        <v>20.68</v>
      </c>
      <c r="AF67" s="25">
        <f t="shared" si="1"/>
        <v>0.6142204384374168</v>
      </c>
      <c r="AG67" s="4">
        <v>133.04</v>
      </c>
      <c r="AL67" s="4" t="s">
        <v>96</v>
      </c>
      <c r="AM67" s="4" t="s">
        <v>97</v>
      </c>
    </row>
    <row r="68" spans="1:39" x14ac:dyDescent="0.25">
      <c r="A68" s="4" t="s">
        <v>894</v>
      </c>
      <c r="B68" s="4" t="s">
        <v>149</v>
      </c>
      <c r="C68" s="4">
        <v>2024</v>
      </c>
      <c r="D68" s="23" t="s">
        <v>150</v>
      </c>
      <c r="E68" s="4" t="s">
        <v>179</v>
      </c>
      <c r="F68" s="4" t="s">
        <v>579</v>
      </c>
      <c r="G68" s="4" t="s">
        <v>748</v>
      </c>
      <c r="H68" s="4" t="s">
        <v>15</v>
      </c>
      <c r="I68" s="4" t="s">
        <v>131</v>
      </c>
      <c r="J68" s="4" t="s">
        <v>151</v>
      </c>
      <c r="K68" s="4">
        <v>20</v>
      </c>
      <c r="L68" s="6" t="s">
        <v>43</v>
      </c>
      <c r="M68" s="5" t="s">
        <v>132</v>
      </c>
      <c r="N68" s="5" t="s">
        <v>21</v>
      </c>
      <c r="O68" s="17" t="s">
        <v>424</v>
      </c>
      <c r="P68" s="5" t="s">
        <v>44</v>
      </c>
      <c r="Q68" s="5" t="s">
        <v>45</v>
      </c>
      <c r="R68" s="4" t="s">
        <v>152</v>
      </c>
      <c r="S68" s="4">
        <v>80</v>
      </c>
      <c r="T68" s="4">
        <v>0.8</v>
      </c>
      <c r="U68" s="4">
        <v>400</v>
      </c>
      <c r="V68" s="4" t="s">
        <v>112</v>
      </c>
      <c r="W68" s="8"/>
      <c r="X68" s="8"/>
      <c r="Y68" s="8"/>
      <c r="Z68" s="8"/>
      <c r="AA68" s="8"/>
      <c r="AB68" s="8"/>
      <c r="AC68" s="8"/>
      <c r="AD68" s="8"/>
      <c r="AE68" s="8"/>
      <c r="AF68" s="8">
        <f t="shared" si="1"/>
        <v>0</v>
      </c>
      <c r="AG68" s="8">
        <f>0.25*24</f>
        <v>6</v>
      </c>
      <c r="AH68" s="8"/>
      <c r="AI68" s="8"/>
      <c r="AJ68" s="8">
        <v>0.33100000000000002</v>
      </c>
      <c r="AK68" s="8"/>
      <c r="AL68" s="4" t="s">
        <v>96</v>
      </c>
      <c r="AM68" s="4" t="s">
        <v>97</v>
      </c>
    </row>
    <row r="69" spans="1:39" x14ac:dyDescent="0.25">
      <c r="A69" s="4" t="s">
        <v>894</v>
      </c>
      <c r="B69" s="4" t="s">
        <v>149</v>
      </c>
      <c r="C69" s="4">
        <v>2024</v>
      </c>
      <c r="D69" s="23" t="s">
        <v>150</v>
      </c>
      <c r="E69" s="4" t="s">
        <v>179</v>
      </c>
      <c r="F69" s="4" t="s">
        <v>579</v>
      </c>
      <c r="G69" s="4" t="s">
        <v>748</v>
      </c>
      <c r="H69" s="4" t="s">
        <v>15</v>
      </c>
      <c r="I69" s="4" t="s">
        <v>131</v>
      </c>
      <c r="J69" s="4" t="s">
        <v>151</v>
      </c>
      <c r="K69" s="4">
        <v>20</v>
      </c>
      <c r="L69" s="6" t="s">
        <v>43</v>
      </c>
      <c r="M69" s="5" t="s">
        <v>132</v>
      </c>
      <c r="N69" s="5" t="s">
        <v>21</v>
      </c>
      <c r="O69" s="17" t="s">
        <v>424</v>
      </c>
      <c r="P69" s="5" t="s">
        <v>44</v>
      </c>
      <c r="Q69" s="5" t="s">
        <v>45</v>
      </c>
      <c r="R69" s="4" t="s">
        <v>153</v>
      </c>
      <c r="S69" s="4">
        <v>150</v>
      </c>
      <c r="T69" s="4">
        <v>1.5</v>
      </c>
      <c r="U69" s="4">
        <v>160</v>
      </c>
      <c r="V69" s="4" t="s">
        <v>112</v>
      </c>
      <c r="W69" s="8"/>
      <c r="X69" s="8"/>
      <c r="Y69" s="8"/>
      <c r="Z69" s="8"/>
      <c r="AA69" s="8"/>
      <c r="AB69" s="8"/>
      <c r="AC69" s="8"/>
      <c r="AD69" s="8"/>
      <c r="AE69" s="8"/>
      <c r="AF69" s="8">
        <f t="shared" si="1"/>
        <v>0</v>
      </c>
      <c r="AG69" s="8">
        <f>1.04*24</f>
        <v>24.96</v>
      </c>
      <c r="AH69" s="8"/>
      <c r="AI69" s="8"/>
      <c r="AJ69" s="8">
        <v>0.20100000000000001</v>
      </c>
      <c r="AK69" s="8"/>
      <c r="AL69" s="4" t="s">
        <v>96</v>
      </c>
      <c r="AM69" s="4" t="s">
        <v>97</v>
      </c>
    </row>
    <row r="70" spans="1:39" x14ac:dyDescent="0.25">
      <c r="A70" s="4" t="s">
        <v>894</v>
      </c>
      <c r="B70" s="4" t="s">
        <v>149</v>
      </c>
      <c r="C70" s="4">
        <v>2024</v>
      </c>
      <c r="D70" s="23" t="s">
        <v>150</v>
      </c>
      <c r="E70" s="4" t="s">
        <v>179</v>
      </c>
      <c r="F70" s="4" t="s">
        <v>579</v>
      </c>
      <c r="G70" s="4" t="s">
        <v>748</v>
      </c>
      <c r="H70" s="4" t="s">
        <v>15</v>
      </c>
      <c r="I70" s="4" t="s">
        <v>131</v>
      </c>
      <c r="J70" s="4" t="s">
        <v>151</v>
      </c>
      <c r="K70" s="4">
        <v>20</v>
      </c>
      <c r="L70" s="6" t="s">
        <v>43</v>
      </c>
      <c r="M70" s="5" t="s">
        <v>132</v>
      </c>
      <c r="N70" s="5" t="s">
        <v>21</v>
      </c>
      <c r="O70" s="17" t="s">
        <v>424</v>
      </c>
      <c r="P70" s="5" t="s">
        <v>44</v>
      </c>
      <c r="Q70" s="5" t="s">
        <v>45</v>
      </c>
      <c r="R70" s="4" t="s">
        <v>155</v>
      </c>
      <c r="S70" s="4">
        <v>15000</v>
      </c>
      <c r="T70" s="4">
        <v>45</v>
      </c>
      <c r="U70" s="4">
        <v>2.46</v>
      </c>
      <c r="V70" s="4" t="s">
        <v>112</v>
      </c>
      <c r="W70" s="8"/>
      <c r="X70" s="8"/>
      <c r="Y70" s="8"/>
      <c r="Z70" s="8"/>
      <c r="AA70" s="8"/>
      <c r="AB70" s="8"/>
      <c r="AC70" s="8"/>
      <c r="AD70" s="8"/>
      <c r="AE70" s="8"/>
      <c r="AF70" s="8">
        <f t="shared" si="1"/>
        <v>0</v>
      </c>
      <c r="AG70" s="8">
        <f>10.8*24</f>
        <v>259.20000000000005</v>
      </c>
      <c r="AH70" s="8"/>
      <c r="AI70" s="8"/>
      <c r="AJ70" s="8">
        <v>0.185</v>
      </c>
      <c r="AK70" s="8"/>
      <c r="AL70" s="4" t="s">
        <v>96</v>
      </c>
      <c r="AM70" s="4" t="s">
        <v>97</v>
      </c>
    </row>
    <row r="71" spans="1:39" x14ac:dyDescent="0.25">
      <c r="A71" s="4" t="s">
        <v>894</v>
      </c>
      <c r="B71" s="4" t="s">
        <v>149</v>
      </c>
      <c r="C71" s="4">
        <v>2024</v>
      </c>
      <c r="D71" s="23" t="s">
        <v>150</v>
      </c>
      <c r="E71" s="4" t="s">
        <v>179</v>
      </c>
      <c r="F71" s="4" t="s">
        <v>579</v>
      </c>
      <c r="G71" s="4" t="s">
        <v>748</v>
      </c>
      <c r="H71" s="4" t="s">
        <v>15</v>
      </c>
      <c r="I71" s="4" t="s">
        <v>131</v>
      </c>
      <c r="J71" s="4" t="s">
        <v>151</v>
      </c>
      <c r="K71" s="4">
        <v>20</v>
      </c>
      <c r="L71" s="6" t="s">
        <v>43</v>
      </c>
      <c r="M71" s="5" t="s">
        <v>132</v>
      </c>
      <c r="N71" s="5" t="s">
        <v>21</v>
      </c>
      <c r="O71" s="17" t="s">
        <v>424</v>
      </c>
      <c r="P71" s="5" t="s">
        <v>44</v>
      </c>
      <c r="Q71" s="5" t="s">
        <v>45</v>
      </c>
      <c r="R71" s="4" t="s">
        <v>154</v>
      </c>
      <c r="S71" s="4">
        <v>9200</v>
      </c>
      <c r="T71" s="4">
        <v>1.2</v>
      </c>
      <c r="U71" s="4">
        <v>0.56999999999999995</v>
      </c>
      <c r="V71" s="4" t="s">
        <v>112</v>
      </c>
      <c r="W71" s="8"/>
      <c r="X71" s="8"/>
      <c r="Y71" s="8"/>
      <c r="Z71" s="8"/>
      <c r="AA71" s="8"/>
      <c r="AB71" s="8"/>
      <c r="AC71" s="8"/>
      <c r="AD71" s="8"/>
      <c r="AE71" s="8"/>
      <c r="AF71" s="8">
        <f t="shared" si="1"/>
        <v>0</v>
      </c>
      <c r="AG71" s="8">
        <f>15.8*24</f>
        <v>379.20000000000005</v>
      </c>
      <c r="AH71" s="8"/>
      <c r="AI71" s="8"/>
      <c r="AJ71" s="8">
        <v>0.17199999999999999</v>
      </c>
      <c r="AK71" s="8"/>
      <c r="AL71" s="4" t="s">
        <v>96</v>
      </c>
      <c r="AM71" s="4" t="s">
        <v>97</v>
      </c>
    </row>
    <row r="72" spans="1:39" x14ac:dyDescent="0.25">
      <c r="A72" s="4" t="s">
        <v>895</v>
      </c>
      <c r="B72" s="12" t="s">
        <v>176</v>
      </c>
      <c r="C72" s="4">
        <v>2023</v>
      </c>
      <c r="D72" s="12" t="s">
        <v>799</v>
      </c>
      <c r="E72" s="15" t="s">
        <v>179</v>
      </c>
      <c r="F72" s="4" t="s">
        <v>579</v>
      </c>
      <c r="G72" s="4" t="s">
        <v>672</v>
      </c>
      <c r="H72" s="4" t="s">
        <v>15</v>
      </c>
      <c r="I72" s="4" t="s">
        <v>16</v>
      </c>
      <c r="J72" s="12" t="s">
        <v>113</v>
      </c>
      <c r="N72" s="5" t="s">
        <v>21</v>
      </c>
      <c r="O72" s="5" t="s">
        <v>424</v>
      </c>
      <c r="W72" s="8"/>
      <c r="X72" s="8"/>
      <c r="Y72" s="8"/>
      <c r="Z72" s="8"/>
      <c r="AA72" s="8"/>
      <c r="AB72" s="8"/>
      <c r="AC72" s="8"/>
      <c r="AD72" s="8"/>
      <c r="AE72" s="8"/>
      <c r="AF72" s="8">
        <f t="shared" si="1"/>
        <v>0</v>
      </c>
      <c r="AG72" s="8">
        <v>0.24</v>
      </c>
      <c r="AH72" s="8"/>
      <c r="AI72" s="8"/>
      <c r="AJ72" s="8"/>
      <c r="AK72" s="8"/>
      <c r="AL72" s="4" t="s">
        <v>96</v>
      </c>
      <c r="AM72" s="4" t="s">
        <v>98</v>
      </c>
    </row>
    <row r="73" spans="1:39" x14ac:dyDescent="0.25">
      <c r="A73" s="4" t="s">
        <v>895</v>
      </c>
      <c r="B73" s="12" t="s">
        <v>475</v>
      </c>
      <c r="C73" s="12">
        <v>2023</v>
      </c>
      <c r="D73" s="12" t="s">
        <v>799</v>
      </c>
      <c r="E73" s="15" t="s">
        <v>179</v>
      </c>
      <c r="F73" s="4" t="s">
        <v>579</v>
      </c>
      <c r="G73" s="4" t="s">
        <v>672</v>
      </c>
      <c r="H73" s="12" t="s">
        <v>15</v>
      </c>
      <c r="I73" s="12" t="s">
        <v>16</v>
      </c>
      <c r="J73" s="12" t="s">
        <v>113</v>
      </c>
      <c r="K73" s="13"/>
      <c r="L73" s="35"/>
      <c r="M73" s="13"/>
      <c r="N73" s="5" t="s">
        <v>21</v>
      </c>
      <c r="O73" s="17" t="s">
        <v>424</v>
      </c>
      <c r="P73" s="13" t="s">
        <v>37</v>
      </c>
      <c r="Q73" s="13" t="s">
        <v>37</v>
      </c>
      <c r="AF73" s="8">
        <f t="shared" si="1"/>
        <v>0</v>
      </c>
      <c r="AG73" s="26">
        <v>0.24</v>
      </c>
      <c r="AH73" s="26"/>
      <c r="AI73" s="26"/>
      <c r="AJ73" s="26"/>
      <c r="AK73" s="12"/>
      <c r="AL73" s="4" t="s">
        <v>96</v>
      </c>
      <c r="AM73" s="4" t="s">
        <v>98</v>
      </c>
    </row>
    <row r="74" spans="1:39" x14ac:dyDescent="0.25">
      <c r="A74" s="4" t="s">
        <v>895</v>
      </c>
      <c r="B74" s="31" t="s">
        <v>475</v>
      </c>
      <c r="C74" s="15">
        <v>2023</v>
      </c>
      <c r="D74" s="12" t="s">
        <v>799</v>
      </c>
      <c r="E74" s="15" t="s">
        <v>179</v>
      </c>
      <c r="F74" s="4" t="s">
        <v>579</v>
      </c>
      <c r="G74" s="4" t="s">
        <v>672</v>
      </c>
      <c r="H74" s="15" t="s">
        <v>15</v>
      </c>
      <c r="I74" s="15" t="s">
        <v>16</v>
      </c>
      <c r="J74" s="18" t="s">
        <v>113</v>
      </c>
      <c r="K74" s="16"/>
      <c r="L74" s="34"/>
      <c r="M74" s="17"/>
      <c r="N74" s="5" t="s">
        <v>21</v>
      </c>
      <c r="O74" s="17" t="s">
        <v>424</v>
      </c>
      <c r="P74" s="17" t="s">
        <v>37</v>
      </c>
      <c r="Q74" s="17" t="s">
        <v>37</v>
      </c>
      <c r="AF74" s="8">
        <f t="shared" si="1"/>
        <v>0</v>
      </c>
      <c r="AG74" s="16"/>
      <c r="AH74" s="16"/>
      <c r="AI74" s="16"/>
      <c r="AJ74" s="16"/>
      <c r="AK74" s="16">
        <v>5.8320000000000004E-2</v>
      </c>
      <c r="AL74" s="4" t="s">
        <v>96</v>
      </c>
      <c r="AM74" s="4" t="s">
        <v>98</v>
      </c>
    </row>
    <row r="75" spans="1:39" x14ac:dyDescent="0.25">
      <c r="A75" s="4" t="s">
        <v>896</v>
      </c>
      <c r="B75" s="4" t="s">
        <v>22</v>
      </c>
      <c r="C75" s="4">
        <v>2021</v>
      </c>
      <c r="D75" s="23" t="s">
        <v>23</v>
      </c>
      <c r="E75" s="15" t="s">
        <v>179</v>
      </c>
      <c r="F75" s="4" t="s">
        <v>579</v>
      </c>
      <c r="G75" s="4" t="s">
        <v>749</v>
      </c>
      <c r="H75" s="4" t="s">
        <v>15</v>
      </c>
      <c r="I75" s="4" t="s">
        <v>16</v>
      </c>
      <c r="J75" s="4" t="s">
        <v>24</v>
      </c>
      <c r="K75" s="4">
        <v>365</v>
      </c>
      <c r="L75" s="6" t="s">
        <v>25</v>
      </c>
      <c r="M75" s="5" t="s">
        <v>58</v>
      </c>
      <c r="N75" s="5" t="s">
        <v>21</v>
      </c>
      <c r="O75" s="17" t="s">
        <v>424</v>
      </c>
      <c r="P75" s="5" t="s">
        <v>37</v>
      </c>
      <c r="Q75" s="5" t="s">
        <v>37</v>
      </c>
      <c r="S75" s="7">
        <v>1000</v>
      </c>
      <c r="T75" s="4">
        <v>1.3</v>
      </c>
      <c r="V75" s="4" t="s">
        <v>95</v>
      </c>
      <c r="W75" s="8">
        <v>28.26</v>
      </c>
      <c r="X75" s="8">
        <v>8.8800000000000008</v>
      </c>
      <c r="Y75" s="8">
        <v>5.33</v>
      </c>
      <c r="Z75" s="8">
        <v>0.44</v>
      </c>
      <c r="AA75" s="8"/>
      <c r="AB75" s="8"/>
      <c r="AC75" s="8"/>
      <c r="AD75" s="8">
        <v>12.56</v>
      </c>
      <c r="AE75" s="8"/>
      <c r="AF75" s="8">
        <f t="shared" si="1"/>
        <v>0.34170731707317076</v>
      </c>
      <c r="AG75" s="8">
        <f>22.6*24</f>
        <v>542.40000000000009</v>
      </c>
      <c r="AH75" s="8">
        <f>AG75*0.1</f>
        <v>54.240000000000009</v>
      </c>
      <c r="AI75" s="8"/>
      <c r="AJ75" s="8"/>
      <c r="AK75" s="8"/>
      <c r="AL75" s="4" t="s">
        <v>96</v>
      </c>
      <c r="AM75" s="4" t="s">
        <v>169</v>
      </c>
    </row>
    <row r="76" spans="1:39" x14ac:dyDescent="0.25">
      <c r="A76" s="4" t="s">
        <v>897</v>
      </c>
      <c r="B76" s="4" t="s">
        <v>61</v>
      </c>
      <c r="C76" s="4">
        <v>2016</v>
      </c>
      <c r="D76" s="11" t="s">
        <v>62</v>
      </c>
      <c r="E76" s="15" t="s">
        <v>179</v>
      </c>
      <c r="F76" s="4" t="s">
        <v>579</v>
      </c>
      <c r="G76" s="4" t="s">
        <v>750</v>
      </c>
      <c r="H76" s="4" t="s">
        <v>15</v>
      </c>
      <c r="I76" s="4" t="s">
        <v>63</v>
      </c>
      <c r="J76" s="4" t="s">
        <v>64</v>
      </c>
      <c r="K76" s="4">
        <v>123</v>
      </c>
      <c r="L76" s="6" t="s">
        <v>43</v>
      </c>
      <c r="M76" s="5" t="s">
        <v>132</v>
      </c>
      <c r="N76" s="5" t="s">
        <v>21</v>
      </c>
      <c r="O76" s="17" t="s">
        <v>424</v>
      </c>
      <c r="P76" s="5" t="s">
        <v>37</v>
      </c>
      <c r="Q76" s="5" t="s">
        <v>37</v>
      </c>
      <c r="S76" s="4">
        <v>6000</v>
      </c>
      <c r="T76" s="4">
        <v>1</v>
      </c>
      <c r="U76" s="4">
        <v>8</v>
      </c>
      <c r="V76" s="4" t="s">
        <v>95</v>
      </c>
      <c r="W76" s="8"/>
      <c r="X76" s="8"/>
      <c r="Y76" s="8"/>
      <c r="Z76" s="8"/>
      <c r="AA76" s="8"/>
      <c r="AB76" s="8"/>
      <c r="AC76" s="8"/>
      <c r="AD76" s="8"/>
      <c r="AE76" s="8"/>
      <c r="AF76" s="8">
        <f t="shared" si="1"/>
        <v>0</v>
      </c>
      <c r="AG76" s="8">
        <v>0.22700000000000001</v>
      </c>
      <c r="AH76" s="8"/>
      <c r="AI76" s="8"/>
      <c r="AJ76" s="8">
        <v>149.69999999999999</v>
      </c>
      <c r="AK76" s="8">
        <v>4.2999999999999997E-2</v>
      </c>
      <c r="AL76" s="4" t="s">
        <v>96</v>
      </c>
      <c r="AM76" s="4" t="s">
        <v>97</v>
      </c>
    </row>
    <row r="77" spans="1:39" x14ac:dyDescent="0.25">
      <c r="A77" s="4" t="s">
        <v>897</v>
      </c>
      <c r="B77" s="4" t="s">
        <v>61</v>
      </c>
      <c r="C77" s="4">
        <v>2016</v>
      </c>
      <c r="D77" s="11" t="s">
        <v>62</v>
      </c>
      <c r="E77" s="15" t="s">
        <v>179</v>
      </c>
      <c r="F77" s="4" t="s">
        <v>579</v>
      </c>
      <c r="G77" s="4" t="s">
        <v>750</v>
      </c>
      <c r="H77" s="4" t="s">
        <v>15</v>
      </c>
      <c r="I77" s="4" t="s">
        <v>63</v>
      </c>
      <c r="J77" s="4" t="s">
        <v>114</v>
      </c>
      <c r="K77" s="4">
        <v>120</v>
      </c>
      <c r="L77" s="6" t="s">
        <v>74</v>
      </c>
      <c r="M77" s="5" t="s">
        <v>58</v>
      </c>
      <c r="N77" s="5" t="s">
        <v>21</v>
      </c>
      <c r="O77" s="17" t="s">
        <v>424</v>
      </c>
      <c r="P77" s="5" t="s">
        <v>37</v>
      </c>
      <c r="Q77" s="5" t="s">
        <v>37</v>
      </c>
      <c r="V77" s="4" t="s">
        <v>95</v>
      </c>
      <c r="W77" s="8"/>
      <c r="X77" s="8"/>
      <c r="Y77" s="8"/>
      <c r="Z77" s="8"/>
      <c r="AA77" s="8"/>
      <c r="AB77" s="8"/>
      <c r="AC77" s="8"/>
      <c r="AD77" s="8"/>
      <c r="AE77" s="8"/>
      <c r="AF77" s="8">
        <f t="shared" si="1"/>
        <v>0</v>
      </c>
      <c r="AG77" s="8">
        <v>0.96</v>
      </c>
      <c r="AH77" s="8"/>
      <c r="AI77" s="8"/>
      <c r="AJ77" s="8"/>
      <c r="AK77" s="8">
        <v>9.0959999999999999E-2</v>
      </c>
      <c r="AL77" s="4" t="s">
        <v>96</v>
      </c>
      <c r="AM77" s="4" t="s">
        <v>98</v>
      </c>
    </row>
    <row r="78" spans="1:39" x14ac:dyDescent="0.25">
      <c r="A78" s="4" t="s">
        <v>897</v>
      </c>
      <c r="B78" s="4" t="s">
        <v>61</v>
      </c>
      <c r="C78" s="4">
        <v>2016</v>
      </c>
      <c r="D78" s="11" t="s">
        <v>62</v>
      </c>
      <c r="E78" s="15" t="s">
        <v>179</v>
      </c>
      <c r="F78" s="4" t="s">
        <v>579</v>
      </c>
      <c r="G78" s="4" t="s">
        <v>750</v>
      </c>
      <c r="H78" s="4" t="s">
        <v>15</v>
      </c>
      <c r="I78" s="4" t="s">
        <v>63</v>
      </c>
      <c r="J78" s="4" t="s">
        <v>64</v>
      </c>
      <c r="K78" s="4">
        <v>120</v>
      </c>
      <c r="L78" s="6" t="s">
        <v>25</v>
      </c>
      <c r="M78" s="5" t="s">
        <v>58</v>
      </c>
      <c r="N78" s="5" t="s">
        <v>21</v>
      </c>
      <c r="O78" s="17" t="s">
        <v>424</v>
      </c>
      <c r="P78" s="5" t="s">
        <v>37</v>
      </c>
      <c r="Q78" s="5" t="s">
        <v>37</v>
      </c>
      <c r="S78" s="4">
        <f>0.6*10000</f>
        <v>6000</v>
      </c>
      <c r="T78" s="4">
        <v>1</v>
      </c>
      <c r="U78" s="4">
        <v>40</v>
      </c>
      <c r="V78" s="4" t="s">
        <v>95</v>
      </c>
      <c r="W78" s="8"/>
      <c r="X78" s="8"/>
      <c r="Y78" s="8"/>
      <c r="Z78" s="8"/>
      <c r="AA78" s="8"/>
      <c r="AB78" s="8"/>
      <c r="AC78" s="8"/>
      <c r="AD78" s="8"/>
      <c r="AE78" s="8"/>
      <c r="AF78" s="8">
        <f t="shared" si="1"/>
        <v>0</v>
      </c>
      <c r="AG78" s="8">
        <v>1.496</v>
      </c>
      <c r="AH78" s="8"/>
      <c r="AI78" s="8"/>
      <c r="AJ78" s="8">
        <v>311.89999999999998</v>
      </c>
      <c r="AK78" s="8">
        <v>0.151</v>
      </c>
      <c r="AL78" s="4" t="s">
        <v>96</v>
      </c>
      <c r="AM78" s="4" t="s">
        <v>97</v>
      </c>
    </row>
    <row r="79" spans="1:39" x14ac:dyDescent="0.25">
      <c r="A79" s="4" t="s">
        <v>898</v>
      </c>
      <c r="B79" s="15" t="s">
        <v>477</v>
      </c>
      <c r="C79" s="15">
        <v>2019</v>
      </c>
      <c r="D79" s="12" t="s">
        <v>800</v>
      </c>
      <c r="E79" s="15" t="s">
        <v>179</v>
      </c>
      <c r="F79" s="4" t="s">
        <v>579</v>
      </c>
      <c r="G79" s="4" t="s">
        <v>568</v>
      </c>
      <c r="H79" s="15" t="s">
        <v>15</v>
      </c>
      <c r="I79" s="15" t="s">
        <v>16</v>
      </c>
      <c r="J79" s="18" t="s">
        <v>419</v>
      </c>
      <c r="K79" s="17"/>
      <c r="L79" s="33"/>
      <c r="M79" s="17"/>
      <c r="N79" s="17" t="s">
        <v>21</v>
      </c>
      <c r="O79" s="17" t="s">
        <v>48</v>
      </c>
      <c r="P79" s="17" t="s">
        <v>44</v>
      </c>
      <c r="Q79" s="17" t="s">
        <v>432</v>
      </c>
      <c r="AF79" s="25">
        <f t="shared" si="1"/>
        <v>0</v>
      </c>
      <c r="AG79" s="21">
        <v>286.79999999999995</v>
      </c>
      <c r="AH79" s="21"/>
      <c r="AI79" s="21"/>
      <c r="AJ79" s="21"/>
      <c r="AK79" s="15"/>
      <c r="AL79" s="4" t="s">
        <v>96</v>
      </c>
      <c r="AM79" s="4" t="s">
        <v>98</v>
      </c>
    </row>
    <row r="80" spans="1:39" x14ac:dyDescent="0.25">
      <c r="A80" s="4" t="s">
        <v>898</v>
      </c>
      <c r="B80" s="15" t="s">
        <v>477</v>
      </c>
      <c r="C80" s="15">
        <v>2019</v>
      </c>
      <c r="D80" s="12" t="s">
        <v>800</v>
      </c>
      <c r="E80" s="15" t="s">
        <v>179</v>
      </c>
      <c r="F80" s="4" t="s">
        <v>579</v>
      </c>
      <c r="G80" s="4" t="s">
        <v>568</v>
      </c>
      <c r="H80" s="15" t="s">
        <v>15</v>
      </c>
      <c r="I80" s="15" t="s">
        <v>16</v>
      </c>
      <c r="J80" s="18" t="s">
        <v>419</v>
      </c>
      <c r="K80" s="16"/>
      <c r="L80" s="34"/>
      <c r="M80" s="17"/>
      <c r="N80" s="17" t="s">
        <v>21</v>
      </c>
      <c r="O80" s="17" t="s">
        <v>48</v>
      </c>
      <c r="P80" s="17" t="s">
        <v>44</v>
      </c>
      <c r="Q80" s="24" t="s">
        <v>432</v>
      </c>
      <c r="AF80" s="25">
        <f t="shared" si="1"/>
        <v>0</v>
      </c>
      <c r="AG80" s="15"/>
      <c r="AH80" s="15"/>
      <c r="AI80" s="15"/>
      <c r="AJ80" s="15"/>
      <c r="AK80" s="15">
        <v>0.50280000000000002</v>
      </c>
      <c r="AL80" s="4" t="s">
        <v>96</v>
      </c>
      <c r="AM80" s="4" t="s">
        <v>98</v>
      </c>
    </row>
    <row r="81" spans="1:39" x14ac:dyDescent="0.25">
      <c r="A81" s="4" t="s">
        <v>1012</v>
      </c>
      <c r="B81" s="15" t="s">
        <v>406</v>
      </c>
      <c r="C81" s="15">
        <v>2018</v>
      </c>
      <c r="D81" s="12" t="s">
        <v>809</v>
      </c>
      <c r="E81" s="15" t="s">
        <v>179</v>
      </c>
      <c r="F81" s="4" t="s">
        <v>579</v>
      </c>
      <c r="G81" s="4" t="s">
        <v>680</v>
      </c>
      <c r="H81" s="15" t="s">
        <v>15</v>
      </c>
      <c r="I81" s="15" t="s">
        <v>16</v>
      </c>
      <c r="J81" s="18" t="s">
        <v>100</v>
      </c>
      <c r="K81" s="17"/>
      <c r="L81" s="33"/>
      <c r="M81" s="17"/>
      <c r="N81" s="17" t="s">
        <v>21</v>
      </c>
      <c r="O81" s="17" t="s">
        <v>48</v>
      </c>
      <c r="P81" s="17" t="s">
        <v>44</v>
      </c>
      <c r="Q81" s="17" t="s">
        <v>432</v>
      </c>
      <c r="AF81" s="25">
        <f t="shared" si="1"/>
        <v>0</v>
      </c>
      <c r="AG81" s="21">
        <v>12.24</v>
      </c>
      <c r="AH81" s="21"/>
      <c r="AI81" s="21"/>
      <c r="AJ81" s="21"/>
      <c r="AK81" s="15"/>
      <c r="AL81" s="4" t="s">
        <v>96</v>
      </c>
      <c r="AM81" s="4" t="s">
        <v>98</v>
      </c>
    </row>
    <row r="82" spans="1:39" x14ac:dyDescent="0.25">
      <c r="A82" s="4" t="s">
        <v>1012</v>
      </c>
      <c r="B82" s="15" t="s">
        <v>406</v>
      </c>
      <c r="C82" s="15">
        <v>2018</v>
      </c>
      <c r="D82" s="12" t="s">
        <v>809</v>
      </c>
      <c r="E82" s="15" t="s">
        <v>179</v>
      </c>
      <c r="F82" s="4" t="s">
        <v>579</v>
      </c>
      <c r="G82" s="4" t="s">
        <v>680</v>
      </c>
      <c r="H82" s="15" t="s">
        <v>15</v>
      </c>
      <c r="I82" s="15" t="s">
        <v>16</v>
      </c>
      <c r="J82" s="18" t="s">
        <v>100</v>
      </c>
      <c r="K82" s="16"/>
      <c r="L82" s="34"/>
      <c r="M82" s="17"/>
      <c r="N82" s="17" t="s">
        <v>21</v>
      </c>
      <c r="O82" s="17" t="s">
        <v>48</v>
      </c>
      <c r="P82" s="17" t="s">
        <v>44</v>
      </c>
      <c r="Q82" s="24" t="s">
        <v>432</v>
      </c>
      <c r="AF82" s="25">
        <f t="shared" si="1"/>
        <v>0</v>
      </c>
      <c r="AG82" s="15"/>
      <c r="AH82" s="15"/>
      <c r="AI82" s="15"/>
      <c r="AJ82" s="15"/>
      <c r="AK82" s="15">
        <v>1.3147200000000001</v>
      </c>
      <c r="AL82" s="4" t="s">
        <v>96</v>
      </c>
      <c r="AM82" s="4" t="s">
        <v>98</v>
      </c>
    </row>
    <row r="83" spans="1:39" x14ac:dyDescent="0.25">
      <c r="A83" s="4" t="s">
        <v>899</v>
      </c>
      <c r="B83" s="4" t="s">
        <v>1080</v>
      </c>
      <c r="C83" s="4">
        <v>2015</v>
      </c>
      <c r="E83" s="4" t="s">
        <v>180</v>
      </c>
      <c r="F83" s="4" t="s">
        <v>578</v>
      </c>
      <c r="G83" s="4" t="s">
        <v>1082</v>
      </c>
      <c r="H83" s="15" t="s">
        <v>15</v>
      </c>
      <c r="I83" s="15" t="s">
        <v>16</v>
      </c>
      <c r="J83" s="4" t="s">
        <v>1081</v>
      </c>
      <c r="N83" s="5" t="s">
        <v>21</v>
      </c>
      <c r="O83" s="5" t="s">
        <v>48</v>
      </c>
      <c r="P83" s="5" t="s">
        <v>37</v>
      </c>
      <c r="Q83" s="5" t="s">
        <v>1058</v>
      </c>
      <c r="V83" s="4" t="s">
        <v>112</v>
      </c>
      <c r="W83" s="4">
        <v>20.8</v>
      </c>
      <c r="AD83" s="4">
        <v>13.28</v>
      </c>
      <c r="AF83" s="25">
        <f t="shared" si="1"/>
        <v>0</v>
      </c>
      <c r="AG83" s="4">
        <v>222.13</v>
      </c>
      <c r="AJ83" s="4">
        <v>265.33999999999997</v>
      </c>
      <c r="AL83" s="4" t="s">
        <v>96</v>
      </c>
      <c r="AM83" s="4" t="s">
        <v>97</v>
      </c>
    </row>
    <row r="84" spans="1:39" x14ac:dyDescent="0.25">
      <c r="A84" s="4" t="s">
        <v>899</v>
      </c>
      <c r="B84" s="4" t="s">
        <v>1080</v>
      </c>
      <c r="C84" s="4">
        <v>2015</v>
      </c>
      <c r="E84" s="4" t="s">
        <v>180</v>
      </c>
      <c r="F84" s="4" t="s">
        <v>578</v>
      </c>
      <c r="G84" s="4" t="s">
        <v>1082</v>
      </c>
      <c r="H84" s="15" t="s">
        <v>15</v>
      </c>
      <c r="I84" s="15" t="s">
        <v>16</v>
      </c>
      <c r="J84" s="4" t="s">
        <v>1081</v>
      </c>
      <c r="N84" s="5" t="s">
        <v>21</v>
      </c>
      <c r="O84" s="5" t="s">
        <v>48</v>
      </c>
      <c r="P84" s="5" t="s">
        <v>37</v>
      </c>
      <c r="Q84" s="5" t="s">
        <v>1058</v>
      </c>
      <c r="V84" s="4" t="s">
        <v>112</v>
      </c>
      <c r="W84" s="4">
        <v>18.53</v>
      </c>
      <c r="AD84" s="4">
        <v>3.05</v>
      </c>
      <c r="AF84" s="25">
        <f t="shared" si="1"/>
        <v>0</v>
      </c>
      <c r="AG84" s="4">
        <v>14.34</v>
      </c>
      <c r="AJ84" s="4">
        <v>4.41</v>
      </c>
      <c r="AL84" s="4" t="s">
        <v>96</v>
      </c>
      <c r="AM84" s="4" t="s">
        <v>97</v>
      </c>
    </row>
    <row r="85" spans="1:39" x14ac:dyDescent="0.25">
      <c r="A85" s="4" t="s">
        <v>900</v>
      </c>
      <c r="B85" s="15" t="s">
        <v>487</v>
      </c>
      <c r="C85" s="21">
        <v>2018</v>
      </c>
      <c r="D85" s="15"/>
      <c r="E85" s="15" t="s">
        <v>179</v>
      </c>
      <c r="F85" s="4" t="s">
        <v>578</v>
      </c>
      <c r="G85" s="4" t="s">
        <v>689</v>
      </c>
      <c r="H85" s="15" t="s">
        <v>15</v>
      </c>
      <c r="I85" s="18" t="s">
        <v>16</v>
      </c>
      <c r="J85" s="18" t="s">
        <v>100</v>
      </c>
      <c r="K85" s="17"/>
      <c r="L85" s="33"/>
      <c r="M85" s="17"/>
      <c r="N85" s="17" t="s">
        <v>21</v>
      </c>
      <c r="O85" s="17" t="s">
        <v>48</v>
      </c>
      <c r="P85" s="17" t="s">
        <v>37</v>
      </c>
      <c r="Q85" s="17" t="s">
        <v>421</v>
      </c>
      <c r="AF85" s="25">
        <f t="shared" si="1"/>
        <v>0</v>
      </c>
      <c r="AG85" s="22">
        <v>222</v>
      </c>
      <c r="AH85" s="22"/>
      <c r="AI85" s="22"/>
      <c r="AJ85" s="22"/>
      <c r="AK85" s="15"/>
      <c r="AL85" s="4" t="s">
        <v>96</v>
      </c>
      <c r="AM85" s="4" t="s">
        <v>98</v>
      </c>
    </row>
    <row r="86" spans="1:39" x14ac:dyDescent="0.25">
      <c r="A86" s="4" t="s">
        <v>900</v>
      </c>
      <c r="B86" s="15" t="s">
        <v>487</v>
      </c>
      <c r="C86" s="21">
        <v>2018</v>
      </c>
      <c r="D86" s="15"/>
      <c r="E86" s="15" t="s">
        <v>179</v>
      </c>
      <c r="F86" s="4" t="s">
        <v>578</v>
      </c>
      <c r="G86" s="4" t="s">
        <v>689</v>
      </c>
      <c r="H86" s="15" t="s">
        <v>15</v>
      </c>
      <c r="I86" s="18" t="s">
        <v>16</v>
      </c>
      <c r="J86" s="18" t="s">
        <v>100</v>
      </c>
      <c r="K86" s="17"/>
      <c r="L86" s="33"/>
      <c r="M86" s="17"/>
      <c r="N86" s="17" t="s">
        <v>21</v>
      </c>
      <c r="O86" s="17" t="s">
        <v>48</v>
      </c>
      <c r="P86" s="17" t="s">
        <v>37</v>
      </c>
      <c r="Q86" s="17" t="s">
        <v>421</v>
      </c>
      <c r="AF86" s="25">
        <f t="shared" si="1"/>
        <v>0</v>
      </c>
      <c r="AG86" s="22">
        <v>13.440000000000001</v>
      </c>
      <c r="AH86" s="22"/>
      <c r="AI86" s="22"/>
      <c r="AJ86" s="22"/>
      <c r="AK86" s="15"/>
      <c r="AL86" s="4" t="s">
        <v>96</v>
      </c>
      <c r="AM86" s="4" t="s">
        <v>98</v>
      </c>
    </row>
    <row r="87" spans="1:39" x14ac:dyDescent="0.25">
      <c r="A87" s="4" t="s">
        <v>901</v>
      </c>
      <c r="B87" s="4" t="s">
        <v>115</v>
      </c>
      <c r="C87" s="4">
        <v>2019</v>
      </c>
      <c r="E87" s="15" t="s">
        <v>179</v>
      </c>
      <c r="F87" s="4" t="s">
        <v>578</v>
      </c>
      <c r="H87" s="4" t="s">
        <v>15</v>
      </c>
      <c r="I87" s="4" t="s">
        <v>16</v>
      </c>
      <c r="J87" s="4" t="s">
        <v>116</v>
      </c>
      <c r="L87" s="6" t="s">
        <v>25</v>
      </c>
      <c r="M87" s="5" t="s">
        <v>58</v>
      </c>
      <c r="N87" s="5" t="s">
        <v>21</v>
      </c>
      <c r="O87" s="17" t="s">
        <v>424</v>
      </c>
      <c r="P87" s="5" t="s">
        <v>37</v>
      </c>
      <c r="Q87" s="5" t="s">
        <v>37</v>
      </c>
      <c r="V87" s="5" t="s">
        <v>112</v>
      </c>
      <c r="W87" s="14"/>
      <c r="X87" s="8"/>
      <c r="Y87" s="8"/>
      <c r="Z87" s="8"/>
      <c r="AA87" s="8"/>
      <c r="AB87" s="8"/>
      <c r="AC87" s="8"/>
      <c r="AD87" s="8"/>
      <c r="AE87" s="8"/>
      <c r="AF87" s="8">
        <f t="shared" ref="AF87:AF150" si="2">(Z87*(14.01/18.04))+(AA87*(14.01/62))+(AB87*(14.01/46.01))</f>
        <v>0</v>
      </c>
      <c r="AG87" s="14"/>
      <c r="AH87" s="14">
        <v>73.168000000000006</v>
      </c>
      <c r="AI87" s="14"/>
      <c r="AJ87" s="8"/>
      <c r="AK87" s="8"/>
      <c r="AL87" s="4" t="s">
        <v>96</v>
      </c>
      <c r="AM87" s="4" t="s">
        <v>98</v>
      </c>
    </row>
    <row r="88" spans="1:39" x14ac:dyDescent="0.25">
      <c r="A88" s="4" t="s">
        <v>902</v>
      </c>
      <c r="B88" s="15" t="s">
        <v>489</v>
      </c>
      <c r="C88" s="15">
        <v>2023</v>
      </c>
      <c r="D88" s="12" t="s">
        <v>818</v>
      </c>
      <c r="E88" s="15" t="s">
        <v>179</v>
      </c>
      <c r="F88" s="4" t="s">
        <v>579</v>
      </c>
      <c r="G88" s="4" t="s">
        <v>565</v>
      </c>
      <c r="H88" s="15" t="s">
        <v>15</v>
      </c>
      <c r="I88" s="15" t="s">
        <v>16</v>
      </c>
      <c r="J88" s="18" t="s">
        <v>100</v>
      </c>
      <c r="K88" s="17"/>
      <c r="L88" s="33"/>
      <c r="M88" s="17"/>
      <c r="N88" s="17" t="s">
        <v>21</v>
      </c>
      <c r="O88" s="17" t="s">
        <v>48</v>
      </c>
      <c r="P88" s="17" t="s">
        <v>44</v>
      </c>
      <c r="Q88" s="17" t="s">
        <v>432</v>
      </c>
      <c r="AF88" s="8">
        <f t="shared" si="2"/>
        <v>0</v>
      </c>
      <c r="AG88" s="21">
        <v>530.40000000000009</v>
      </c>
      <c r="AH88" s="21"/>
      <c r="AI88" s="21"/>
      <c r="AJ88" s="21"/>
      <c r="AK88" s="15"/>
      <c r="AL88" s="4" t="s">
        <v>96</v>
      </c>
      <c r="AM88" s="4" t="s">
        <v>98</v>
      </c>
    </row>
    <row r="89" spans="1:39" x14ac:dyDescent="0.25">
      <c r="A89" s="4" t="s">
        <v>902</v>
      </c>
      <c r="B89" s="15" t="s">
        <v>489</v>
      </c>
      <c r="C89" s="15">
        <v>2023</v>
      </c>
      <c r="D89" s="12" t="s">
        <v>818</v>
      </c>
      <c r="E89" s="15" t="s">
        <v>179</v>
      </c>
      <c r="F89" s="4" t="s">
        <v>579</v>
      </c>
      <c r="G89" s="4" t="s">
        <v>565</v>
      </c>
      <c r="H89" s="15" t="s">
        <v>15</v>
      </c>
      <c r="I89" s="15" t="s">
        <v>16</v>
      </c>
      <c r="J89" s="18" t="s">
        <v>100</v>
      </c>
      <c r="K89" s="16"/>
      <c r="L89" s="34"/>
      <c r="M89" s="17"/>
      <c r="N89" s="17" t="s">
        <v>21</v>
      </c>
      <c r="O89" s="17" t="s">
        <v>48</v>
      </c>
      <c r="P89" s="17" t="s">
        <v>44</v>
      </c>
      <c r="Q89" s="24" t="s">
        <v>432</v>
      </c>
      <c r="AF89" s="8">
        <f t="shared" si="2"/>
        <v>0</v>
      </c>
      <c r="AG89" s="15"/>
      <c r="AH89" s="15"/>
      <c r="AI89" s="15"/>
      <c r="AJ89" s="15"/>
      <c r="AK89" s="15">
        <v>0.53520000000000001</v>
      </c>
      <c r="AL89" s="4" t="s">
        <v>96</v>
      </c>
      <c r="AM89" s="4" t="s">
        <v>98</v>
      </c>
    </row>
    <row r="90" spans="1:39" x14ac:dyDescent="0.25">
      <c r="A90" s="4" t="s">
        <v>903</v>
      </c>
      <c r="B90" s="4" t="s">
        <v>117</v>
      </c>
      <c r="C90" s="4">
        <v>2018</v>
      </c>
      <c r="E90" s="4" t="s">
        <v>179</v>
      </c>
      <c r="F90" s="4" t="s">
        <v>579</v>
      </c>
      <c r="G90" s="4" t="s">
        <v>754</v>
      </c>
      <c r="H90" s="4" t="s">
        <v>15</v>
      </c>
      <c r="I90" s="4" t="s">
        <v>16</v>
      </c>
      <c r="L90" s="6" t="s">
        <v>25</v>
      </c>
      <c r="M90" s="5" t="s">
        <v>58</v>
      </c>
      <c r="N90" s="5" t="s">
        <v>21</v>
      </c>
      <c r="O90" s="17" t="s">
        <v>424</v>
      </c>
      <c r="P90" s="5" t="s">
        <v>37</v>
      </c>
      <c r="Q90" s="5" t="s">
        <v>37</v>
      </c>
      <c r="V90" s="5" t="s">
        <v>112</v>
      </c>
      <c r="W90" s="14">
        <v>20</v>
      </c>
      <c r="X90" s="8"/>
      <c r="Y90" s="8"/>
      <c r="Z90" s="8"/>
      <c r="AA90" s="8"/>
      <c r="AB90" s="8"/>
      <c r="AC90" s="8"/>
      <c r="AD90" s="8"/>
      <c r="AE90" s="8"/>
      <c r="AF90" s="8">
        <f t="shared" si="2"/>
        <v>0</v>
      </c>
      <c r="AG90" s="14"/>
      <c r="AH90" s="14">
        <v>117.84800000000001</v>
      </c>
      <c r="AI90" s="14"/>
      <c r="AJ90" s="8"/>
      <c r="AK90" s="8"/>
      <c r="AL90" s="4" t="s">
        <v>96</v>
      </c>
      <c r="AM90" s="4" t="s">
        <v>98</v>
      </c>
    </row>
    <row r="91" spans="1:39" x14ac:dyDescent="0.25">
      <c r="A91" s="4" t="s">
        <v>904</v>
      </c>
      <c r="B91" s="4" t="s">
        <v>35</v>
      </c>
      <c r="C91" s="4">
        <v>2023</v>
      </c>
      <c r="D91" s="23" t="s">
        <v>157</v>
      </c>
      <c r="E91" s="4" t="s">
        <v>179</v>
      </c>
      <c r="F91" s="4" t="s">
        <v>579</v>
      </c>
      <c r="G91" s="4" t="s">
        <v>756</v>
      </c>
      <c r="H91" s="4" t="s">
        <v>15</v>
      </c>
      <c r="I91" s="4" t="s">
        <v>16</v>
      </c>
      <c r="J91" s="4" t="s">
        <v>123</v>
      </c>
      <c r="L91" s="6" t="s">
        <v>74</v>
      </c>
      <c r="M91" s="5" t="s">
        <v>58</v>
      </c>
      <c r="N91" s="5" t="s">
        <v>21</v>
      </c>
      <c r="O91" s="17" t="s">
        <v>424</v>
      </c>
      <c r="P91" s="5" t="s">
        <v>37</v>
      </c>
      <c r="Q91" s="5" t="s">
        <v>37</v>
      </c>
      <c r="R91" s="4" t="s">
        <v>159</v>
      </c>
      <c r="T91" s="4">
        <v>1.5</v>
      </c>
      <c r="V91" s="4" t="s">
        <v>112</v>
      </c>
      <c r="W91" s="8"/>
      <c r="X91" s="8"/>
      <c r="Y91" s="8"/>
      <c r="Z91" s="8"/>
      <c r="AA91" s="8"/>
      <c r="AB91" s="8"/>
      <c r="AC91" s="8"/>
      <c r="AD91" s="8"/>
      <c r="AE91" s="8"/>
      <c r="AF91" s="8">
        <f t="shared" si="2"/>
        <v>0</v>
      </c>
      <c r="AG91" s="8">
        <v>108</v>
      </c>
      <c r="AH91" s="8">
        <v>4.8</v>
      </c>
      <c r="AI91" s="8">
        <v>82.8</v>
      </c>
      <c r="AJ91" s="8"/>
      <c r="AK91" s="8">
        <v>383.04</v>
      </c>
      <c r="AL91" s="4" t="s">
        <v>96</v>
      </c>
      <c r="AM91" s="4" t="s">
        <v>97</v>
      </c>
    </row>
    <row r="92" spans="1:39" x14ac:dyDescent="0.25">
      <c r="A92" s="4" t="s">
        <v>904</v>
      </c>
      <c r="B92" s="4" t="s">
        <v>35</v>
      </c>
      <c r="C92" s="4">
        <v>2023</v>
      </c>
      <c r="D92" s="23" t="s">
        <v>157</v>
      </c>
      <c r="E92" s="4" t="s">
        <v>179</v>
      </c>
      <c r="F92" s="4" t="s">
        <v>579</v>
      </c>
      <c r="G92" s="4" t="s">
        <v>756</v>
      </c>
      <c r="H92" s="4" t="s">
        <v>15</v>
      </c>
      <c r="I92" s="4" t="s">
        <v>16</v>
      </c>
      <c r="J92" s="4" t="s">
        <v>123</v>
      </c>
      <c r="L92" s="6" t="s">
        <v>74</v>
      </c>
      <c r="M92" s="5" t="s">
        <v>58</v>
      </c>
      <c r="N92" s="5" t="s">
        <v>21</v>
      </c>
      <c r="O92" s="17" t="s">
        <v>424</v>
      </c>
      <c r="P92" s="5" t="s">
        <v>37</v>
      </c>
      <c r="Q92" s="5" t="s">
        <v>37</v>
      </c>
      <c r="R92" s="4" t="s">
        <v>160</v>
      </c>
      <c r="T92" s="4">
        <v>1.5</v>
      </c>
      <c r="V92" s="4" t="s">
        <v>112</v>
      </c>
      <c r="W92" s="8"/>
      <c r="X92" s="8"/>
      <c r="Y92" s="8"/>
      <c r="Z92" s="8"/>
      <c r="AA92" s="8"/>
      <c r="AB92" s="8"/>
      <c r="AC92" s="8"/>
      <c r="AD92" s="8"/>
      <c r="AE92" s="8"/>
      <c r="AF92" s="8">
        <f t="shared" si="2"/>
        <v>0</v>
      </c>
      <c r="AG92" s="8">
        <v>108.24</v>
      </c>
      <c r="AH92" s="8">
        <v>4.8</v>
      </c>
      <c r="AI92" s="8">
        <v>114.72</v>
      </c>
      <c r="AJ92" s="8"/>
      <c r="AK92" s="8">
        <v>281.27999999999997</v>
      </c>
      <c r="AL92" s="4" t="s">
        <v>96</v>
      </c>
      <c r="AM92" s="4" t="s">
        <v>97</v>
      </c>
    </row>
    <row r="93" spans="1:39" x14ac:dyDescent="0.25">
      <c r="A93" s="4" t="s">
        <v>904</v>
      </c>
      <c r="B93" s="4" t="s">
        <v>35</v>
      </c>
      <c r="C93" s="4">
        <v>2023</v>
      </c>
      <c r="D93" s="23" t="s">
        <v>157</v>
      </c>
      <c r="E93" s="4" t="s">
        <v>179</v>
      </c>
      <c r="F93" s="4" t="s">
        <v>579</v>
      </c>
      <c r="G93" s="4" t="s">
        <v>756</v>
      </c>
      <c r="H93" s="4" t="s">
        <v>15</v>
      </c>
      <c r="I93" s="4" t="s">
        <v>16</v>
      </c>
      <c r="J93" s="4" t="s">
        <v>123</v>
      </c>
      <c r="L93" s="6" t="s">
        <v>74</v>
      </c>
      <c r="M93" s="5" t="s">
        <v>58</v>
      </c>
      <c r="N93" s="5" t="s">
        <v>21</v>
      </c>
      <c r="O93" s="17" t="s">
        <v>424</v>
      </c>
      <c r="P93" s="5" t="s">
        <v>37</v>
      </c>
      <c r="Q93" s="5" t="s">
        <v>37</v>
      </c>
      <c r="R93" s="4" t="s">
        <v>158</v>
      </c>
      <c r="T93" s="4">
        <v>1.5</v>
      </c>
      <c r="V93" s="4" t="s">
        <v>112</v>
      </c>
      <c r="W93" s="8"/>
      <c r="X93" s="8"/>
      <c r="Y93" s="8"/>
      <c r="Z93" s="8"/>
      <c r="AA93" s="8"/>
      <c r="AB93" s="8"/>
      <c r="AC93" s="8">
        <v>0.42</v>
      </c>
      <c r="AD93" s="8"/>
      <c r="AE93" s="8"/>
      <c r="AF93" s="8">
        <f t="shared" si="2"/>
        <v>0</v>
      </c>
      <c r="AG93" s="8">
        <v>181.44</v>
      </c>
      <c r="AH93" s="8">
        <v>9.6</v>
      </c>
      <c r="AI93" s="8">
        <v>119.04</v>
      </c>
      <c r="AJ93" s="8"/>
      <c r="AK93" s="8">
        <v>167.52</v>
      </c>
      <c r="AL93" s="4" t="s">
        <v>96</v>
      </c>
      <c r="AM93" s="4" t="s">
        <v>97</v>
      </c>
    </row>
    <row r="94" spans="1:39" x14ac:dyDescent="0.25">
      <c r="A94" s="4" t="s">
        <v>905</v>
      </c>
      <c r="B94" s="4" t="s">
        <v>35</v>
      </c>
      <c r="C94" s="4">
        <v>2020</v>
      </c>
      <c r="D94" s="19" t="s">
        <v>70</v>
      </c>
      <c r="E94" s="4" t="s">
        <v>179</v>
      </c>
      <c r="F94" s="4" t="s">
        <v>579</v>
      </c>
      <c r="G94" s="4" t="s">
        <v>755</v>
      </c>
      <c r="H94" s="4" t="s">
        <v>15</v>
      </c>
      <c r="I94" s="4" t="s">
        <v>16</v>
      </c>
      <c r="J94" s="4" t="s">
        <v>24</v>
      </c>
      <c r="K94" s="4">
        <f>5*365</f>
        <v>1825</v>
      </c>
      <c r="L94" s="6" t="s">
        <v>67</v>
      </c>
      <c r="M94" s="5" t="s">
        <v>58</v>
      </c>
      <c r="N94" s="5" t="s">
        <v>21</v>
      </c>
      <c r="O94" s="17" t="s">
        <v>424</v>
      </c>
      <c r="P94" s="5" t="s">
        <v>37</v>
      </c>
      <c r="Q94" s="5" t="s">
        <v>37</v>
      </c>
      <c r="W94" s="8"/>
      <c r="X94" s="8"/>
      <c r="Y94" s="8"/>
      <c r="Z94" s="8"/>
      <c r="AA94" s="8"/>
      <c r="AB94" s="8"/>
      <c r="AC94" s="8">
        <v>42</v>
      </c>
      <c r="AD94" s="8"/>
      <c r="AE94" s="8"/>
      <c r="AF94" s="8">
        <f t="shared" si="2"/>
        <v>0</v>
      </c>
      <c r="AG94" s="8">
        <v>3.5</v>
      </c>
      <c r="AH94" s="8"/>
      <c r="AI94" s="8"/>
      <c r="AJ94" s="8">
        <v>0.83</v>
      </c>
      <c r="AK94" s="8"/>
      <c r="AL94" s="4" t="s">
        <v>96</v>
      </c>
      <c r="AM94" s="4" t="s">
        <v>169</v>
      </c>
    </row>
    <row r="95" spans="1:39" x14ac:dyDescent="0.25">
      <c r="A95" s="4" t="s">
        <v>905</v>
      </c>
      <c r="B95" s="4" t="s">
        <v>35</v>
      </c>
      <c r="C95" s="4">
        <v>2020</v>
      </c>
      <c r="D95" s="23" t="s">
        <v>65</v>
      </c>
      <c r="E95" s="4" t="s">
        <v>179</v>
      </c>
      <c r="F95" s="4" t="s">
        <v>579</v>
      </c>
      <c r="G95" s="4" t="s">
        <v>755</v>
      </c>
      <c r="H95" s="4" t="s">
        <v>15</v>
      </c>
      <c r="I95" s="4" t="s">
        <v>16</v>
      </c>
      <c r="J95" s="4" t="s">
        <v>66</v>
      </c>
      <c r="K95" s="4">
        <f>5*30</f>
        <v>150</v>
      </c>
      <c r="L95" s="6" t="s">
        <v>67</v>
      </c>
      <c r="M95" s="5" t="s">
        <v>58</v>
      </c>
      <c r="N95" s="5" t="s">
        <v>21</v>
      </c>
      <c r="O95" s="17" t="s">
        <v>424</v>
      </c>
      <c r="P95" s="5" t="s">
        <v>37</v>
      </c>
      <c r="Q95" s="5" t="s">
        <v>37</v>
      </c>
      <c r="R95" s="4" t="s">
        <v>69</v>
      </c>
      <c r="T95" s="4">
        <v>1.8</v>
      </c>
      <c r="V95" s="4" t="s">
        <v>95</v>
      </c>
      <c r="W95" s="8">
        <v>19.600000000000001</v>
      </c>
      <c r="X95" s="8"/>
      <c r="Y95" s="8"/>
      <c r="Z95" s="8"/>
      <c r="AA95" s="8"/>
      <c r="AB95" s="8"/>
      <c r="AC95" s="8">
        <v>42</v>
      </c>
      <c r="AD95" s="8"/>
      <c r="AE95" s="8"/>
      <c r="AF95" s="8">
        <f t="shared" si="2"/>
        <v>0</v>
      </c>
      <c r="AG95" s="8">
        <v>9.64</v>
      </c>
      <c r="AH95" s="8"/>
      <c r="AI95" s="8"/>
      <c r="AJ95" s="8">
        <v>57.68</v>
      </c>
      <c r="AK95" s="8"/>
      <c r="AL95" s="4" t="s">
        <v>96</v>
      </c>
      <c r="AM95" s="4" t="s">
        <v>169</v>
      </c>
    </row>
    <row r="96" spans="1:39" x14ac:dyDescent="0.25">
      <c r="A96" s="4" t="s">
        <v>905</v>
      </c>
      <c r="B96" s="4" t="s">
        <v>35</v>
      </c>
      <c r="C96" s="4">
        <v>2018</v>
      </c>
      <c r="D96" s="23" t="s">
        <v>65</v>
      </c>
      <c r="E96" s="4" t="s">
        <v>179</v>
      </c>
      <c r="F96" s="4" t="s">
        <v>579</v>
      </c>
      <c r="G96" s="4" t="s">
        <v>755</v>
      </c>
      <c r="H96" s="4" t="s">
        <v>15</v>
      </c>
      <c r="I96" s="4" t="s">
        <v>16</v>
      </c>
      <c r="J96" s="4" t="s">
        <v>66</v>
      </c>
      <c r="K96" s="4">
        <f>5*30</f>
        <v>150</v>
      </c>
      <c r="L96" s="6" t="s">
        <v>67</v>
      </c>
      <c r="M96" s="5" t="s">
        <v>58</v>
      </c>
      <c r="N96" s="5" t="s">
        <v>21</v>
      </c>
      <c r="O96" s="17" t="s">
        <v>424</v>
      </c>
      <c r="P96" s="5" t="s">
        <v>37</v>
      </c>
      <c r="Q96" s="5" t="s">
        <v>37</v>
      </c>
      <c r="R96" s="4" t="s">
        <v>68</v>
      </c>
      <c r="T96" s="4">
        <v>1.8</v>
      </c>
      <c r="V96" s="4" t="s">
        <v>95</v>
      </c>
      <c r="W96" s="8">
        <v>19.600000000000001</v>
      </c>
      <c r="X96" s="8"/>
      <c r="Y96" s="8"/>
      <c r="Z96" s="8"/>
      <c r="AA96" s="8"/>
      <c r="AB96" s="8"/>
      <c r="AC96" s="8">
        <v>42</v>
      </c>
      <c r="AD96" s="8"/>
      <c r="AE96" s="8"/>
      <c r="AF96" s="8">
        <f t="shared" si="2"/>
        <v>0</v>
      </c>
      <c r="AG96" s="8">
        <v>86.01</v>
      </c>
      <c r="AH96" s="8"/>
      <c r="AI96" s="8"/>
      <c r="AJ96" s="8">
        <v>82.6</v>
      </c>
      <c r="AK96" s="8"/>
      <c r="AL96" s="4" t="s">
        <v>96</v>
      </c>
      <c r="AM96" s="4" t="s">
        <v>169</v>
      </c>
    </row>
    <row r="97" spans="1:39" x14ac:dyDescent="0.25">
      <c r="A97" s="4" t="s">
        <v>906</v>
      </c>
      <c r="B97" s="4" t="s">
        <v>35</v>
      </c>
      <c r="C97" s="4">
        <v>2017</v>
      </c>
      <c r="D97" s="23" t="s">
        <v>36</v>
      </c>
      <c r="E97" s="4" t="s">
        <v>179</v>
      </c>
      <c r="F97" s="4" t="s">
        <v>579</v>
      </c>
      <c r="G97" s="4" t="s">
        <v>757</v>
      </c>
      <c r="H97" s="4" t="s">
        <v>15</v>
      </c>
      <c r="I97" s="4" t="s">
        <v>16</v>
      </c>
      <c r="J97" s="4" t="s">
        <v>24</v>
      </c>
      <c r="K97" s="4">
        <v>120</v>
      </c>
      <c r="L97" s="6" t="s">
        <v>25</v>
      </c>
      <c r="M97" s="5" t="s">
        <v>58</v>
      </c>
      <c r="N97" s="5" t="s">
        <v>21</v>
      </c>
      <c r="O97" s="17" t="s">
        <v>424</v>
      </c>
      <c r="P97" s="5" t="s">
        <v>37</v>
      </c>
      <c r="Q97" s="5" t="s">
        <v>37</v>
      </c>
      <c r="S97" s="4">
        <v>7500</v>
      </c>
      <c r="T97" s="4">
        <v>1.3</v>
      </c>
      <c r="V97" s="4" t="s">
        <v>112</v>
      </c>
      <c r="W97" s="8">
        <v>23.97</v>
      </c>
      <c r="X97" s="8">
        <v>7.3</v>
      </c>
      <c r="Y97" s="8"/>
      <c r="Z97" s="8">
        <v>13.01</v>
      </c>
      <c r="AA97" s="8"/>
      <c r="AB97" s="8">
        <v>0.28999999999999998</v>
      </c>
      <c r="AC97" s="8">
        <v>1.48</v>
      </c>
      <c r="AD97" s="8"/>
      <c r="AE97" s="8"/>
      <c r="AF97" s="8">
        <f t="shared" si="2"/>
        <v>10.191968796188624</v>
      </c>
      <c r="AG97" s="8">
        <v>189</v>
      </c>
      <c r="AH97" s="8"/>
      <c r="AI97" s="8"/>
      <c r="AJ97" s="8"/>
      <c r="AK97" s="8">
        <v>0.41</v>
      </c>
      <c r="AL97" s="4" t="s">
        <v>96</v>
      </c>
      <c r="AM97" s="4" t="s">
        <v>97</v>
      </c>
    </row>
    <row r="98" spans="1:39" x14ac:dyDescent="0.25">
      <c r="A98" s="4" t="s">
        <v>907</v>
      </c>
      <c r="B98" s="4" t="s">
        <v>35</v>
      </c>
      <c r="C98" s="4">
        <v>2015</v>
      </c>
      <c r="E98" s="4" t="s">
        <v>179</v>
      </c>
      <c r="F98" s="4" t="s">
        <v>579</v>
      </c>
      <c r="G98" s="4" t="s">
        <v>759</v>
      </c>
      <c r="H98" s="4" t="s">
        <v>15</v>
      </c>
      <c r="I98" s="4" t="s">
        <v>16</v>
      </c>
      <c r="J98" s="4" t="s">
        <v>24</v>
      </c>
      <c r="K98" s="4">
        <v>164</v>
      </c>
      <c r="L98" s="6" t="s">
        <v>74</v>
      </c>
      <c r="M98" s="5" t="s">
        <v>58</v>
      </c>
      <c r="N98" s="5" t="s">
        <v>21</v>
      </c>
      <c r="O98" s="17" t="s">
        <v>424</v>
      </c>
      <c r="P98" s="5" t="s">
        <v>37</v>
      </c>
      <c r="Q98" s="5" t="s">
        <v>37</v>
      </c>
      <c r="V98" s="4" t="s">
        <v>95</v>
      </c>
      <c r="W98" s="8"/>
      <c r="X98" s="8"/>
      <c r="Y98" s="8"/>
      <c r="Z98" s="8"/>
      <c r="AA98" s="8"/>
      <c r="AB98" s="8"/>
      <c r="AC98" s="8"/>
      <c r="AD98" s="8"/>
      <c r="AE98" s="8"/>
      <c r="AF98" s="8">
        <f t="shared" si="2"/>
        <v>0</v>
      </c>
      <c r="AG98" s="8">
        <v>478.79999999999995</v>
      </c>
      <c r="AH98" s="8"/>
      <c r="AI98" s="8"/>
      <c r="AJ98" s="8"/>
      <c r="AK98" s="8">
        <v>0.25775999999999999</v>
      </c>
      <c r="AL98" s="4" t="s">
        <v>96</v>
      </c>
      <c r="AM98" s="4" t="s">
        <v>98</v>
      </c>
    </row>
    <row r="99" spans="1:39" x14ac:dyDescent="0.25">
      <c r="A99" s="4" t="s">
        <v>909</v>
      </c>
      <c r="B99" s="4" t="s">
        <v>35</v>
      </c>
      <c r="C99" s="4">
        <v>2019</v>
      </c>
      <c r="D99" s="23" t="s">
        <v>156</v>
      </c>
      <c r="E99" s="4" t="s">
        <v>179</v>
      </c>
      <c r="F99" s="4" t="s">
        <v>579</v>
      </c>
      <c r="G99" s="4" t="s">
        <v>758</v>
      </c>
      <c r="H99" s="4" t="s">
        <v>15</v>
      </c>
      <c r="I99" s="4" t="s">
        <v>16</v>
      </c>
      <c r="J99" s="4" t="s">
        <v>123</v>
      </c>
      <c r="K99" s="4">
        <v>153</v>
      </c>
      <c r="L99" s="6" t="s">
        <v>74</v>
      </c>
      <c r="M99" s="5" t="s">
        <v>58</v>
      </c>
      <c r="N99" s="5" t="s">
        <v>21</v>
      </c>
      <c r="O99" s="17" t="s">
        <v>424</v>
      </c>
      <c r="P99" s="5" t="s">
        <v>37</v>
      </c>
      <c r="Q99" s="5" t="s">
        <v>37</v>
      </c>
      <c r="T99" s="4">
        <v>1.8</v>
      </c>
      <c r="V99" s="4" t="s">
        <v>95</v>
      </c>
      <c r="W99" s="8">
        <v>19.600000000000001</v>
      </c>
      <c r="X99" s="8"/>
      <c r="Y99" s="8"/>
      <c r="Z99" s="8"/>
      <c r="AA99" s="8"/>
      <c r="AB99" s="8"/>
      <c r="AC99" s="8">
        <v>0.42</v>
      </c>
      <c r="AD99" s="8"/>
      <c r="AE99" s="8"/>
      <c r="AF99" s="8">
        <f t="shared" si="2"/>
        <v>0</v>
      </c>
      <c r="AG99" s="8"/>
      <c r="AH99" s="8"/>
      <c r="AI99" s="8">
        <v>0.81</v>
      </c>
      <c r="AJ99" s="8"/>
      <c r="AK99" s="8"/>
      <c r="AL99" s="4" t="s">
        <v>96</v>
      </c>
      <c r="AM99" s="4" t="s">
        <v>97</v>
      </c>
    </row>
    <row r="100" spans="1:39" x14ac:dyDescent="0.25">
      <c r="A100" s="4" t="s">
        <v>911</v>
      </c>
      <c r="B100" s="4" t="s">
        <v>121</v>
      </c>
      <c r="C100" s="4">
        <v>2019</v>
      </c>
      <c r="D100" s="4" t="s">
        <v>122</v>
      </c>
      <c r="E100" s="4" t="s">
        <v>179</v>
      </c>
      <c r="F100" s="4" t="s">
        <v>579</v>
      </c>
      <c r="G100" s="4" t="s">
        <v>762</v>
      </c>
      <c r="H100" s="4" t="s">
        <v>15</v>
      </c>
      <c r="I100" s="4" t="s">
        <v>16</v>
      </c>
      <c r="J100" s="4" t="s">
        <v>24</v>
      </c>
      <c r="L100" s="6" t="s">
        <v>25</v>
      </c>
      <c r="M100" s="5" t="s">
        <v>58</v>
      </c>
      <c r="N100" s="5" t="s">
        <v>21</v>
      </c>
      <c r="O100" s="17" t="s">
        <v>424</v>
      </c>
      <c r="P100" s="5" t="s">
        <v>37</v>
      </c>
      <c r="Q100" s="5" t="s">
        <v>37</v>
      </c>
      <c r="R100" s="4" t="s">
        <v>124</v>
      </c>
      <c r="V100" s="4" t="s">
        <v>95</v>
      </c>
      <c r="W100" s="8">
        <v>27.15</v>
      </c>
      <c r="X100" s="8">
        <v>6.32</v>
      </c>
      <c r="Y100" s="8"/>
      <c r="Z100" s="8"/>
      <c r="AA100" s="8"/>
      <c r="AB100" s="8"/>
      <c r="AC100" s="8">
        <v>77.2</v>
      </c>
      <c r="AD100" s="8">
        <v>11.7</v>
      </c>
      <c r="AE100" s="8"/>
      <c r="AF100" s="8">
        <f t="shared" si="2"/>
        <v>0</v>
      </c>
      <c r="AG100" s="8">
        <v>21.84</v>
      </c>
      <c r="AH100" s="8"/>
      <c r="AI100" s="8"/>
      <c r="AJ100" s="8"/>
      <c r="AK100" s="8"/>
      <c r="AL100" s="4" t="s">
        <v>96</v>
      </c>
      <c r="AM100" s="4" t="s">
        <v>98</v>
      </c>
    </row>
    <row r="101" spans="1:39" x14ac:dyDescent="0.25">
      <c r="A101" s="4" t="s">
        <v>911</v>
      </c>
      <c r="B101" s="4" t="s">
        <v>121</v>
      </c>
      <c r="C101" s="4">
        <v>2019</v>
      </c>
      <c r="D101" s="4" t="s">
        <v>122</v>
      </c>
      <c r="E101" s="4" t="s">
        <v>179</v>
      </c>
      <c r="F101" s="4" t="s">
        <v>579</v>
      </c>
      <c r="G101" s="4" t="s">
        <v>762</v>
      </c>
      <c r="H101" s="4" t="s">
        <v>15</v>
      </c>
      <c r="I101" s="4" t="s">
        <v>16</v>
      </c>
      <c r="J101" s="4" t="s">
        <v>24</v>
      </c>
      <c r="L101" s="6" t="s">
        <v>25</v>
      </c>
      <c r="M101" s="5" t="s">
        <v>58</v>
      </c>
      <c r="N101" s="5" t="s">
        <v>21</v>
      </c>
      <c r="O101" s="17" t="s">
        <v>424</v>
      </c>
      <c r="P101" s="5" t="s">
        <v>37</v>
      </c>
      <c r="Q101" s="5" t="s">
        <v>37</v>
      </c>
      <c r="R101" s="4" t="s">
        <v>123</v>
      </c>
      <c r="V101" s="4" t="s">
        <v>95</v>
      </c>
      <c r="W101" s="8">
        <v>24.39</v>
      </c>
      <c r="X101" s="8">
        <v>6.91</v>
      </c>
      <c r="Y101" s="8"/>
      <c r="Z101" s="8"/>
      <c r="AA101" s="8"/>
      <c r="AB101" s="8"/>
      <c r="AC101" s="8">
        <v>18.899999999999999</v>
      </c>
      <c r="AD101" s="8">
        <v>16.22</v>
      </c>
      <c r="AE101" s="8"/>
      <c r="AF101" s="8">
        <f t="shared" si="2"/>
        <v>0</v>
      </c>
      <c r="AG101" s="8">
        <v>64.930000000000007</v>
      </c>
      <c r="AH101" s="8"/>
      <c r="AI101" s="8"/>
      <c r="AJ101" s="8"/>
      <c r="AK101" s="8"/>
      <c r="AL101" s="4" t="s">
        <v>96</v>
      </c>
      <c r="AM101" s="4" t="s">
        <v>98</v>
      </c>
    </row>
    <row r="102" spans="1:39" x14ac:dyDescent="0.25">
      <c r="A102" s="4" t="s">
        <v>912</v>
      </c>
      <c r="B102" s="28" t="s">
        <v>177</v>
      </c>
      <c r="C102" s="15">
        <v>2021</v>
      </c>
      <c r="D102" s="12" t="s">
        <v>827</v>
      </c>
      <c r="E102" s="15" t="s">
        <v>179</v>
      </c>
      <c r="F102" s="4" t="s">
        <v>579</v>
      </c>
      <c r="G102" s="4" t="s">
        <v>704</v>
      </c>
      <c r="H102" s="15" t="s">
        <v>15</v>
      </c>
      <c r="I102" s="15" t="s">
        <v>16</v>
      </c>
      <c r="J102" s="18" t="s">
        <v>66</v>
      </c>
      <c r="K102" s="16"/>
      <c r="L102" s="34"/>
      <c r="M102" s="17"/>
      <c r="N102" s="5" t="s">
        <v>21</v>
      </c>
      <c r="O102" s="17" t="s">
        <v>424</v>
      </c>
      <c r="P102" s="17" t="s">
        <v>37</v>
      </c>
      <c r="Q102" s="17" t="s">
        <v>37</v>
      </c>
      <c r="AF102" s="8">
        <f t="shared" si="2"/>
        <v>0</v>
      </c>
      <c r="AG102" s="16"/>
      <c r="AH102" s="16"/>
      <c r="AI102" s="16"/>
      <c r="AJ102" s="16"/>
      <c r="AK102" s="16">
        <v>0.12239999999999999</v>
      </c>
      <c r="AL102" s="4" t="s">
        <v>96</v>
      </c>
      <c r="AM102" s="4" t="s">
        <v>98</v>
      </c>
    </row>
    <row r="103" spans="1:39" x14ac:dyDescent="0.25">
      <c r="A103" s="4" t="s">
        <v>913</v>
      </c>
      <c r="B103" s="12" t="s">
        <v>177</v>
      </c>
      <c r="C103" s="12">
        <v>2023</v>
      </c>
      <c r="D103" s="12" t="s">
        <v>857</v>
      </c>
      <c r="E103" s="12" t="s">
        <v>179</v>
      </c>
      <c r="F103" s="4" t="s">
        <v>579</v>
      </c>
      <c r="G103" s="4" t="s">
        <v>708</v>
      </c>
      <c r="H103" s="12" t="s">
        <v>15</v>
      </c>
      <c r="I103" s="12" t="s">
        <v>16</v>
      </c>
      <c r="J103" s="12" t="s">
        <v>66</v>
      </c>
      <c r="K103" s="13"/>
      <c r="L103" s="35"/>
      <c r="M103" s="13"/>
      <c r="N103" s="5" t="s">
        <v>21</v>
      </c>
      <c r="O103" s="17" t="s">
        <v>424</v>
      </c>
      <c r="P103" s="13" t="s">
        <v>37</v>
      </c>
      <c r="Q103" s="13" t="s">
        <v>37</v>
      </c>
      <c r="AF103" s="8">
        <f t="shared" si="2"/>
        <v>0</v>
      </c>
      <c r="AG103" s="26">
        <v>108</v>
      </c>
      <c r="AH103" s="26"/>
      <c r="AI103" s="26"/>
      <c r="AJ103" s="26"/>
      <c r="AK103" s="12"/>
      <c r="AL103" s="4" t="s">
        <v>96</v>
      </c>
      <c r="AM103" s="4" t="s">
        <v>98</v>
      </c>
    </row>
    <row r="104" spans="1:39" x14ac:dyDescent="0.25">
      <c r="A104" s="4" t="s">
        <v>913</v>
      </c>
      <c r="B104" s="12" t="s">
        <v>177</v>
      </c>
      <c r="C104" s="12">
        <v>2023</v>
      </c>
      <c r="D104" s="12" t="s">
        <v>857</v>
      </c>
      <c r="E104" s="12" t="s">
        <v>179</v>
      </c>
      <c r="F104" s="4" t="s">
        <v>579</v>
      </c>
      <c r="G104" s="4" t="s">
        <v>708</v>
      </c>
      <c r="H104" s="12" t="s">
        <v>15</v>
      </c>
      <c r="I104" s="12" t="s">
        <v>16</v>
      </c>
      <c r="J104" s="12" t="s">
        <v>125</v>
      </c>
      <c r="K104" s="13"/>
      <c r="L104" s="35"/>
      <c r="M104" s="13"/>
      <c r="N104" s="5" t="s">
        <v>21</v>
      </c>
      <c r="O104" s="17" t="s">
        <v>424</v>
      </c>
      <c r="P104" s="13" t="s">
        <v>37</v>
      </c>
      <c r="Q104" s="13" t="s">
        <v>37</v>
      </c>
      <c r="AF104" s="8">
        <f t="shared" si="2"/>
        <v>0</v>
      </c>
      <c r="AG104" s="26">
        <v>300.48</v>
      </c>
      <c r="AH104" s="26"/>
      <c r="AI104" s="26"/>
      <c r="AJ104" s="26"/>
      <c r="AK104" s="12"/>
      <c r="AL104" s="4" t="s">
        <v>96</v>
      </c>
      <c r="AM104" s="4" t="s">
        <v>98</v>
      </c>
    </row>
    <row r="105" spans="1:39" x14ac:dyDescent="0.25">
      <c r="A105" s="4" t="s">
        <v>913</v>
      </c>
      <c r="B105" s="28" t="s">
        <v>177</v>
      </c>
      <c r="C105" s="15">
        <v>2023</v>
      </c>
      <c r="D105" s="12" t="s">
        <v>157</v>
      </c>
      <c r="E105" s="15" t="s">
        <v>179</v>
      </c>
      <c r="F105" s="4" t="s">
        <v>579</v>
      </c>
      <c r="G105" s="4" t="s">
        <v>708</v>
      </c>
      <c r="H105" s="15" t="s">
        <v>15</v>
      </c>
      <c r="I105" s="15" t="s">
        <v>16</v>
      </c>
      <c r="J105" s="18" t="s">
        <v>66</v>
      </c>
      <c r="K105" s="16"/>
      <c r="L105" s="34"/>
      <c r="M105" s="17"/>
      <c r="N105" s="5" t="s">
        <v>21</v>
      </c>
      <c r="O105" s="17" t="s">
        <v>424</v>
      </c>
      <c r="P105" s="17" t="s">
        <v>37</v>
      </c>
      <c r="Q105" s="17" t="s">
        <v>37</v>
      </c>
      <c r="AF105" s="8">
        <f t="shared" si="2"/>
        <v>0</v>
      </c>
      <c r="AG105" s="16"/>
      <c r="AH105" s="16"/>
      <c r="AI105" s="16"/>
      <c r="AJ105" s="16"/>
      <c r="AK105" s="16">
        <v>0.16752</v>
      </c>
      <c r="AL105" s="4" t="s">
        <v>96</v>
      </c>
      <c r="AM105" s="4" t="s">
        <v>98</v>
      </c>
    </row>
    <row r="106" spans="1:39" x14ac:dyDescent="0.25">
      <c r="A106" s="4" t="s">
        <v>913</v>
      </c>
      <c r="B106" s="28" t="s">
        <v>177</v>
      </c>
      <c r="C106" s="15">
        <v>2023</v>
      </c>
      <c r="D106" s="12" t="s">
        <v>157</v>
      </c>
      <c r="E106" s="15" t="s">
        <v>179</v>
      </c>
      <c r="F106" s="4" t="s">
        <v>579</v>
      </c>
      <c r="G106" s="4" t="s">
        <v>708</v>
      </c>
      <c r="H106" s="15" t="s">
        <v>15</v>
      </c>
      <c r="I106" s="15" t="s">
        <v>16</v>
      </c>
      <c r="J106" s="18" t="s">
        <v>66</v>
      </c>
      <c r="K106" s="16"/>
      <c r="L106" s="34"/>
      <c r="M106" s="17"/>
      <c r="N106" s="5" t="s">
        <v>21</v>
      </c>
      <c r="O106" s="17" t="s">
        <v>424</v>
      </c>
      <c r="P106" s="17" t="s">
        <v>37</v>
      </c>
      <c r="Q106" s="17" t="s">
        <v>37</v>
      </c>
      <c r="AF106" s="8">
        <f t="shared" si="2"/>
        <v>0</v>
      </c>
      <c r="AG106" s="16"/>
      <c r="AH106" s="16"/>
      <c r="AI106" s="16"/>
      <c r="AJ106" s="16"/>
      <c r="AK106" s="16">
        <v>0.32891999999999999</v>
      </c>
      <c r="AL106" s="4" t="s">
        <v>96</v>
      </c>
      <c r="AM106" s="4" t="s">
        <v>98</v>
      </c>
    </row>
    <row r="107" spans="1:39" x14ac:dyDescent="0.25">
      <c r="A107" s="4" t="s">
        <v>913</v>
      </c>
      <c r="B107" s="28" t="s">
        <v>177</v>
      </c>
      <c r="C107" s="15">
        <v>2023</v>
      </c>
      <c r="D107" s="12" t="s">
        <v>157</v>
      </c>
      <c r="E107" s="15" t="s">
        <v>179</v>
      </c>
      <c r="F107" s="4" t="s">
        <v>579</v>
      </c>
      <c r="G107" s="4" t="s">
        <v>708</v>
      </c>
      <c r="H107" s="15" t="s">
        <v>15</v>
      </c>
      <c r="I107" s="15" t="s">
        <v>16</v>
      </c>
      <c r="J107" s="18" t="s">
        <v>125</v>
      </c>
      <c r="K107" s="16"/>
      <c r="L107" s="34"/>
      <c r="M107" s="17"/>
      <c r="N107" s="5" t="s">
        <v>21</v>
      </c>
      <c r="O107" s="17" t="s">
        <v>424</v>
      </c>
      <c r="P107" s="17" t="s">
        <v>37</v>
      </c>
      <c r="Q107" s="17" t="s">
        <v>37</v>
      </c>
      <c r="AF107" s="8">
        <f t="shared" si="2"/>
        <v>0</v>
      </c>
      <c r="AG107" s="16"/>
      <c r="AH107" s="16"/>
      <c r="AI107" s="16"/>
      <c r="AJ107" s="16"/>
      <c r="AK107" s="16">
        <v>2.1816</v>
      </c>
      <c r="AL107" s="4" t="s">
        <v>96</v>
      </c>
      <c r="AM107" s="4" t="s">
        <v>98</v>
      </c>
    </row>
    <row r="108" spans="1:39" x14ac:dyDescent="0.25">
      <c r="A108" s="4" t="s">
        <v>913</v>
      </c>
      <c r="B108" s="12" t="s">
        <v>177</v>
      </c>
      <c r="C108" s="4">
        <v>2023</v>
      </c>
      <c r="D108" s="4" t="s">
        <v>857</v>
      </c>
      <c r="E108" s="12" t="s">
        <v>179</v>
      </c>
      <c r="F108" s="4" t="s">
        <v>579</v>
      </c>
      <c r="G108" s="4" t="s">
        <v>708</v>
      </c>
      <c r="H108" s="4" t="s">
        <v>15</v>
      </c>
      <c r="I108" s="4" t="s">
        <v>16</v>
      </c>
      <c r="J108" s="12" t="s">
        <v>66</v>
      </c>
      <c r="N108" s="5" t="s">
        <v>21</v>
      </c>
      <c r="O108" s="17" t="s">
        <v>424</v>
      </c>
      <c r="P108" s="5" t="s">
        <v>37</v>
      </c>
      <c r="Q108" s="17" t="s">
        <v>37</v>
      </c>
      <c r="W108" s="8"/>
      <c r="X108" s="8"/>
      <c r="Y108" s="8"/>
      <c r="Z108" s="8"/>
      <c r="AA108" s="8"/>
      <c r="AB108" s="8"/>
      <c r="AC108" s="8"/>
      <c r="AD108" s="8"/>
      <c r="AE108" s="8"/>
      <c r="AF108" s="8">
        <f t="shared" si="2"/>
        <v>0</v>
      </c>
      <c r="AG108" s="8">
        <v>108</v>
      </c>
      <c r="AH108" s="8"/>
      <c r="AI108" s="8"/>
      <c r="AJ108" s="8"/>
      <c r="AK108" s="8"/>
      <c r="AL108" s="4" t="s">
        <v>96</v>
      </c>
      <c r="AM108" s="4" t="s">
        <v>98</v>
      </c>
    </row>
    <row r="109" spans="1:39" x14ac:dyDescent="0.25">
      <c r="A109" s="4" t="s">
        <v>913</v>
      </c>
      <c r="B109" s="12" t="s">
        <v>177</v>
      </c>
      <c r="C109" s="4">
        <v>2023</v>
      </c>
      <c r="D109" s="4" t="s">
        <v>857</v>
      </c>
      <c r="E109" s="12" t="s">
        <v>179</v>
      </c>
      <c r="F109" s="4" t="s">
        <v>579</v>
      </c>
      <c r="G109" s="4" t="s">
        <v>708</v>
      </c>
      <c r="H109" s="4" t="s">
        <v>15</v>
      </c>
      <c r="I109" s="4" t="s">
        <v>16</v>
      </c>
      <c r="J109" s="12" t="s">
        <v>66</v>
      </c>
      <c r="N109" s="5" t="s">
        <v>21</v>
      </c>
      <c r="O109" s="17" t="s">
        <v>424</v>
      </c>
      <c r="P109" s="5" t="s">
        <v>37</v>
      </c>
      <c r="Q109" s="17" t="s">
        <v>37</v>
      </c>
      <c r="W109" s="8"/>
      <c r="X109" s="8"/>
      <c r="Y109" s="8"/>
      <c r="Z109" s="8"/>
      <c r="AA109" s="8"/>
      <c r="AB109" s="8"/>
      <c r="AC109" s="8"/>
      <c r="AD109" s="8"/>
      <c r="AE109" s="8"/>
      <c r="AF109" s="8">
        <f t="shared" si="2"/>
        <v>0</v>
      </c>
      <c r="AG109" s="8">
        <v>182.39999999999998</v>
      </c>
      <c r="AH109" s="8"/>
      <c r="AI109" s="8"/>
      <c r="AJ109" s="8"/>
      <c r="AK109" s="8"/>
      <c r="AL109" s="4" t="s">
        <v>96</v>
      </c>
      <c r="AM109" s="4" t="s">
        <v>98</v>
      </c>
    </row>
    <row r="110" spans="1:39" x14ac:dyDescent="0.25">
      <c r="A110" s="4" t="s">
        <v>913</v>
      </c>
      <c r="B110" s="12" t="s">
        <v>177</v>
      </c>
      <c r="C110" s="4">
        <v>2023</v>
      </c>
      <c r="D110" s="4" t="s">
        <v>857</v>
      </c>
      <c r="E110" s="12" t="s">
        <v>179</v>
      </c>
      <c r="F110" s="4" t="s">
        <v>579</v>
      </c>
      <c r="G110" s="4" t="s">
        <v>708</v>
      </c>
      <c r="H110" s="4" t="s">
        <v>15</v>
      </c>
      <c r="I110" s="4" t="s">
        <v>16</v>
      </c>
      <c r="J110" s="12" t="s">
        <v>125</v>
      </c>
      <c r="N110" s="5" t="s">
        <v>21</v>
      </c>
      <c r="O110" s="17" t="s">
        <v>424</v>
      </c>
      <c r="P110" s="5" t="s">
        <v>37</v>
      </c>
      <c r="Q110" s="17" t="s">
        <v>37</v>
      </c>
      <c r="W110" s="8"/>
      <c r="X110" s="8"/>
      <c r="Y110" s="8"/>
      <c r="Z110" s="8"/>
      <c r="AA110" s="8"/>
      <c r="AB110" s="8"/>
      <c r="AC110" s="8"/>
      <c r="AD110" s="8"/>
      <c r="AE110" s="8"/>
      <c r="AF110" s="8">
        <f t="shared" si="2"/>
        <v>0</v>
      </c>
      <c r="AG110" s="8">
        <v>300.48</v>
      </c>
      <c r="AH110" s="8"/>
      <c r="AI110" s="8"/>
      <c r="AJ110" s="8"/>
      <c r="AK110" s="8"/>
      <c r="AL110" s="4" t="s">
        <v>96</v>
      </c>
      <c r="AM110" s="4" t="s">
        <v>98</v>
      </c>
    </row>
    <row r="111" spans="1:39" x14ac:dyDescent="0.25">
      <c r="A111" s="4" t="s">
        <v>914</v>
      </c>
      <c r="B111" s="28" t="s">
        <v>177</v>
      </c>
      <c r="C111" s="15">
        <v>2022</v>
      </c>
      <c r="D111" s="12" t="s">
        <v>828</v>
      </c>
      <c r="E111" s="15" t="s">
        <v>179</v>
      </c>
      <c r="F111" s="4" t="s">
        <v>579</v>
      </c>
      <c r="G111" s="4" t="s">
        <v>705</v>
      </c>
      <c r="H111" s="15" t="s">
        <v>15</v>
      </c>
      <c r="I111" s="15" t="s">
        <v>16</v>
      </c>
      <c r="J111" s="18" t="s">
        <v>66</v>
      </c>
      <c r="K111" s="16"/>
      <c r="L111" s="34"/>
      <c r="M111" s="17"/>
      <c r="N111" s="5" t="s">
        <v>21</v>
      </c>
      <c r="O111" s="17" t="s">
        <v>424</v>
      </c>
      <c r="P111" s="17" t="s">
        <v>37</v>
      </c>
      <c r="Q111" s="17" t="s">
        <v>37</v>
      </c>
      <c r="AF111" s="8">
        <f t="shared" si="2"/>
        <v>0</v>
      </c>
      <c r="AG111" s="16"/>
      <c r="AH111" s="16"/>
      <c r="AI111" s="16"/>
      <c r="AJ111" s="16"/>
      <c r="AK111" s="16">
        <v>1.0296000000000001</v>
      </c>
      <c r="AL111" s="4" t="s">
        <v>96</v>
      </c>
      <c r="AM111" s="4" t="s">
        <v>98</v>
      </c>
    </row>
    <row r="112" spans="1:39" x14ac:dyDescent="0.25">
      <c r="A112" s="4" t="s">
        <v>914</v>
      </c>
      <c r="B112" s="12" t="s">
        <v>177</v>
      </c>
      <c r="C112" s="4">
        <v>2022</v>
      </c>
      <c r="E112" s="12" t="s">
        <v>179</v>
      </c>
      <c r="F112" s="4" t="s">
        <v>579</v>
      </c>
      <c r="G112" s="4" t="s">
        <v>705</v>
      </c>
      <c r="H112" s="4" t="s">
        <v>15</v>
      </c>
      <c r="I112" s="4" t="s">
        <v>16</v>
      </c>
      <c r="J112" s="12" t="s">
        <v>66</v>
      </c>
      <c r="N112" s="5" t="s">
        <v>21</v>
      </c>
      <c r="O112" s="17" t="s">
        <v>424</v>
      </c>
      <c r="P112" s="5" t="s">
        <v>37</v>
      </c>
      <c r="Q112" s="17" t="s">
        <v>37</v>
      </c>
      <c r="W112" s="8"/>
      <c r="X112" s="8"/>
      <c r="Y112" s="8"/>
      <c r="Z112" s="8"/>
      <c r="AA112" s="8"/>
      <c r="AB112" s="8"/>
      <c r="AC112" s="8"/>
      <c r="AD112" s="8"/>
      <c r="AE112" s="8"/>
      <c r="AF112" s="8">
        <f t="shared" si="2"/>
        <v>0</v>
      </c>
      <c r="AG112" s="8">
        <v>112.80000000000001</v>
      </c>
      <c r="AH112" s="8"/>
      <c r="AI112" s="8"/>
      <c r="AJ112" s="8"/>
      <c r="AK112" s="8"/>
      <c r="AL112" s="4" t="s">
        <v>96</v>
      </c>
      <c r="AM112" s="4" t="s">
        <v>98</v>
      </c>
    </row>
    <row r="113" spans="1:39" x14ac:dyDescent="0.25">
      <c r="A113" s="4" t="s">
        <v>914</v>
      </c>
      <c r="B113" s="12" t="s">
        <v>177</v>
      </c>
      <c r="C113" s="4">
        <v>2022</v>
      </c>
      <c r="E113" s="12" t="s">
        <v>179</v>
      </c>
      <c r="F113" s="4" t="s">
        <v>579</v>
      </c>
      <c r="G113" s="4" t="s">
        <v>705</v>
      </c>
      <c r="H113" s="4" t="s">
        <v>15</v>
      </c>
      <c r="I113" s="4" t="s">
        <v>16</v>
      </c>
      <c r="J113" s="12" t="s">
        <v>66</v>
      </c>
      <c r="N113" s="5" t="s">
        <v>21</v>
      </c>
      <c r="O113" s="17" t="s">
        <v>424</v>
      </c>
      <c r="P113" s="5" t="s">
        <v>37</v>
      </c>
      <c r="Q113" s="17" t="s">
        <v>37</v>
      </c>
      <c r="W113" s="8"/>
      <c r="X113" s="8"/>
      <c r="Y113" s="8"/>
      <c r="Z113" s="8"/>
      <c r="AA113" s="8"/>
      <c r="AB113" s="8"/>
      <c r="AC113" s="8"/>
      <c r="AD113" s="8"/>
      <c r="AE113" s="8"/>
      <c r="AF113" s="8">
        <f t="shared" si="2"/>
        <v>0</v>
      </c>
      <c r="AG113" s="8">
        <v>417.59999999999997</v>
      </c>
      <c r="AH113" s="8"/>
      <c r="AI113" s="8"/>
      <c r="AJ113" s="8"/>
      <c r="AK113" s="8"/>
      <c r="AL113" s="4" t="s">
        <v>96</v>
      </c>
      <c r="AM113" s="4" t="s">
        <v>98</v>
      </c>
    </row>
    <row r="114" spans="1:39" x14ac:dyDescent="0.25">
      <c r="A114" s="4" t="s">
        <v>915</v>
      </c>
      <c r="B114" s="28" t="s">
        <v>177</v>
      </c>
      <c r="C114" s="15">
        <v>2018</v>
      </c>
      <c r="D114" s="12" t="s">
        <v>824</v>
      </c>
      <c r="E114" s="15" t="s">
        <v>179</v>
      </c>
      <c r="F114" s="4" t="s">
        <v>579</v>
      </c>
      <c r="G114" s="4" t="s">
        <v>702</v>
      </c>
      <c r="H114" s="15" t="s">
        <v>15</v>
      </c>
      <c r="I114" s="15" t="s">
        <v>16</v>
      </c>
      <c r="J114" s="18" t="s">
        <v>66</v>
      </c>
      <c r="K114" s="16"/>
      <c r="L114" s="34"/>
      <c r="M114" s="17"/>
      <c r="N114" s="5" t="s">
        <v>21</v>
      </c>
      <c r="O114" s="17" t="s">
        <v>424</v>
      </c>
      <c r="P114" s="17" t="s">
        <v>37</v>
      </c>
      <c r="Q114" s="17" t="s">
        <v>37</v>
      </c>
      <c r="W114" s="4">
        <v>28.37</v>
      </c>
      <c r="X114" s="4">
        <v>9.16</v>
      </c>
      <c r="Y114" s="4">
        <v>9.3000000000000007</v>
      </c>
      <c r="Z114" s="4">
        <v>0.76</v>
      </c>
      <c r="AB114" s="4">
        <v>0.13</v>
      </c>
      <c r="AD114" s="4">
        <v>23.18</v>
      </c>
      <c r="AF114" s="8">
        <f t="shared" si="2"/>
        <v>0.62980660234374963</v>
      </c>
      <c r="AG114" s="16"/>
      <c r="AH114" s="16"/>
      <c r="AI114" s="16"/>
      <c r="AJ114" s="16"/>
      <c r="AK114" s="16">
        <v>1.056E-2</v>
      </c>
      <c r="AL114" s="4" t="s">
        <v>96</v>
      </c>
      <c r="AM114" s="4" t="s">
        <v>98</v>
      </c>
    </row>
    <row r="115" spans="1:39" x14ac:dyDescent="0.25">
      <c r="A115" s="4" t="s">
        <v>917</v>
      </c>
      <c r="B115" s="28" t="s">
        <v>177</v>
      </c>
      <c r="C115" s="15">
        <v>2015</v>
      </c>
      <c r="D115" s="12" t="s">
        <v>825</v>
      </c>
      <c r="E115" s="15" t="s">
        <v>179</v>
      </c>
      <c r="F115" s="4" t="s">
        <v>579</v>
      </c>
      <c r="G115" s="4" t="s">
        <v>701</v>
      </c>
      <c r="H115" s="15" t="s">
        <v>15</v>
      </c>
      <c r="I115" s="15" t="s">
        <v>16</v>
      </c>
      <c r="J115" s="18" t="s">
        <v>66</v>
      </c>
      <c r="K115" s="16"/>
      <c r="L115" s="34"/>
      <c r="M115" s="17"/>
      <c r="N115" s="5" t="s">
        <v>21</v>
      </c>
      <c r="O115" s="17" t="s">
        <v>424</v>
      </c>
      <c r="P115" s="17" t="s">
        <v>37</v>
      </c>
      <c r="Q115" s="17" t="s">
        <v>37</v>
      </c>
      <c r="AF115" s="8">
        <f t="shared" si="2"/>
        <v>0</v>
      </c>
      <c r="AG115" s="16"/>
      <c r="AH115" s="16"/>
      <c r="AI115" s="16"/>
      <c r="AJ115" s="16"/>
      <c r="AK115" s="16">
        <v>0.25775999999999999</v>
      </c>
      <c r="AL115" s="4" t="s">
        <v>96</v>
      </c>
      <c r="AM115" s="4" t="s">
        <v>98</v>
      </c>
    </row>
    <row r="116" spans="1:39" x14ac:dyDescent="0.25">
      <c r="A116" s="4" t="s">
        <v>919</v>
      </c>
      <c r="B116" s="28" t="s">
        <v>177</v>
      </c>
      <c r="C116" s="15">
        <v>2020</v>
      </c>
      <c r="D116" s="12" t="s">
        <v>826</v>
      </c>
      <c r="E116" s="15" t="s">
        <v>179</v>
      </c>
      <c r="F116" s="4" t="s">
        <v>579</v>
      </c>
      <c r="G116" s="4" t="s">
        <v>703</v>
      </c>
      <c r="H116" s="15" t="s">
        <v>15</v>
      </c>
      <c r="I116" s="15" t="s">
        <v>16</v>
      </c>
      <c r="J116" s="18" t="s">
        <v>66</v>
      </c>
      <c r="K116" s="16"/>
      <c r="L116" s="34"/>
      <c r="M116" s="17"/>
      <c r="N116" s="5" t="s">
        <v>21</v>
      </c>
      <c r="O116" s="17" t="s">
        <v>424</v>
      </c>
      <c r="P116" s="17" t="s">
        <v>37</v>
      </c>
      <c r="Q116" s="17" t="s">
        <v>37</v>
      </c>
      <c r="AF116" s="8">
        <f t="shared" si="2"/>
        <v>0</v>
      </c>
      <c r="AG116" s="16"/>
      <c r="AH116" s="16"/>
      <c r="AI116" s="16"/>
      <c r="AJ116" s="16"/>
      <c r="AK116" s="16">
        <v>2.6983200000000003</v>
      </c>
      <c r="AL116" s="4" t="s">
        <v>96</v>
      </c>
      <c r="AM116" s="4" t="s">
        <v>98</v>
      </c>
    </row>
    <row r="117" spans="1:39" x14ac:dyDescent="0.25">
      <c r="A117" s="4" t="s">
        <v>919</v>
      </c>
      <c r="B117" s="12" t="s">
        <v>177</v>
      </c>
      <c r="C117" s="4">
        <v>2020</v>
      </c>
      <c r="D117" s="12" t="s">
        <v>826</v>
      </c>
      <c r="E117" s="12" t="s">
        <v>179</v>
      </c>
      <c r="F117" s="4" t="s">
        <v>579</v>
      </c>
      <c r="G117" s="4" t="s">
        <v>703</v>
      </c>
      <c r="H117" s="4" t="s">
        <v>15</v>
      </c>
      <c r="I117" s="4" t="s">
        <v>16</v>
      </c>
      <c r="J117" s="12" t="s">
        <v>66</v>
      </c>
      <c r="N117" s="5" t="s">
        <v>21</v>
      </c>
      <c r="O117" s="17" t="s">
        <v>424</v>
      </c>
      <c r="P117" s="5" t="s">
        <v>37</v>
      </c>
      <c r="Q117" s="17" t="s">
        <v>37</v>
      </c>
      <c r="W117" s="8"/>
      <c r="X117" s="8"/>
      <c r="Y117" s="8"/>
      <c r="Z117" s="8"/>
      <c r="AA117" s="8"/>
      <c r="AB117" s="8"/>
      <c r="AC117" s="8"/>
      <c r="AD117" s="8"/>
      <c r="AE117" s="8"/>
      <c r="AF117" s="8">
        <f t="shared" si="2"/>
        <v>0</v>
      </c>
      <c r="AG117" s="8">
        <v>216.71999999999997</v>
      </c>
      <c r="AH117" s="8"/>
      <c r="AI117" s="8"/>
      <c r="AJ117" s="8"/>
      <c r="AK117" s="8"/>
      <c r="AL117" s="4" t="s">
        <v>96</v>
      </c>
      <c r="AM117" s="4" t="s">
        <v>98</v>
      </c>
    </row>
    <row r="118" spans="1:39" x14ac:dyDescent="0.25">
      <c r="A118" s="4" t="s">
        <v>919</v>
      </c>
      <c r="B118" s="12" t="s">
        <v>177</v>
      </c>
      <c r="C118" s="4">
        <v>2020</v>
      </c>
      <c r="D118" s="12" t="s">
        <v>826</v>
      </c>
      <c r="E118" s="12" t="s">
        <v>179</v>
      </c>
      <c r="F118" s="4" t="s">
        <v>579</v>
      </c>
      <c r="G118" s="4" t="s">
        <v>703</v>
      </c>
      <c r="H118" s="4" t="s">
        <v>15</v>
      </c>
      <c r="I118" s="4" t="s">
        <v>16</v>
      </c>
      <c r="J118" s="12" t="s">
        <v>66</v>
      </c>
      <c r="N118" s="5" t="s">
        <v>21</v>
      </c>
      <c r="O118" s="17" t="s">
        <v>424</v>
      </c>
      <c r="P118" s="5" t="s">
        <v>37</v>
      </c>
      <c r="Q118" s="17" t="s">
        <v>37</v>
      </c>
      <c r="W118" s="8"/>
      <c r="X118" s="8"/>
      <c r="Y118" s="8"/>
      <c r="Z118" s="8"/>
      <c r="AA118" s="8"/>
      <c r="AB118" s="8"/>
      <c r="AC118" s="8"/>
      <c r="AD118" s="8"/>
      <c r="AE118" s="8"/>
      <c r="AF118" s="8">
        <f t="shared" si="2"/>
        <v>0</v>
      </c>
      <c r="AG118" s="8">
        <v>549.84</v>
      </c>
      <c r="AH118" s="8"/>
      <c r="AI118" s="8"/>
      <c r="AJ118" s="8"/>
      <c r="AK118" s="8"/>
      <c r="AL118" s="4" t="s">
        <v>96</v>
      </c>
      <c r="AM118" s="4" t="s">
        <v>98</v>
      </c>
    </row>
    <row r="119" spans="1:39" x14ac:dyDescent="0.25">
      <c r="A119" s="4" t="s">
        <v>920</v>
      </c>
      <c r="B119" s="12" t="s">
        <v>496</v>
      </c>
      <c r="C119" s="12">
        <v>2018</v>
      </c>
      <c r="D119" s="12"/>
      <c r="E119" s="12" t="s">
        <v>179</v>
      </c>
      <c r="F119" s="4" t="s">
        <v>579</v>
      </c>
      <c r="G119" s="4" t="s">
        <v>702</v>
      </c>
      <c r="H119" s="12" t="s">
        <v>15</v>
      </c>
      <c r="I119" s="12" t="s">
        <v>16</v>
      </c>
      <c r="J119" s="12" t="s">
        <v>66</v>
      </c>
      <c r="K119" s="13"/>
      <c r="L119" s="35"/>
      <c r="M119" s="13"/>
      <c r="N119" s="5" t="s">
        <v>21</v>
      </c>
      <c r="O119" s="17" t="s">
        <v>424</v>
      </c>
      <c r="P119" s="13" t="s">
        <v>37</v>
      </c>
      <c r="Q119" s="17" t="s">
        <v>37</v>
      </c>
      <c r="AF119" s="8">
        <f t="shared" si="2"/>
        <v>0</v>
      </c>
      <c r="AG119" s="26">
        <v>253.44</v>
      </c>
      <c r="AH119" s="26"/>
      <c r="AI119" s="26"/>
      <c r="AJ119" s="26"/>
      <c r="AK119" s="12"/>
      <c r="AL119" s="4" t="s">
        <v>96</v>
      </c>
      <c r="AM119" s="4" t="s">
        <v>98</v>
      </c>
    </row>
    <row r="120" spans="1:39" x14ac:dyDescent="0.25">
      <c r="A120" s="4" t="s">
        <v>921</v>
      </c>
      <c r="B120" s="12" t="s">
        <v>496</v>
      </c>
      <c r="C120" s="12">
        <v>2023</v>
      </c>
      <c r="D120" s="12" t="s">
        <v>831</v>
      </c>
      <c r="E120" s="12" t="s">
        <v>179</v>
      </c>
      <c r="F120" s="4" t="s">
        <v>579</v>
      </c>
      <c r="G120" s="4" t="s">
        <v>709</v>
      </c>
      <c r="H120" s="12" t="s">
        <v>15</v>
      </c>
      <c r="I120" s="12" t="s">
        <v>16</v>
      </c>
      <c r="J120" s="12" t="s">
        <v>66</v>
      </c>
      <c r="K120" s="13"/>
      <c r="L120" s="35"/>
      <c r="M120" s="13"/>
      <c r="N120" s="5" t="s">
        <v>21</v>
      </c>
      <c r="O120" s="17" t="s">
        <v>424</v>
      </c>
      <c r="P120" s="13" t="s">
        <v>37</v>
      </c>
      <c r="Q120" s="17" t="s">
        <v>37</v>
      </c>
      <c r="AF120" s="8">
        <f t="shared" si="2"/>
        <v>0</v>
      </c>
      <c r="AG120" s="26">
        <v>182.39999999999998</v>
      </c>
      <c r="AH120" s="26"/>
      <c r="AI120" s="26"/>
      <c r="AJ120" s="26"/>
      <c r="AK120" s="12"/>
      <c r="AL120" s="4" t="s">
        <v>96</v>
      </c>
      <c r="AM120" s="4" t="s">
        <v>98</v>
      </c>
    </row>
    <row r="121" spans="1:39" x14ac:dyDescent="0.25">
      <c r="A121" s="4" t="s">
        <v>923</v>
      </c>
      <c r="B121" s="12" t="s">
        <v>496</v>
      </c>
      <c r="C121" s="12">
        <v>2022</v>
      </c>
      <c r="D121" s="12" t="s">
        <v>829</v>
      </c>
      <c r="E121" s="12" t="s">
        <v>179</v>
      </c>
      <c r="F121" s="4" t="s">
        <v>579</v>
      </c>
      <c r="G121" s="4" t="s">
        <v>706</v>
      </c>
      <c r="H121" s="12" t="s">
        <v>15</v>
      </c>
      <c r="I121" s="12" t="s">
        <v>16</v>
      </c>
      <c r="J121" s="12" t="s">
        <v>66</v>
      </c>
      <c r="K121" s="13"/>
      <c r="L121" s="35"/>
      <c r="M121" s="13"/>
      <c r="N121" s="5" t="s">
        <v>21</v>
      </c>
      <c r="O121" s="17" t="s">
        <v>424</v>
      </c>
      <c r="P121" s="13" t="s">
        <v>37</v>
      </c>
      <c r="Q121" s="13" t="s">
        <v>37</v>
      </c>
      <c r="AF121" s="8">
        <f t="shared" si="2"/>
        <v>0</v>
      </c>
      <c r="AG121" s="26">
        <v>112.80000000000001</v>
      </c>
      <c r="AH121" s="26"/>
      <c r="AI121" s="26"/>
      <c r="AJ121" s="26"/>
      <c r="AK121" s="12"/>
      <c r="AL121" s="4" t="s">
        <v>96</v>
      </c>
      <c r="AM121" s="4" t="s">
        <v>98</v>
      </c>
    </row>
    <row r="122" spans="1:39" x14ac:dyDescent="0.25">
      <c r="A122" s="4" t="s">
        <v>919</v>
      </c>
      <c r="B122" s="12" t="s">
        <v>496</v>
      </c>
      <c r="C122" s="12">
        <v>2020</v>
      </c>
      <c r="D122" s="12" t="s">
        <v>826</v>
      </c>
      <c r="E122" s="12" t="s">
        <v>179</v>
      </c>
      <c r="F122" s="4" t="s">
        <v>579</v>
      </c>
      <c r="G122" s="4" t="s">
        <v>703</v>
      </c>
      <c r="H122" s="12" t="s">
        <v>15</v>
      </c>
      <c r="I122" s="12" t="s">
        <v>16</v>
      </c>
      <c r="J122" s="12" t="s">
        <v>66</v>
      </c>
      <c r="K122" s="13"/>
      <c r="L122" s="35"/>
      <c r="M122" s="13"/>
      <c r="N122" s="5" t="s">
        <v>21</v>
      </c>
      <c r="O122" s="17" t="s">
        <v>424</v>
      </c>
      <c r="P122" s="13" t="s">
        <v>37</v>
      </c>
      <c r="Q122" s="13" t="s">
        <v>37</v>
      </c>
      <c r="AF122" s="8">
        <f t="shared" si="2"/>
        <v>0</v>
      </c>
      <c r="AG122" s="26">
        <v>549.84</v>
      </c>
      <c r="AH122" s="26"/>
      <c r="AI122" s="26"/>
      <c r="AJ122" s="26"/>
      <c r="AK122" s="12"/>
      <c r="AL122" s="4" t="s">
        <v>96</v>
      </c>
      <c r="AM122" s="4" t="s">
        <v>98</v>
      </c>
    </row>
    <row r="123" spans="1:39" x14ac:dyDescent="0.25">
      <c r="A123" s="4" t="s">
        <v>919</v>
      </c>
      <c r="B123" s="12" t="s">
        <v>496</v>
      </c>
      <c r="C123" s="12">
        <v>2020</v>
      </c>
      <c r="D123" s="12" t="s">
        <v>826</v>
      </c>
      <c r="E123" s="12" t="s">
        <v>179</v>
      </c>
      <c r="F123" s="4" t="s">
        <v>579</v>
      </c>
      <c r="G123" s="4" t="s">
        <v>703</v>
      </c>
      <c r="H123" s="12" t="s">
        <v>15</v>
      </c>
      <c r="I123" s="12" t="s">
        <v>16</v>
      </c>
      <c r="J123" s="12" t="s">
        <v>66</v>
      </c>
      <c r="K123" s="13"/>
      <c r="L123" s="35"/>
      <c r="M123" s="13"/>
      <c r="N123" s="5" t="s">
        <v>21</v>
      </c>
      <c r="O123" s="17" t="s">
        <v>424</v>
      </c>
      <c r="P123" s="13" t="s">
        <v>37</v>
      </c>
      <c r="Q123" s="13" t="s">
        <v>37</v>
      </c>
      <c r="AF123" s="8">
        <f t="shared" si="2"/>
        <v>0</v>
      </c>
      <c r="AG123" s="26">
        <v>216.71999999999997</v>
      </c>
      <c r="AH123" s="26"/>
      <c r="AI123" s="26"/>
      <c r="AJ123" s="26"/>
      <c r="AK123" s="12"/>
      <c r="AL123" s="4" t="s">
        <v>96</v>
      </c>
      <c r="AM123" s="4" t="s">
        <v>98</v>
      </c>
    </row>
    <row r="124" spans="1:39" x14ac:dyDescent="0.25">
      <c r="A124" s="4" t="s">
        <v>1243</v>
      </c>
      <c r="B124" s="12" t="s">
        <v>496</v>
      </c>
      <c r="C124" s="12">
        <v>2022</v>
      </c>
      <c r="D124" s="12" t="s">
        <v>830</v>
      </c>
      <c r="E124" s="12" t="s">
        <v>179</v>
      </c>
      <c r="F124" s="4" t="s">
        <v>579</v>
      </c>
      <c r="G124" s="4" t="s">
        <v>707</v>
      </c>
      <c r="H124" s="12" t="s">
        <v>15</v>
      </c>
      <c r="I124" s="12" t="s">
        <v>16</v>
      </c>
      <c r="J124" s="12" t="s">
        <v>66</v>
      </c>
      <c r="K124" s="13"/>
      <c r="L124" s="35"/>
      <c r="M124" s="13"/>
      <c r="N124" s="5" t="s">
        <v>21</v>
      </c>
      <c r="O124" s="17" t="s">
        <v>424</v>
      </c>
      <c r="P124" s="13" t="s">
        <v>37</v>
      </c>
      <c r="Q124" s="13" t="s">
        <v>37</v>
      </c>
      <c r="AF124" s="8">
        <f t="shared" si="2"/>
        <v>0</v>
      </c>
      <c r="AG124" s="26">
        <v>417.59999999999997</v>
      </c>
      <c r="AH124" s="26"/>
      <c r="AI124" s="26"/>
      <c r="AJ124" s="26"/>
      <c r="AK124" s="12"/>
      <c r="AL124" s="4" t="s">
        <v>96</v>
      </c>
      <c r="AM124" s="4" t="s">
        <v>98</v>
      </c>
    </row>
    <row r="125" spans="1:39" x14ac:dyDescent="0.25">
      <c r="A125" s="4" t="s">
        <v>1244</v>
      </c>
      <c r="B125" s="12" t="s">
        <v>498</v>
      </c>
      <c r="C125" s="12">
        <v>2015</v>
      </c>
      <c r="D125" s="12" t="s">
        <v>825</v>
      </c>
      <c r="E125" s="12" t="s">
        <v>179</v>
      </c>
      <c r="F125" s="4" t="s">
        <v>579</v>
      </c>
      <c r="G125" s="4" t="s">
        <v>701</v>
      </c>
      <c r="H125" s="12" t="s">
        <v>15</v>
      </c>
      <c r="I125" s="12" t="s">
        <v>16</v>
      </c>
      <c r="J125" s="12" t="s">
        <v>66</v>
      </c>
      <c r="K125" s="13"/>
      <c r="L125" s="35"/>
      <c r="M125" s="13"/>
      <c r="N125" s="5" t="s">
        <v>21</v>
      </c>
      <c r="O125" s="17" t="s">
        <v>424</v>
      </c>
      <c r="P125" s="13" t="s">
        <v>37</v>
      </c>
      <c r="Q125" s="13" t="s">
        <v>37</v>
      </c>
      <c r="AF125" s="8">
        <f t="shared" si="2"/>
        <v>0</v>
      </c>
      <c r="AG125" s="26">
        <v>478.79999999999995</v>
      </c>
      <c r="AH125" s="26"/>
      <c r="AI125" s="26"/>
      <c r="AJ125" s="26"/>
      <c r="AK125" s="12"/>
      <c r="AL125" s="4" t="s">
        <v>96</v>
      </c>
      <c r="AM125" s="4" t="s">
        <v>98</v>
      </c>
    </row>
    <row r="126" spans="1:39" x14ac:dyDescent="0.25">
      <c r="A126" s="4" t="s">
        <v>1245</v>
      </c>
      <c r="B126" s="12" t="s">
        <v>501</v>
      </c>
      <c r="C126" s="12">
        <v>2012</v>
      </c>
      <c r="D126" s="12"/>
      <c r="E126" s="12" t="s">
        <v>179</v>
      </c>
      <c r="F126" s="4" t="s">
        <v>578</v>
      </c>
      <c r="G126" s="4" t="s">
        <v>699</v>
      </c>
      <c r="H126" s="12" t="s">
        <v>15</v>
      </c>
      <c r="I126" s="12" t="s">
        <v>16</v>
      </c>
      <c r="J126" s="12" t="s">
        <v>66</v>
      </c>
      <c r="K126" s="13"/>
      <c r="L126" s="35"/>
      <c r="M126" s="13"/>
      <c r="N126" s="5" t="s">
        <v>21</v>
      </c>
      <c r="O126" s="17" t="s">
        <v>424</v>
      </c>
      <c r="P126" s="13" t="s">
        <v>37</v>
      </c>
      <c r="Q126" s="13" t="s">
        <v>37</v>
      </c>
      <c r="AF126" s="8">
        <f t="shared" si="2"/>
        <v>0</v>
      </c>
      <c r="AG126" s="26">
        <v>24</v>
      </c>
      <c r="AH126" s="26"/>
      <c r="AI126" s="26"/>
      <c r="AJ126" s="26"/>
      <c r="AK126" s="12"/>
      <c r="AL126" s="4" t="s">
        <v>96</v>
      </c>
      <c r="AM126" s="4" t="s">
        <v>98</v>
      </c>
    </row>
    <row r="127" spans="1:39" x14ac:dyDescent="0.25">
      <c r="A127" s="4" t="s">
        <v>1246</v>
      </c>
      <c r="B127" s="4" t="s">
        <v>17</v>
      </c>
      <c r="C127" s="4">
        <v>2019</v>
      </c>
      <c r="D127" s="4" t="s">
        <v>18</v>
      </c>
      <c r="E127" s="4" t="s">
        <v>179</v>
      </c>
      <c r="F127" s="4" t="s">
        <v>579</v>
      </c>
      <c r="G127" s="4" t="s">
        <v>712</v>
      </c>
      <c r="H127" s="4" t="s">
        <v>15</v>
      </c>
      <c r="I127" s="4" t="s">
        <v>16</v>
      </c>
      <c r="J127" s="4" t="s">
        <v>19</v>
      </c>
      <c r="K127" s="4">
        <v>367</v>
      </c>
      <c r="L127" s="6" t="s">
        <v>20</v>
      </c>
      <c r="M127" s="5" t="s">
        <v>72</v>
      </c>
      <c r="N127" s="5" t="s">
        <v>21</v>
      </c>
      <c r="O127" s="17" t="s">
        <v>48</v>
      </c>
      <c r="P127" s="5" t="s">
        <v>37</v>
      </c>
      <c r="Q127" s="5" t="s">
        <v>37</v>
      </c>
      <c r="S127" s="7">
        <v>17100</v>
      </c>
      <c r="U127" s="4">
        <v>1.5</v>
      </c>
      <c r="V127" s="4" t="s">
        <v>99</v>
      </c>
      <c r="W127" s="8">
        <v>16.5</v>
      </c>
      <c r="X127" s="8">
        <v>5.95</v>
      </c>
      <c r="Y127" s="8"/>
      <c r="Z127" s="8"/>
      <c r="AA127" s="8"/>
      <c r="AB127" s="8"/>
      <c r="AC127" s="8"/>
      <c r="AD127" s="8"/>
      <c r="AE127" s="8">
        <v>20.3</v>
      </c>
      <c r="AF127" s="8">
        <f t="shared" si="2"/>
        <v>0</v>
      </c>
      <c r="AG127" s="8">
        <v>9.02</v>
      </c>
      <c r="AH127" s="8"/>
      <c r="AI127" s="8"/>
      <c r="AJ127" s="8"/>
      <c r="AK127" s="8">
        <v>2.13</v>
      </c>
      <c r="AL127" s="4" t="s">
        <v>96</v>
      </c>
      <c r="AM127" s="4" t="s">
        <v>97</v>
      </c>
    </row>
    <row r="128" spans="1:39" x14ac:dyDescent="0.25">
      <c r="A128" s="4" t="s">
        <v>1246</v>
      </c>
      <c r="B128" s="4" t="s">
        <v>17</v>
      </c>
      <c r="C128" s="4">
        <v>2019</v>
      </c>
      <c r="D128" s="4" t="s">
        <v>18</v>
      </c>
      <c r="E128" s="4" t="s">
        <v>179</v>
      </c>
      <c r="F128" s="4" t="s">
        <v>579</v>
      </c>
      <c r="G128" s="4" t="s">
        <v>712</v>
      </c>
      <c r="H128" s="4" t="s">
        <v>15</v>
      </c>
      <c r="I128" s="4" t="s">
        <v>16</v>
      </c>
      <c r="J128" s="4" t="s">
        <v>19</v>
      </c>
      <c r="K128" s="4">
        <v>367</v>
      </c>
      <c r="L128" s="6" t="s">
        <v>20</v>
      </c>
      <c r="M128" s="5" t="s">
        <v>72</v>
      </c>
      <c r="N128" s="5" t="s">
        <v>21</v>
      </c>
      <c r="O128" s="17" t="s">
        <v>48</v>
      </c>
      <c r="P128" s="5" t="s">
        <v>37</v>
      </c>
      <c r="Q128" s="5" t="s">
        <v>37</v>
      </c>
      <c r="S128" s="7">
        <v>900</v>
      </c>
      <c r="U128" s="4">
        <v>1.5</v>
      </c>
      <c r="V128" s="4" t="s">
        <v>99</v>
      </c>
      <c r="W128" s="8"/>
      <c r="X128" s="8"/>
      <c r="Y128" s="8"/>
      <c r="Z128" s="8"/>
      <c r="AA128" s="8"/>
      <c r="AB128" s="8"/>
      <c r="AC128" s="8"/>
      <c r="AD128" s="8"/>
      <c r="AE128" s="8">
        <v>20.3</v>
      </c>
      <c r="AF128" s="8">
        <f t="shared" si="2"/>
        <v>0</v>
      </c>
      <c r="AG128" s="8">
        <v>9.4600000000000009</v>
      </c>
      <c r="AH128" s="8"/>
      <c r="AI128" s="8"/>
      <c r="AJ128" s="8"/>
      <c r="AK128" s="8">
        <v>4.8499999999999996</v>
      </c>
      <c r="AL128" s="4" t="s">
        <v>96</v>
      </c>
      <c r="AM128" s="4" t="s">
        <v>97</v>
      </c>
    </row>
    <row r="129" spans="1:39" x14ac:dyDescent="0.25">
      <c r="A129" s="4" t="s">
        <v>1246</v>
      </c>
      <c r="B129" s="4" t="s">
        <v>17</v>
      </c>
      <c r="C129" s="4">
        <v>2019</v>
      </c>
      <c r="D129" s="4" t="s">
        <v>18</v>
      </c>
      <c r="E129" s="4" t="s">
        <v>179</v>
      </c>
      <c r="F129" s="4" t="s">
        <v>579</v>
      </c>
      <c r="G129" s="4" t="s">
        <v>712</v>
      </c>
      <c r="H129" s="4" t="s">
        <v>15</v>
      </c>
      <c r="I129" s="4" t="s">
        <v>16</v>
      </c>
      <c r="J129" s="4" t="s">
        <v>19</v>
      </c>
      <c r="K129" s="4">
        <v>367</v>
      </c>
      <c r="L129" s="6" t="s">
        <v>20</v>
      </c>
      <c r="M129" s="5" t="s">
        <v>72</v>
      </c>
      <c r="N129" s="5" t="s">
        <v>21</v>
      </c>
      <c r="O129" s="17" t="s">
        <v>48</v>
      </c>
      <c r="P129" s="5" t="s">
        <v>37</v>
      </c>
      <c r="Q129" s="5" t="s">
        <v>37</v>
      </c>
      <c r="S129" s="7">
        <v>7100</v>
      </c>
      <c r="U129" s="4">
        <v>1.5</v>
      </c>
      <c r="V129" s="4" t="s">
        <v>99</v>
      </c>
      <c r="W129" s="8"/>
      <c r="X129" s="8"/>
      <c r="Y129" s="8"/>
      <c r="Z129" s="8"/>
      <c r="AA129" s="8"/>
      <c r="AB129" s="8"/>
      <c r="AC129" s="8"/>
      <c r="AD129" s="8"/>
      <c r="AE129" s="8">
        <v>20.3</v>
      </c>
      <c r="AF129" s="8">
        <f t="shared" si="2"/>
        <v>0</v>
      </c>
      <c r="AG129" s="8">
        <v>14.3</v>
      </c>
      <c r="AH129" s="8"/>
      <c r="AI129" s="8"/>
      <c r="AJ129" s="8"/>
      <c r="AK129" s="8">
        <v>4.3</v>
      </c>
      <c r="AL129" s="4" t="s">
        <v>96</v>
      </c>
      <c r="AM129" s="4" t="s">
        <v>97</v>
      </c>
    </row>
    <row r="130" spans="1:39" x14ac:dyDescent="0.25">
      <c r="A130" s="4" t="s">
        <v>1246</v>
      </c>
      <c r="B130" s="4" t="s">
        <v>17</v>
      </c>
      <c r="C130" s="4">
        <v>2019</v>
      </c>
      <c r="D130" s="4" t="s">
        <v>18</v>
      </c>
      <c r="E130" s="4" t="s">
        <v>179</v>
      </c>
      <c r="F130" s="4" t="s">
        <v>579</v>
      </c>
      <c r="G130" s="4" t="s">
        <v>712</v>
      </c>
      <c r="H130" s="4" t="s">
        <v>15</v>
      </c>
      <c r="I130" s="4" t="s">
        <v>16</v>
      </c>
      <c r="L130" s="6" t="s">
        <v>20</v>
      </c>
      <c r="M130" s="5" t="s">
        <v>72</v>
      </c>
      <c r="N130" s="5" t="s">
        <v>21</v>
      </c>
      <c r="O130" s="17" t="s">
        <v>48</v>
      </c>
      <c r="P130" s="5" t="s">
        <v>37</v>
      </c>
      <c r="Q130" s="5" t="s">
        <v>37</v>
      </c>
      <c r="V130" s="4" t="s">
        <v>99</v>
      </c>
      <c r="W130" s="14"/>
      <c r="X130" s="8"/>
      <c r="Y130" s="8"/>
      <c r="Z130" s="8"/>
      <c r="AA130" s="8"/>
      <c r="AB130" s="8"/>
      <c r="AC130" s="8"/>
      <c r="AD130" s="8"/>
      <c r="AE130" s="8"/>
      <c r="AF130" s="8">
        <f t="shared" si="2"/>
        <v>0</v>
      </c>
      <c r="AG130" s="14">
        <v>262.24</v>
      </c>
      <c r="AH130" s="14"/>
      <c r="AI130" s="14"/>
      <c r="AJ130" s="8"/>
      <c r="AK130" s="8"/>
      <c r="AL130" s="4" t="s">
        <v>96</v>
      </c>
      <c r="AM130" s="4" t="s">
        <v>98</v>
      </c>
    </row>
    <row r="131" spans="1:39" x14ac:dyDescent="0.25">
      <c r="A131" s="4" t="s">
        <v>1246</v>
      </c>
      <c r="B131" s="4" t="s">
        <v>71</v>
      </c>
      <c r="C131" s="4">
        <v>2019</v>
      </c>
      <c r="D131" s="4" t="s">
        <v>18</v>
      </c>
      <c r="E131" s="4" t="s">
        <v>179</v>
      </c>
      <c r="F131" s="4" t="s">
        <v>579</v>
      </c>
      <c r="G131" s="4" t="s">
        <v>712</v>
      </c>
      <c r="H131" s="4" t="s">
        <v>15</v>
      </c>
      <c r="I131" s="4" t="s">
        <v>16</v>
      </c>
      <c r="J131" s="4" t="s">
        <v>126</v>
      </c>
      <c r="K131" s="4">
        <v>367</v>
      </c>
      <c r="L131" s="6" t="s">
        <v>20</v>
      </c>
      <c r="M131" s="5" t="s">
        <v>72</v>
      </c>
      <c r="N131" s="5" t="s">
        <v>21</v>
      </c>
      <c r="O131" s="17" t="s">
        <v>48</v>
      </c>
      <c r="P131" s="5" t="s">
        <v>37</v>
      </c>
      <c r="Q131" s="5" t="s">
        <v>37</v>
      </c>
      <c r="V131" s="4" t="s">
        <v>99</v>
      </c>
      <c r="W131" s="8"/>
      <c r="X131" s="8"/>
      <c r="Y131" s="8"/>
      <c r="Z131" s="8"/>
      <c r="AA131" s="8"/>
      <c r="AB131" s="8"/>
      <c r="AC131" s="8"/>
      <c r="AD131" s="8"/>
      <c r="AE131" s="8"/>
      <c r="AF131" s="8">
        <f t="shared" si="2"/>
        <v>0</v>
      </c>
      <c r="AG131" s="8">
        <v>216.48</v>
      </c>
      <c r="AH131" s="8"/>
      <c r="AI131" s="8"/>
      <c r="AJ131" s="8"/>
      <c r="AK131" s="8">
        <v>5.1119999999999999E-2</v>
      </c>
      <c r="AL131" s="4" t="s">
        <v>96</v>
      </c>
      <c r="AM131" s="4" t="s">
        <v>98</v>
      </c>
    </row>
    <row r="132" spans="1:39" x14ac:dyDescent="0.25">
      <c r="A132" s="4" t="s">
        <v>1246</v>
      </c>
      <c r="B132" s="4" t="s">
        <v>71</v>
      </c>
      <c r="C132" s="4">
        <v>2019</v>
      </c>
      <c r="D132" s="4" t="s">
        <v>18</v>
      </c>
      <c r="E132" s="4" t="s">
        <v>179</v>
      </c>
      <c r="F132" s="4" t="s">
        <v>579</v>
      </c>
      <c r="G132" s="4" t="s">
        <v>712</v>
      </c>
      <c r="H132" s="4" t="s">
        <v>15</v>
      </c>
      <c r="I132" s="4" t="s">
        <v>16</v>
      </c>
      <c r="J132" s="4" t="s">
        <v>126</v>
      </c>
      <c r="K132" s="4">
        <v>367</v>
      </c>
      <c r="L132" s="6" t="s">
        <v>20</v>
      </c>
      <c r="M132" s="5" t="s">
        <v>72</v>
      </c>
      <c r="N132" s="5" t="s">
        <v>21</v>
      </c>
      <c r="O132" s="17" t="s">
        <v>48</v>
      </c>
      <c r="P132" s="5" t="s">
        <v>37</v>
      </c>
      <c r="Q132" s="5" t="s">
        <v>37</v>
      </c>
      <c r="V132" s="4" t="s">
        <v>99</v>
      </c>
      <c r="W132" s="8"/>
      <c r="X132" s="8"/>
      <c r="Y132" s="8"/>
      <c r="Z132" s="8"/>
      <c r="AA132" s="8"/>
      <c r="AB132" s="8"/>
      <c r="AC132" s="8"/>
      <c r="AD132" s="8"/>
      <c r="AE132" s="8"/>
      <c r="AF132" s="8">
        <f t="shared" si="2"/>
        <v>0</v>
      </c>
      <c r="AG132" s="8">
        <v>227.04000000000002</v>
      </c>
      <c r="AH132" s="8"/>
      <c r="AI132" s="8"/>
      <c r="AJ132" s="8"/>
      <c r="AK132" s="8">
        <v>0.11639999999999999</v>
      </c>
      <c r="AL132" s="4" t="s">
        <v>96</v>
      </c>
      <c r="AM132" s="4" t="s">
        <v>98</v>
      </c>
    </row>
    <row r="133" spans="1:39" x14ac:dyDescent="0.25">
      <c r="A133" s="4" t="s">
        <v>1246</v>
      </c>
      <c r="B133" s="4" t="s">
        <v>71</v>
      </c>
      <c r="C133" s="4">
        <v>2019</v>
      </c>
      <c r="D133" s="4" t="s">
        <v>18</v>
      </c>
      <c r="E133" s="4" t="s">
        <v>179</v>
      </c>
      <c r="F133" s="4" t="s">
        <v>579</v>
      </c>
      <c r="G133" s="4" t="s">
        <v>712</v>
      </c>
      <c r="H133" s="4" t="s">
        <v>15</v>
      </c>
      <c r="I133" s="4" t="s">
        <v>16</v>
      </c>
      <c r="J133" s="4" t="s">
        <v>126</v>
      </c>
      <c r="K133" s="4">
        <v>367</v>
      </c>
      <c r="L133" s="6" t="s">
        <v>20</v>
      </c>
      <c r="M133" s="5" t="s">
        <v>72</v>
      </c>
      <c r="N133" s="5" t="s">
        <v>21</v>
      </c>
      <c r="O133" s="17" t="s">
        <v>48</v>
      </c>
      <c r="P133" s="5" t="s">
        <v>37</v>
      </c>
      <c r="Q133" s="5" t="s">
        <v>37</v>
      </c>
      <c r="V133" s="4" t="s">
        <v>99</v>
      </c>
      <c r="W133" s="8"/>
      <c r="X133" s="8"/>
      <c r="Y133" s="8"/>
      <c r="Z133" s="8"/>
      <c r="AA133" s="8"/>
      <c r="AB133" s="8"/>
      <c r="AC133" s="8"/>
      <c r="AD133" s="8"/>
      <c r="AE133" s="8"/>
      <c r="AF133" s="8">
        <f t="shared" si="2"/>
        <v>0</v>
      </c>
      <c r="AG133" s="8">
        <v>343.20000000000005</v>
      </c>
      <c r="AH133" s="8"/>
      <c r="AI133" s="8"/>
      <c r="AJ133" s="8"/>
      <c r="AK133" s="8">
        <v>0.1032</v>
      </c>
      <c r="AL133" s="4" t="s">
        <v>96</v>
      </c>
      <c r="AM133" s="4" t="s">
        <v>98</v>
      </c>
    </row>
    <row r="134" spans="1:39" x14ac:dyDescent="0.25">
      <c r="A134" s="4" t="s">
        <v>1246</v>
      </c>
      <c r="B134" s="4" t="s">
        <v>71</v>
      </c>
      <c r="C134" s="4">
        <v>2019</v>
      </c>
      <c r="D134" s="4" t="s">
        <v>390</v>
      </c>
      <c r="E134" s="4" t="s">
        <v>179</v>
      </c>
      <c r="F134" s="4" t="s">
        <v>579</v>
      </c>
      <c r="G134" s="4" t="s">
        <v>712</v>
      </c>
      <c r="H134" s="4" t="s">
        <v>15</v>
      </c>
      <c r="I134" s="4" t="s">
        <v>16</v>
      </c>
      <c r="J134" s="4" t="s">
        <v>126</v>
      </c>
      <c r="K134" s="4">
        <v>367</v>
      </c>
      <c r="L134" s="6" t="s">
        <v>20</v>
      </c>
      <c r="M134" s="5" t="s">
        <v>72</v>
      </c>
      <c r="N134" s="5" t="s">
        <v>21</v>
      </c>
      <c r="O134" s="17" t="s">
        <v>48</v>
      </c>
      <c r="P134" s="5" t="s">
        <v>37</v>
      </c>
      <c r="Q134" s="5" t="s">
        <v>37</v>
      </c>
      <c r="R134" s="4" t="s">
        <v>387</v>
      </c>
      <c r="S134" s="4">
        <v>17.100000000000001</v>
      </c>
      <c r="T134" s="4">
        <v>1.6</v>
      </c>
      <c r="V134" s="4" t="s">
        <v>99</v>
      </c>
      <c r="Z134" s="4">
        <v>123</v>
      </c>
      <c r="AB134" s="4">
        <v>40</v>
      </c>
      <c r="AD134" s="4">
        <v>123</v>
      </c>
      <c r="AF134" s="8">
        <f t="shared" si="2"/>
        <v>107.70268815079726</v>
      </c>
      <c r="AG134" s="4">
        <v>2.5839275551418193</v>
      </c>
      <c r="AJ134" s="4">
        <v>124.45148717199997</v>
      </c>
      <c r="AK134" s="4">
        <v>0.17003125920682471</v>
      </c>
      <c r="AL134" s="4" t="s">
        <v>96</v>
      </c>
      <c r="AM134" s="4" t="s">
        <v>97</v>
      </c>
    </row>
    <row r="135" spans="1:39" x14ac:dyDescent="0.25">
      <c r="A135" s="4" t="s">
        <v>1246</v>
      </c>
      <c r="B135" s="4" t="s">
        <v>71</v>
      </c>
      <c r="C135" s="4">
        <v>2019</v>
      </c>
      <c r="D135" s="4" t="s">
        <v>390</v>
      </c>
      <c r="E135" s="4" t="s">
        <v>179</v>
      </c>
      <c r="F135" s="4" t="s">
        <v>579</v>
      </c>
      <c r="G135" s="4" t="s">
        <v>712</v>
      </c>
      <c r="H135" s="4" t="s">
        <v>15</v>
      </c>
      <c r="I135" s="4" t="s">
        <v>16</v>
      </c>
      <c r="J135" s="4" t="s">
        <v>126</v>
      </c>
      <c r="K135" s="4">
        <v>367</v>
      </c>
      <c r="L135" s="6" t="s">
        <v>20</v>
      </c>
      <c r="M135" s="5" t="s">
        <v>72</v>
      </c>
      <c r="N135" s="5" t="s">
        <v>21</v>
      </c>
      <c r="O135" s="17" t="s">
        <v>48</v>
      </c>
      <c r="P135" s="5" t="s">
        <v>37</v>
      </c>
      <c r="Q135" s="5" t="s">
        <v>37</v>
      </c>
      <c r="R135" s="4" t="s">
        <v>387</v>
      </c>
      <c r="S135" s="4">
        <v>17.100000000000001</v>
      </c>
      <c r="T135" s="4">
        <v>1.6</v>
      </c>
      <c r="V135" s="4" t="s">
        <v>99</v>
      </c>
      <c r="Z135" s="4">
        <v>123</v>
      </c>
      <c r="AB135" s="4">
        <v>40</v>
      </c>
      <c r="AD135" s="4">
        <v>123</v>
      </c>
      <c r="AF135" s="8">
        <f t="shared" si="2"/>
        <v>107.70268815079726</v>
      </c>
      <c r="AG135" s="4">
        <v>1.282036242448402</v>
      </c>
      <c r="AJ135" s="4">
        <v>104.31047012576033</v>
      </c>
      <c r="AK135" s="4">
        <v>0.15021127766495379</v>
      </c>
      <c r="AL135" s="4" t="s">
        <v>96</v>
      </c>
      <c r="AM135" s="4" t="s">
        <v>97</v>
      </c>
    </row>
    <row r="136" spans="1:39" x14ac:dyDescent="0.25">
      <c r="A136" s="4" t="s">
        <v>1246</v>
      </c>
      <c r="B136" s="4" t="s">
        <v>71</v>
      </c>
      <c r="C136" s="4">
        <v>2019</v>
      </c>
      <c r="D136" s="4" t="s">
        <v>390</v>
      </c>
      <c r="E136" s="4" t="s">
        <v>179</v>
      </c>
      <c r="F136" s="4" t="s">
        <v>579</v>
      </c>
      <c r="G136" s="4" t="s">
        <v>712</v>
      </c>
      <c r="H136" s="4" t="s">
        <v>15</v>
      </c>
      <c r="I136" s="4" t="s">
        <v>16</v>
      </c>
      <c r="J136" s="4" t="s">
        <v>126</v>
      </c>
      <c r="K136" s="4">
        <v>367</v>
      </c>
      <c r="L136" s="6" t="s">
        <v>20</v>
      </c>
      <c r="M136" s="5" t="s">
        <v>72</v>
      </c>
      <c r="N136" s="5" t="s">
        <v>21</v>
      </c>
      <c r="O136" s="17" t="s">
        <v>48</v>
      </c>
      <c r="P136" s="5" t="s">
        <v>37</v>
      </c>
      <c r="Q136" s="5" t="s">
        <v>37</v>
      </c>
      <c r="R136" s="4" t="s">
        <v>387</v>
      </c>
      <c r="S136" s="4">
        <v>17.100000000000001</v>
      </c>
      <c r="T136" s="4">
        <v>1.6</v>
      </c>
      <c r="V136" s="4" t="s">
        <v>99</v>
      </c>
      <c r="Z136" s="4">
        <v>123</v>
      </c>
      <c r="AB136" s="4">
        <v>40</v>
      </c>
      <c r="AD136" s="4">
        <v>123</v>
      </c>
      <c r="AF136" s="8">
        <f t="shared" si="2"/>
        <v>107.70268815079726</v>
      </c>
      <c r="AG136" s="4">
        <v>1.1941524802143331</v>
      </c>
      <c r="AJ136" s="4">
        <v>49.793038263799751</v>
      </c>
      <c r="AK136" s="4">
        <v>6.101135359313381E-2</v>
      </c>
      <c r="AL136" s="4" t="s">
        <v>96</v>
      </c>
      <c r="AM136" s="4" t="s">
        <v>97</v>
      </c>
    </row>
    <row r="137" spans="1:39" x14ac:dyDescent="0.25">
      <c r="A137" s="4" t="s">
        <v>1246</v>
      </c>
      <c r="B137" s="4" t="s">
        <v>71</v>
      </c>
      <c r="C137" s="4">
        <v>2019</v>
      </c>
      <c r="D137" s="4" t="s">
        <v>390</v>
      </c>
      <c r="E137" s="4" t="s">
        <v>179</v>
      </c>
      <c r="F137" s="4" t="s">
        <v>579</v>
      </c>
      <c r="G137" s="4" t="s">
        <v>712</v>
      </c>
      <c r="H137" s="4" t="s">
        <v>15</v>
      </c>
      <c r="I137" s="4" t="s">
        <v>16</v>
      </c>
      <c r="J137" s="4" t="s">
        <v>126</v>
      </c>
      <c r="K137" s="4">
        <v>367</v>
      </c>
      <c r="L137" s="6" t="s">
        <v>20</v>
      </c>
      <c r="M137" s="5" t="s">
        <v>72</v>
      </c>
      <c r="N137" s="5" t="s">
        <v>21</v>
      </c>
      <c r="O137" s="17" t="s">
        <v>48</v>
      </c>
      <c r="P137" s="5" t="s">
        <v>37</v>
      </c>
      <c r="Q137" s="5" t="s">
        <v>37</v>
      </c>
      <c r="R137" s="4" t="s">
        <v>387</v>
      </c>
      <c r="S137" s="4">
        <v>17.100000000000001</v>
      </c>
      <c r="T137" s="4">
        <v>1.6</v>
      </c>
      <c r="V137" s="4" t="s">
        <v>99</v>
      </c>
      <c r="Z137" s="4">
        <v>123</v>
      </c>
      <c r="AB137" s="4">
        <v>40</v>
      </c>
      <c r="AD137" s="4">
        <v>123</v>
      </c>
      <c r="AF137" s="8">
        <f t="shared" si="2"/>
        <v>107.70268815079726</v>
      </c>
      <c r="AG137" s="4">
        <v>0.66093539891983089</v>
      </c>
      <c r="AJ137" s="4">
        <v>-174.70322821665633</v>
      </c>
      <c r="AK137" s="4">
        <v>0.10531657230989373</v>
      </c>
      <c r="AL137" s="4" t="s">
        <v>96</v>
      </c>
      <c r="AM137" s="4" t="s">
        <v>97</v>
      </c>
    </row>
    <row r="138" spans="1:39" x14ac:dyDescent="0.25">
      <c r="A138" s="4" t="s">
        <v>1246</v>
      </c>
      <c r="B138" s="4" t="s">
        <v>71</v>
      </c>
      <c r="C138" s="4">
        <v>2019</v>
      </c>
      <c r="D138" s="4" t="s">
        <v>390</v>
      </c>
      <c r="E138" s="4" t="s">
        <v>179</v>
      </c>
      <c r="F138" s="4" t="s">
        <v>579</v>
      </c>
      <c r="G138" s="4" t="s">
        <v>712</v>
      </c>
      <c r="H138" s="4" t="s">
        <v>15</v>
      </c>
      <c r="I138" s="4" t="s">
        <v>16</v>
      </c>
      <c r="J138" s="4" t="s">
        <v>126</v>
      </c>
      <c r="K138" s="4">
        <v>367</v>
      </c>
      <c r="L138" s="6" t="s">
        <v>20</v>
      </c>
      <c r="M138" s="5" t="s">
        <v>72</v>
      </c>
      <c r="N138" s="5" t="s">
        <v>21</v>
      </c>
      <c r="O138" s="17" t="s">
        <v>48</v>
      </c>
      <c r="P138" s="5" t="s">
        <v>37</v>
      </c>
      <c r="Q138" s="5" t="s">
        <v>37</v>
      </c>
      <c r="R138" s="4" t="s">
        <v>387</v>
      </c>
      <c r="S138" s="4">
        <v>17.100000000000001</v>
      </c>
      <c r="T138" s="4">
        <v>1.6</v>
      </c>
      <c r="V138" s="4" t="s">
        <v>99</v>
      </c>
      <c r="Z138" s="4">
        <v>123</v>
      </c>
      <c r="AB138" s="4">
        <v>40</v>
      </c>
      <c r="AD138" s="4">
        <v>123</v>
      </c>
      <c r="AF138" s="8">
        <f t="shared" si="2"/>
        <v>107.70268815079726</v>
      </c>
      <c r="AG138" s="4">
        <v>0.80482584341594188</v>
      </c>
      <c r="AJ138" s="4">
        <v>-135.27221898977206</v>
      </c>
      <c r="AK138" s="4">
        <v>5.8394734646195226E-2</v>
      </c>
      <c r="AL138" s="4" t="s">
        <v>96</v>
      </c>
      <c r="AM138" s="4" t="s">
        <v>97</v>
      </c>
    </row>
    <row r="139" spans="1:39" x14ac:dyDescent="0.25">
      <c r="A139" s="4" t="s">
        <v>1246</v>
      </c>
      <c r="B139" s="4" t="s">
        <v>71</v>
      </c>
      <c r="C139" s="4">
        <v>2019</v>
      </c>
      <c r="D139" s="4" t="s">
        <v>390</v>
      </c>
      <c r="E139" s="4" t="s">
        <v>179</v>
      </c>
      <c r="F139" s="4" t="s">
        <v>579</v>
      </c>
      <c r="G139" s="4" t="s">
        <v>712</v>
      </c>
      <c r="H139" s="4" t="s">
        <v>15</v>
      </c>
      <c r="I139" s="4" t="s">
        <v>16</v>
      </c>
      <c r="J139" s="4" t="s">
        <v>126</v>
      </c>
      <c r="K139" s="4">
        <v>367</v>
      </c>
      <c r="L139" s="6" t="s">
        <v>20</v>
      </c>
      <c r="M139" s="5" t="s">
        <v>72</v>
      </c>
      <c r="N139" s="5" t="s">
        <v>21</v>
      </c>
      <c r="O139" s="17" t="s">
        <v>48</v>
      </c>
      <c r="P139" s="5" t="s">
        <v>37</v>
      </c>
      <c r="Q139" s="5" t="s">
        <v>37</v>
      </c>
      <c r="R139" s="4" t="s">
        <v>387</v>
      </c>
      <c r="S139" s="4">
        <v>17.100000000000001</v>
      </c>
      <c r="T139" s="4">
        <v>1.6</v>
      </c>
      <c r="V139" s="4" t="s">
        <v>99</v>
      </c>
      <c r="Z139" s="4">
        <v>123</v>
      </c>
      <c r="AB139" s="4">
        <v>40</v>
      </c>
      <c r="AD139" s="4">
        <v>123</v>
      </c>
      <c r="AF139" s="8">
        <f t="shared" si="2"/>
        <v>107.70268815079726</v>
      </c>
      <c r="AG139" s="4">
        <v>0.85321110625824803</v>
      </c>
      <c r="AJ139" s="4">
        <v>-135.89525434474979</v>
      </c>
      <c r="AK139" s="4">
        <v>2.5233509169133493E-2</v>
      </c>
      <c r="AL139" s="4" t="s">
        <v>96</v>
      </c>
      <c r="AM139" s="4" t="s">
        <v>97</v>
      </c>
    </row>
    <row r="140" spans="1:39" ht="13.8" customHeight="1" x14ac:dyDescent="0.25">
      <c r="A140" s="4" t="s">
        <v>1246</v>
      </c>
      <c r="B140" s="4" t="s">
        <v>71</v>
      </c>
      <c r="C140" s="4">
        <v>2019</v>
      </c>
      <c r="D140" s="4" t="s">
        <v>390</v>
      </c>
      <c r="E140" s="4" t="s">
        <v>179</v>
      </c>
      <c r="F140" s="4" t="s">
        <v>579</v>
      </c>
      <c r="G140" s="4" t="s">
        <v>712</v>
      </c>
      <c r="H140" s="4" t="s">
        <v>15</v>
      </c>
      <c r="I140" s="4" t="s">
        <v>16</v>
      </c>
      <c r="J140" s="4" t="s">
        <v>126</v>
      </c>
      <c r="K140" s="4">
        <v>367</v>
      </c>
      <c r="L140" s="6" t="s">
        <v>20</v>
      </c>
      <c r="M140" s="5" t="s">
        <v>72</v>
      </c>
      <c r="N140" s="5" t="s">
        <v>21</v>
      </c>
      <c r="O140" s="17" t="s">
        <v>48</v>
      </c>
      <c r="P140" s="5" t="s">
        <v>37</v>
      </c>
      <c r="Q140" s="5" t="s">
        <v>37</v>
      </c>
      <c r="R140" s="4" t="s">
        <v>387</v>
      </c>
      <c r="S140" s="4">
        <v>17.100000000000001</v>
      </c>
      <c r="T140" s="4">
        <v>1.6</v>
      </c>
      <c r="V140" s="4" t="s">
        <v>99</v>
      </c>
      <c r="Z140" s="4">
        <v>123</v>
      </c>
      <c r="AB140" s="4">
        <v>40</v>
      </c>
      <c r="AD140" s="4">
        <v>123</v>
      </c>
      <c r="AF140" s="8">
        <f t="shared" si="2"/>
        <v>107.70268815079726</v>
      </c>
      <c r="AG140" s="4">
        <v>1.9529103117394113</v>
      </c>
      <c r="AJ140" s="4">
        <v>-140.31829667503365</v>
      </c>
      <c r="AK140" s="4">
        <v>3.4697507389457011E-2</v>
      </c>
      <c r="AL140" s="4" t="s">
        <v>96</v>
      </c>
      <c r="AM140" s="4" t="s">
        <v>97</v>
      </c>
    </row>
    <row r="141" spans="1:39" ht="13.8" customHeight="1" x14ac:dyDescent="0.25">
      <c r="A141" s="4" t="s">
        <v>1246</v>
      </c>
      <c r="B141" s="4" t="s">
        <v>71</v>
      </c>
      <c r="C141" s="4">
        <v>2019</v>
      </c>
      <c r="D141" s="4" t="s">
        <v>390</v>
      </c>
      <c r="E141" s="4" t="s">
        <v>179</v>
      </c>
      <c r="F141" s="4" t="s">
        <v>579</v>
      </c>
      <c r="G141" s="4" t="s">
        <v>712</v>
      </c>
      <c r="H141" s="4" t="s">
        <v>15</v>
      </c>
      <c r="I141" s="4" t="s">
        <v>16</v>
      </c>
      <c r="J141" s="4" t="s">
        <v>126</v>
      </c>
      <c r="K141" s="4">
        <v>367</v>
      </c>
      <c r="L141" s="6" t="s">
        <v>20</v>
      </c>
      <c r="M141" s="5" t="s">
        <v>72</v>
      </c>
      <c r="N141" s="5" t="s">
        <v>21</v>
      </c>
      <c r="O141" s="17" t="s">
        <v>48</v>
      </c>
      <c r="P141" s="5" t="s">
        <v>37</v>
      </c>
      <c r="Q141" s="5" t="s">
        <v>37</v>
      </c>
      <c r="R141" s="4" t="s">
        <v>387</v>
      </c>
      <c r="S141" s="4">
        <v>17.100000000000001</v>
      </c>
      <c r="T141" s="4">
        <v>1.6</v>
      </c>
      <c r="V141" s="4" t="s">
        <v>99</v>
      </c>
      <c r="Z141" s="4">
        <v>123</v>
      </c>
      <c r="AB141" s="4">
        <v>40</v>
      </c>
      <c r="AD141" s="4">
        <v>123</v>
      </c>
      <c r="AF141" s="8">
        <f t="shared" si="2"/>
        <v>107.70268815079726</v>
      </c>
      <c r="AG141" s="4">
        <v>4.482524812325523</v>
      </c>
      <c r="AJ141" s="4">
        <v>-220.72104678713009</v>
      </c>
      <c r="AK141" s="4">
        <v>5.796729027913957E-2</v>
      </c>
      <c r="AL141" s="4" t="s">
        <v>96</v>
      </c>
      <c r="AM141" s="4" t="s">
        <v>97</v>
      </c>
    </row>
    <row r="142" spans="1:39" x14ac:dyDescent="0.25">
      <c r="A142" s="4" t="s">
        <v>1246</v>
      </c>
      <c r="B142" s="4" t="s">
        <v>71</v>
      </c>
      <c r="C142" s="4">
        <v>2019</v>
      </c>
      <c r="D142" s="4" t="s">
        <v>390</v>
      </c>
      <c r="E142" s="4" t="s">
        <v>179</v>
      </c>
      <c r="F142" s="4" t="s">
        <v>579</v>
      </c>
      <c r="G142" s="4" t="s">
        <v>712</v>
      </c>
      <c r="H142" s="4" t="s">
        <v>15</v>
      </c>
      <c r="I142" s="4" t="s">
        <v>16</v>
      </c>
      <c r="J142" s="4" t="s">
        <v>126</v>
      </c>
      <c r="K142" s="4">
        <v>367</v>
      </c>
      <c r="L142" s="6" t="s">
        <v>20</v>
      </c>
      <c r="M142" s="5" t="s">
        <v>72</v>
      </c>
      <c r="N142" s="5" t="s">
        <v>21</v>
      </c>
      <c r="O142" s="17" t="s">
        <v>48</v>
      </c>
      <c r="P142" s="5" t="s">
        <v>37</v>
      </c>
      <c r="Q142" s="5" t="s">
        <v>37</v>
      </c>
      <c r="R142" s="4" t="s">
        <v>387</v>
      </c>
      <c r="S142" s="4">
        <v>17.100000000000001</v>
      </c>
      <c r="T142" s="4">
        <v>1.6</v>
      </c>
      <c r="V142" s="4" t="s">
        <v>99</v>
      </c>
      <c r="Z142" s="4">
        <v>123</v>
      </c>
      <c r="AB142" s="4">
        <v>40</v>
      </c>
      <c r="AD142" s="4">
        <v>123</v>
      </c>
      <c r="AF142" s="8">
        <f t="shared" si="2"/>
        <v>107.70268815079726</v>
      </c>
      <c r="AG142" s="4">
        <v>4.3355875880336869</v>
      </c>
      <c r="AJ142" s="4">
        <v>206.24912448287847</v>
      </c>
      <c r="AK142" s="4">
        <v>0.19741694495240997</v>
      </c>
      <c r="AL142" s="4" t="s">
        <v>96</v>
      </c>
      <c r="AM142" s="4" t="s">
        <v>97</v>
      </c>
    </row>
    <row r="143" spans="1:39" x14ac:dyDescent="0.25">
      <c r="A143" s="4" t="s">
        <v>1246</v>
      </c>
      <c r="B143" s="4" t="s">
        <v>71</v>
      </c>
      <c r="C143" s="4">
        <v>2019</v>
      </c>
      <c r="D143" s="4" t="s">
        <v>390</v>
      </c>
      <c r="E143" s="4" t="s">
        <v>179</v>
      </c>
      <c r="F143" s="4" t="s">
        <v>579</v>
      </c>
      <c r="G143" s="4" t="s">
        <v>712</v>
      </c>
      <c r="H143" s="4" t="s">
        <v>15</v>
      </c>
      <c r="I143" s="4" t="s">
        <v>16</v>
      </c>
      <c r="J143" s="4" t="s">
        <v>126</v>
      </c>
      <c r="K143" s="4">
        <v>367</v>
      </c>
      <c r="L143" s="6" t="s">
        <v>20</v>
      </c>
      <c r="M143" s="5" t="s">
        <v>72</v>
      </c>
      <c r="N143" s="5" t="s">
        <v>21</v>
      </c>
      <c r="O143" s="17" t="s">
        <v>48</v>
      </c>
      <c r="P143" s="5" t="s">
        <v>37</v>
      </c>
      <c r="Q143" s="5" t="s">
        <v>37</v>
      </c>
      <c r="R143" s="4" t="s">
        <v>387</v>
      </c>
      <c r="S143" s="4">
        <v>17.100000000000001</v>
      </c>
      <c r="T143" s="4">
        <v>1.6</v>
      </c>
      <c r="V143" s="4" t="s">
        <v>99</v>
      </c>
      <c r="Z143" s="4">
        <v>123</v>
      </c>
      <c r="AB143" s="4">
        <v>40</v>
      </c>
      <c r="AD143" s="4">
        <v>123</v>
      </c>
      <c r="AF143" s="8">
        <f t="shared" si="2"/>
        <v>107.70268815079726</v>
      </c>
      <c r="AG143" s="4">
        <v>1.7163645151163274</v>
      </c>
      <c r="AJ143" s="4">
        <v>-244.90093788800698</v>
      </c>
      <c r="AK143" s="4">
        <v>0.17552993567308051</v>
      </c>
      <c r="AL143" s="4" t="s">
        <v>96</v>
      </c>
      <c r="AM143" s="4" t="s">
        <v>97</v>
      </c>
    </row>
    <row r="144" spans="1:39" x14ac:dyDescent="0.25">
      <c r="A144" s="4" t="s">
        <v>1246</v>
      </c>
      <c r="B144" s="4" t="s">
        <v>71</v>
      </c>
      <c r="C144" s="4">
        <v>2019</v>
      </c>
      <c r="D144" s="4" t="s">
        <v>390</v>
      </c>
      <c r="E144" s="4" t="s">
        <v>179</v>
      </c>
      <c r="F144" s="4" t="s">
        <v>579</v>
      </c>
      <c r="G144" s="4" t="s">
        <v>712</v>
      </c>
      <c r="H144" s="4" t="s">
        <v>15</v>
      </c>
      <c r="I144" s="4" t="s">
        <v>16</v>
      </c>
      <c r="J144" s="4" t="s">
        <v>126</v>
      </c>
      <c r="K144" s="4">
        <v>367</v>
      </c>
      <c r="L144" s="6" t="s">
        <v>20</v>
      </c>
      <c r="M144" s="5" t="s">
        <v>72</v>
      </c>
      <c r="N144" s="5" t="s">
        <v>21</v>
      </c>
      <c r="O144" s="17" t="s">
        <v>48</v>
      </c>
      <c r="P144" s="5" t="s">
        <v>37</v>
      </c>
      <c r="Q144" s="5" t="s">
        <v>37</v>
      </c>
      <c r="R144" s="4" t="s">
        <v>387</v>
      </c>
      <c r="S144" s="4">
        <v>17.100000000000001</v>
      </c>
      <c r="T144" s="4">
        <v>1.6</v>
      </c>
      <c r="V144" s="4" t="s">
        <v>99</v>
      </c>
      <c r="Z144" s="4">
        <v>123</v>
      </c>
      <c r="AB144" s="4">
        <v>40</v>
      </c>
      <c r="AD144" s="4">
        <v>123</v>
      </c>
      <c r="AF144" s="8">
        <f t="shared" si="2"/>
        <v>107.70268815079726</v>
      </c>
      <c r="AG144" s="4">
        <v>1.4110586583381588</v>
      </c>
      <c r="AJ144" s="4">
        <v>-122.51096227817612</v>
      </c>
      <c r="AK144" s="4">
        <v>4.8880404594153437E-2</v>
      </c>
      <c r="AL144" s="4" t="s">
        <v>96</v>
      </c>
      <c r="AM144" s="4" t="s">
        <v>97</v>
      </c>
    </row>
    <row r="145" spans="1:39" x14ac:dyDescent="0.25">
      <c r="A145" s="4" t="s">
        <v>1246</v>
      </c>
      <c r="B145" s="4" t="s">
        <v>71</v>
      </c>
      <c r="C145" s="4">
        <v>2019</v>
      </c>
      <c r="D145" s="4" t="s">
        <v>390</v>
      </c>
      <c r="E145" s="4" t="s">
        <v>179</v>
      </c>
      <c r="F145" s="4" t="s">
        <v>579</v>
      </c>
      <c r="G145" s="4" t="s">
        <v>712</v>
      </c>
      <c r="H145" s="4" t="s">
        <v>15</v>
      </c>
      <c r="I145" s="4" t="s">
        <v>16</v>
      </c>
      <c r="J145" s="4" t="s">
        <v>126</v>
      </c>
      <c r="K145" s="4">
        <v>367</v>
      </c>
      <c r="L145" s="6" t="s">
        <v>20</v>
      </c>
      <c r="M145" s="5" t="s">
        <v>72</v>
      </c>
      <c r="N145" s="5" t="s">
        <v>21</v>
      </c>
      <c r="O145" s="17" t="s">
        <v>48</v>
      </c>
      <c r="P145" s="5" t="s">
        <v>37</v>
      </c>
      <c r="Q145" s="5" t="s">
        <v>37</v>
      </c>
      <c r="R145" s="4" t="s">
        <v>387</v>
      </c>
      <c r="S145" s="4">
        <v>17.100000000000001</v>
      </c>
      <c r="T145" s="4">
        <v>1.6</v>
      </c>
      <c r="V145" s="4" t="s">
        <v>99</v>
      </c>
      <c r="Z145" s="4">
        <v>123</v>
      </c>
      <c r="AB145" s="4">
        <v>40</v>
      </c>
      <c r="AD145" s="4">
        <v>123</v>
      </c>
      <c r="AF145" s="8">
        <f t="shared" si="2"/>
        <v>107.70268815079726</v>
      </c>
      <c r="AG145" s="4">
        <v>1.3477165337729853</v>
      </c>
      <c r="AJ145" s="4">
        <v>-376.55289487555245</v>
      </c>
      <c r="AK145" s="4">
        <v>0.15503383488503794</v>
      </c>
      <c r="AL145" s="4" t="s">
        <v>96</v>
      </c>
      <c r="AM145" s="4" t="s">
        <v>97</v>
      </c>
    </row>
    <row r="146" spans="1:39" x14ac:dyDescent="0.25">
      <c r="A146" s="4" t="s">
        <v>1246</v>
      </c>
      <c r="B146" s="4" t="s">
        <v>71</v>
      </c>
      <c r="C146" s="4">
        <v>2019</v>
      </c>
      <c r="D146" s="4" t="s">
        <v>390</v>
      </c>
      <c r="E146" s="4" t="s">
        <v>179</v>
      </c>
      <c r="F146" s="4" t="s">
        <v>579</v>
      </c>
      <c r="G146" s="4" t="s">
        <v>712</v>
      </c>
      <c r="H146" s="4" t="s">
        <v>15</v>
      </c>
      <c r="I146" s="4" t="s">
        <v>16</v>
      </c>
      <c r="J146" s="4" t="s">
        <v>126</v>
      </c>
      <c r="K146" s="4">
        <v>367</v>
      </c>
      <c r="L146" s="6" t="s">
        <v>20</v>
      </c>
      <c r="M146" s="5" t="s">
        <v>72</v>
      </c>
      <c r="N146" s="5" t="s">
        <v>21</v>
      </c>
      <c r="O146" s="17" t="s">
        <v>48</v>
      </c>
      <c r="P146" s="5" t="s">
        <v>37</v>
      </c>
      <c r="Q146" s="5" t="s">
        <v>37</v>
      </c>
      <c r="R146" s="4" t="s">
        <v>387</v>
      </c>
      <c r="S146" s="4">
        <v>17.100000000000001</v>
      </c>
      <c r="T146" s="4">
        <v>1.6</v>
      </c>
      <c r="V146" s="4" t="s">
        <v>99</v>
      </c>
      <c r="Z146" s="4">
        <v>123</v>
      </c>
      <c r="AB146" s="4">
        <v>40</v>
      </c>
      <c r="AD146" s="4">
        <v>123</v>
      </c>
      <c r="AF146" s="8">
        <f t="shared" si="2"/>
        <v>107.70268815079726</v>
      </c>
      <c r="AG146" s="4">
        <v>1.6333251323537317</v>
      </c>
      <c r="AJ146" s="4">
        <v>-9.8348472804451958</v>
      </c>
      <c r="AK146" s="4">
        <v>7.2737736426451899E-2</v>
      </c>
      <c r="AL146" s="4" t="s">
        <v>96</v>
      </c>
      <c r="AM146" s="4" t="s">
        <v>97</v>
      </c>
    </row>
    <row r="147" spans="1:39" x14ac:dyDescent="0.25">
      <c r="A147" s="4" t="s">
        <v>1246</v>
      </c>
      <c r="B147" s="4" t="s">
        <v>71</v>
      </c>
      <c r="C147" s="4">
        <v>2019</v>
      </c>
      <c r="D147" s="4" t="s">
        <v>390</v>
      </c>
      <c r="E147" s="4" t="s">
        <v>179</v>
      </c>
      <c r="F147" s="4" t="s">
        <v>579</v>
      </c>
      <c r="G147" s="4" t="s">
        <v>712</v>
      </c>
      <c r="H147" s="4" t="s">
        <v>15</v>
      </c>
      <c r="I147" s="4" t="s">
        <v>16</v>
      </c>
      <c r="J147" s="4" t="s">
        <v>126</v>
      </c>
      <c r="K147" s="4">
        <v>367</v>
      </c>
      <c r="L147" s="6" t="s">
        <v>20</v>
      </c>
      <c r="M147" s="5" t="s">
        <v>72</v>
      </c>
      <c r="N147" s="5" t="s">
        <v>21</v>
      </c>
      <c r="O147" s="17" t="s">
        <v>48</v>
      </c>
      <c r="P147" s="5" t="s">
        <v>37</v>
      </c>
      <c r="Q147" s="5" t="s">
        <v>37</v>
      </c>
      <c r="R147" s="4" t="s">
        <v>387</v>
      </c>
      <c r="S147" s="4">
        <v>17.100000000000001</v>
      </c>
      <c r="T147" s="4">
        <v>1.6</v>
      </c>
      <c r="V147" s="4" t="s">
        <v>99</v>
      </c>
      <c r="Z147" s="4">
        <v>123</v>
      </c>
      <c r="AB147" s="4">
        <v>40</v>
      </c>
      <c r="AD147" s="4">
        <v>123</v>
      </c>
      <c r="AF147" s="8">
        <f t="shared" si="2"/>
        <v>107.70268815079726</v>
      </c>
      <c r="AG147" s="4">
        <v>52.679326330707468</v>
      </c>
      <c r="AJ147" s="4">
        <v>67.669530391868634</v>
      </c>
      <c r="AK147" s="4">
        <v>0.1180825308408838</v>
      </c>
      <c r="AL147" s="4" t="s">
        <v>96</v>
      </c>
      <c r="AM147" s="4" t="s">
        <v>97</v>
      </c>
    </row>
    <row r="148" spans="1:39" x14ac:dyDescent="0.25">
      <c r="A148" s="4" t="s">
        <v>1246</v>
      </c>
      <c r="B148" s="4" t="s">
        <v>71</v>
      </c>
      <c r="C148" s="4">
        <v>2019</v>
      </c>
      <c r="D148" s="4" t="s">
        <v>390</v>
      </c>
      <c r="E148" s="4" t="s">
        <v>179</v>
      </c>
      <c r="F148" s="4" t="s">
        <v>579</v>
      </c>
      <c r="G148" s="4" t="s">
        <v>712</v>
      </c>
      <c r="H148" s="4" t="s">
        <v>15</v>
      </c>
      <c r="I148" s="4" t="s">
        <v>16</v>
      </c>
      <c r="J148" s="4" t="s">
        <v>126</v>
      </c>
      <c r="K148" s="4">
        <v>367</v>
      </c>
      <c r="L148" s="6" t="s">
        <v>20</v>
      </c>
      <c r="M148" s="5" t="s">
        <v>72</v>
      </c>
      <c r="N148" s="5" t="s">
        <v>21</v>
      </c>
      <c r="O148" s="17" t="s">
        <v>48</v>
      </c>
      <c r="P148" s="5" t="s">
        <v>37</v>
      </c>
      <c r="Q148" s="5" t="s">
        <v>37</v>
      </c>
      <c r="R148" s="4" t="s">
        <v>387</v>
      </c>
      <c r="S148" s="4">
        <v>17.100000000000001</v>
      </c>
      <c r="T148" s="4">
        <v>1.6</v>
      </c>
      <c r="V148" s="4" t="s">
        <v>99</v>
      </c>
      <c r="Z148" s="4">
        <v>123</v>
      </c>
      <c r="AB148" s="4">
        <v>40</v>
      </c>
      <c r="AD148" s="4">
        <v>123</v>
      </c>
      <c r="AF148" s="8">
        <f t="shared" si="2"/>
        <v>107.70268815079726</v>
      </c>
      <c r="AG148" s="4">
        <v>3.3585713409931008</v>
      </c>
      <c r="AJ148" s="4">
        <v>208.55848308473662</v>
      </c>
      <c r="AK148" s="4">
        <v>0.17824800540310362</v>
      </c>
      <c r="AL148" s="4" t="s">
        <v>96</v>
      </c>
      <c r="AM148" s="4" t="s">
        <v>97</v>
      </c>
    </row>
    <row r="149" spans="1:39" x14ac:dyDescent="0.25">
      <c r="A149" s="4" t="s">
        <v>1246</v>
      </c>
      <c r="B149" s="4" t="s">
        <v>71</v>
      </c>
      <c r="C149" s="4">
        <v>2019</v>
      </c>
      <c r="D149" s="4" t="s">
        <v>390</v>
      </c>
      <c r="E149" s="4" t="s">
        <v>179</v>
      </c>
      <c r="F149" s="4" t="s">
        <v>579</v>
      </c>
      <c r="G149" s="4" t="s">
        <v>712</v>
      </c>
      <c r="H149" s="4" t="s">
        <v>15</v>
      </c>
      <c r="I149" s="4" t="s">
        <v>16</v>
      </c>
      <c r="J149" s="4" t="s">
        <v>126</v>
      </c>
      <c r="K149" s="4">
        <v>367</v>
      </c>
      <c r="L149" s="6" t="s">
        <v>20</v>
      </c>
      <c r="M149" s="5" t="s">
        <v>72</v>
      </c>
      <c r="N149" s="5" t="s">
        <v>21</v>
      </c>
      <c r="O149" s="17" t="s">
        <v>48</v>
      </c>
      <c r="P149" s="5" t="s">
        <v>37</v>
      </c>
      <c r="Q149" s="5" t="s">
        <v>37</v>
      </c>
      <c r="R149" s="4" t="s">
        <v>387</v>
      </c>
      <c r="S149" s="4">
        <v>17.100000000000001</v>
      </c>
      <c r="T149" s="4">
        <v>1.6</v>
      </c>
      <c r="V149" s="4" t="s">
        <v>99</v>
      </c>
      <c r="Z149" s="4">
        <v>123</v>
      </c>
      <c r="AB149" s="4">
        <v>40</v>
      </c>
      <c r="AD149" s="4">
        <v>123</v>
      </c>
      <c r="AF149" s="8">
        <f t="shared" si="2"/>
        <v>107.70268815079726</v>
      </c>
      <c r="AG149" s="4">
        <v>22.872060997268925</v>
      </c>
      <c r="AJ149" s="4">
        <v>-176.36801421837566</v>
      </c>
      <c r="AK149" s="4">
        <v>2.7591921765386544E-2</v>
      </c>
      <c r="AL149" s="4" t="s">
        <v>96</v>
      </c>
      <c r="AM149" s="4" t="s">
        <v>97</v>
      </c>
    </row>
    <row r="150" spans="1:39" x14ac:dyDescent="0.25">
      <c r="A150" s="4" t="s">
        <v>1246</v>
      </c>
      <c r="B150" s="4" t="s">
        <v>71</v>
      </c>
      <c r="C150" s="4">
        <v>2019</v>
      </c>
      <c r="D150" s="4" t="s">
        <v>390</v>
      </c>
      <c r="E150" s="4" t="s">
        <v>179</v>
      </c>
      <c r="F150" s="4" t="s">
        <v>579</v>
      </c>
      <c r="G150" s="4" t="s">
        <v>712</v>
      </c>
      <c r="H150" s="4" t="s">
        <v>15</v>
      </c>
      <c r="I150" s="4" t="s">
        <v>16</v>
      </c>
      <c r="J150" s="4" t="s">
        <v>126</v>
      </c>
      <c r="K150" s="4">
        <v>367</v>
      </c>
      <c r="L150" s="6" t="s">
        <v>20</v>
      </c>
      <c r="M150" s="5" t="s">
        <v>72</v>
      </c>
      <c r="N150" s="5" t="s">
        <v>21</v>
      </c>
      <c r="O150" s="17" t="s">
        <v>48</v>
      </c>
      <c r="P150" s="5" t="s">
        <v>37</v>
      </c>
      <c r="Q150" s="5" t="s">
        <v>37</v>
      </c>
      <c r="R150" s="4" t="s">
        <v>387</v>
      </c>
      <c r="S150" s="4">
        <v>17.100000000000001</v>
      </c>
      <c r="T150" s="4">
        <v>1.6</v>
      </c>
      <c r="V150" s="4" t="s">
        <v>99</v>
      </c>
      <c r="Z150" s="4">
        <v>123</v>
      </c>
      <c r="AB150" s="4">
        <v>40</v>
      </c>
      <c r="AD150" s="4">
        <v>123</v>
      </c>
      <c r="AF150" s="8">
        <f t="shared" si="2"/>
        <v>107.70268815079726</v>
      </c>
      <c r="AG150" s="4">
        <v>13.779676828174003</v>
      </c>
      <c r="AJ150" s="4">
        <v>0</v>
      </c>
      <c r="AK150" s="4">
        <v>6.3228407994890962E-2</v>
      </c>
      <c r="AL150" s="4" t="s">
        <v>96</v>
      </c>
      <c r="AM150" s="4" t="s">
        <v>97</v>
      </c>
    </row>
    <row r="151" spans="1:39" x14ac:dyDescent="0.25">
      <c r="A151" s="4" t="s">
        <v>1246</v>
      </c>
      <c r="B151" s="4" t="s">
        <v>71</v>
      </c>
      <c r="C151" s="4">
        <v>2019</v>
      </c>
      <c r="D151" s="4" t="s">
        <v>390</v>
      </c>
      <c r="E151" s="4" t="s">
        <v>179</v>
      </c>
      <c r="F151" s="4" t="s">
        <v>579</v>
      </c>
      <c r="G151" s="4" t="s">
        <v>712</v>
      </c>
      <c r="H151" s="4" t="s">
        <v>15</v>
      </c>
      <c r="I151" s="4" t="s">
        <v>16</v>
      </c>
      <c r="J151" s="4" t="s">
        <v>126</v>
      </c>
      <c r="K151" s="4">
        <v>367</v>
      </c>
      <c r="L151" s="6" t="s">
        <v>20</v>
      </c>
      <c r="M151" s="5" t="s">
        <v>72</v>
      </c>
      <c r="N151" s="5" t="s">
        <v>21</v>
      </c>
      <c r="O151" s="17" t="s">
        <v>48</v>
      </c>
      <c r="P151" s="5" t="s">
        <v>37</v>
      </c>
      <c r="Q151" s="5" t="s">
        <v>37</v>
      </c>
      <c r="R151" s="4" t="s">
        <v>387</v>
      </c>
      <c r="S151" s="4">
        <v>17.100000000000001</v>
      </c>
      <c r="T151" s="4">
        <v>1.6</v>
      </c>
      <c r="V151" s="4" t="s">
        <v>99</v>
      </c>
      <c r="Z151" s="4">
        <v>123</v>
      </c>
      <c r="AB151" s="4">
        <v>40</v>
      </c>
      <c r="AD151" s="4">
        <v>123</v>
      </c>
      <c r="AF151" s="8">
        <f t="shared" ref="AF151:AF214" si="3">(Z151*(14.01/18.04))+(AA151*(14.01/62))+(AB151*(14.01/46.01))</f>
        <v>107.70268815079726</v>
      </c>
      <c r="AG151" s="4">
        <v>4.0717809583498177</v>
      </c>
      <c r="AJ151" s="4">
        <v>213.95941135720693</v>
      </c>
      <c r="AK151" s="4">
        <v>0.24028402106356642</v>
      </c>
      <c r="AL151" s="4" t="s">
        <v>96</v>
      </c>
      <c r="AM151" s="4" t="s">
        <v>97</v>
      </c>
    </row>
    <row r="152" spans="1:39" x14ac:dyDescent="0.25">
      <c r="A152" s="4" t="s">
        <v>1246</v>
      </c>
      <c r="B152" s="4" t="s">
        <v>71</v>
      </c>
      <c r="C152" s="4">
        <v>2019</v>
      </c>
      <c r="D152" s="4" t="s">
        <v>390</v>
      </c>
      <c r="E152" s="4" t="s">
        <v>179</v>
      </c>
      <c r="F152" s="4" t="s">
        <v>579</v>
      </c>
      <c r="G152" s="4" t="s">
        <v>712</v>
      </c>
      <c r="H152" s="4" t="s">
        <v>15</v>
      </c>
      <c r="I152" s="4" t="s">
        <v>16</v>
      </c>
      <c r="J152" s="4" t="s">
        <v>126</v>
      </c>
      <c r="K152" s="4">
        <v>367</v>
      </c>
      <c r="L152" s="6" t="s">
        <v>20</v>
      </c>
      <c r="M152" s="5" t="s">
        <v>72</v>
      </c>
      <c r="N152" s="5" t="s">
        <v>21</v>
      </c>
      <c r="O152" s="17" t="s">
        <v>48</v>
      </c>
      <c r="P152" s="5" t="s">
        <v>37</v>
      </c>
      <c r="Q152" s="5" t="s">
        <v>37</v>
      </c>
      <c r="R152" s="4" t="s">
        <v>387</v>
      </c>
      <c r="S152" s="4">
        <v>17.100000000000001</v>
      </c>
      <c r="T152" s="4">
        <v>1.6</v>
      </c>
      <c r="V152" s="4" t="s">
        <v>99</v>
      </c>
      <c r="Z152" s="4">
        <v>123</v>
      </c>
      <c r="AB152" s="4">
        <v>40</v>
      </c>
      <c r="AD152" s="4">
        <v>123</v>
      </c>
      <c r="AF152" s="8">
        <f t="shared" si="3"/>
        <v>107.70268815079726</v>
      </c>
      <c r="AG152" s="4">
        <v>2.1654265297837281</v>
      </c>
      <c r="AJ152" s="4">
        <v>-707.33121630099311</v>
      </c>
      <c r="AK152" s="4">
        <v>4.5350939688626177E-2</v>
      </c>
      <c r="AL152" s="4" t="s">
        <v>96</v>
      </c>
      <c r="AM152" s="4" t="s">
        <v>97</v>
      </c>
    </row>
    <row r="153" spans="1:39" x14ac:dyDescent="0.25">
      <c r="A153" s="4" t="s">
        <v>1246</v>
      </c>
      <c r="B153" s="4" t="s">
        <v>71</v>
      </c>
      <c r="C153" s="4">
        <v>2019</v>
      </c>
      <c r="D153" s="4" t="s">
        <v>390</v>
      </c>
      <c r="E153" s="4" t="s">
        <v>179</v>
      </c>
      <c r="F153" s="4" t="s">
        <v>579</v>
      </c>
      <c r="G153" s="4" t="s">
        <v>712</v>
      </c>
      <c r="H153" s="4" t="s">
        <v>15</v>
      </c>
      <c r="I153" s="4" t="s">
        <v>16</v>
      </c>
      <c r="J153" s="4" t="s">
        <v>126</v>
      </c>
      <c r="K153" s="4">
        <v>367</v>
      </c>
      <c r="L153" s="6" t="s">
        <v>20</v>
      </c>
      <c r="M153" s="5" t="s">
        <v>72</v>
      </c>
      <c r="N153" s="5" t="s">
        <v>21</v>
      </c>
      <c r="O153" s="17" t="s">
        <v>48</v>
      </c>
      <c r="P153" s="5" t="s">
        <v>37</v>
      </c>
      <c r="Q153" s="5" t="s">
        <v>37</v>
      </c>
      <c r="R153" s="4" t="s">
        <v>387</v>
      </c>
      <c r="S153" s="4">
        <v>17.100000000000001</v>
      </c>
      <c r="T153" s="4">
        <v>1.6</v>
      </c>
      <c r="V153" s="4" t="s">
        <v>99</v>
      </c>
      <c r="Z153" s="4">
        <v>123</v>
      </c>
      <c r="AB153" s="4">
        <v>40</v>
      </c>
      <c r="AD153" s="4">
        <v>123</v>
      </c>
      <c r="AF153" s="8">
        <f t="shared" si="3"/>
        <v>107.70268815079726</v>
      </c>
      <c r="AG153" s="4">
        <v>6.6010129085648792</v>
      </c>
      <c r="AJ153" s="4">
        <v>-398.26230056477834</v>
      </c>
      <c r="AK153" s="4">
        <v>7.1448655879050013E-2</v>
      </c>
      <c r="AL153" s="4" t="s">
        <v>96</v>
      </c>
      <c r="AM153" s="4" t="s">
        <v>97</v>
      </c>
    </row>
    <row r="154" spans="1:39" x14ac:dyDescent="0.25">
      <c r="A154" s="4" t="s">
        <v>1246</v>
      </c>
      <c r="B154" s="4" t="s">
        <v>71</v>
      </c>
      <c r="C154" s="4">
        <v>2019</v>
      </c>
      <c r="D154" s="4" t="s">
        <v>390</v>
      </c>
      <c r="E154" s="4" t="s">
        <v>179</v>
      </c>
      <c r="F154" s="4" t="s">
        <v>579</v>
      </c>
      <c r="G154" s="4" t="s">
        <v>712</v>
      </c>
      <c r="H154" s="4" t="s">
        <v>15</v>
      </c>
      <c r="I154" s="4" t="s">
        <v>16</v>
      </c>
      <c r="J154" s="4" t="s">
        <v>126</v>
      </c>
      <c r="K154" s="4">
        <v>367</v>
      </c>
      <c r="L154" s="6" t="s">
        <v>20</v>
      </c>
      <c r="M154" s="5" t="s">
        <v>72</v>
      </c>
      <c r="N154" s="5" t="s">
        <v>21</v>
      </c>
      <c r="O154" s="17" t="s">
        <v>48</v>
      </c>
      <c r="P154" s="5" t="s">
        <v>37</v>
      </c>
      <c r="Q154" s="5" t="s">
        <v>37</v>
      </c>
      <c r="R154" s="4" t="s">
        <v>387</v>
      </c>
      <c r="S154" s="4">
        <v>17.100000000000001</v>
      </c>
      <c r="T154" s="4">
        <v>1.6</v>
      </c>
      <c r="V154" s="4" t="s">
        <v>99</v>
      </c>
      <c r="Z154" s="4">
        <v>123</v>
      </c>
      <c r="AB154" s="4">
        <v>40</v>
      </c>
      <c r="AD154" s="4">
        <v>123</v>
      </c>
      <c r="AF154" s="8">
        <f t="shared" si="3"/>
        <v>107.70268815079726</v>
      </c>
      <c r="AG154" s="4">
        <v>82.326578625078355</v>
      </c>
      <c r="AJ154" s="4">
        <v>-324.04548018321299</v>
      </c>
      <c r="AK154" s="4">
        <v>5.6335862527365763E-2</v>
      </c>
      <c r="AL154" s="4" t="s">
        <v>96</v>
      </c>
      <c r="AM154" s="4" t="s">
        <v>97</v>
      </c>
    </row>
    <row r="155" spans="1:39" x14ac:dyDescent="0.25">
      <c r="A155" s="4" t="s">
        <v>1246</v>
      </c>
      <c r="B155" s="4" t="s">
        <v>71</v>
      </c>
      <c r="C155" s="4">
        <v>2019</v>
      </c>
      <c r="D155" s="4" t="s">
        <v>390</v>
      </c>
      <c r="E155" s="4" t="s">
        <v>179</v>
      </c>
      <c r="F155" s="4" t="s">
        <v>579</v>
      </c>
      <c r="G155" s="4" t="s">
        <v>712</v>
      </c>
      <c r="H155" s="4" t="s">
        <v>15</v>
      </c>
      <c r="I155" s="4" t="s">
        <v>16</v>
      </c>
      <c r="J155" s="4" t="s">
        <v>126</v>
      </c>
      <c r="K155" s="4">
        <v>367</v>
      </c>
      <c r="L155" s="6" t="s">
        <v>20</v>
      </c>
      <c r="M155" s="5" t="s">
        <v>72</v>
      </c>
      <c r="N155" s="5" t="s">
        <v>21</v>
      </c>
      <c r="O155" s="17" t="s">
        <v>48</v>
      </c>
      <c r="P155" s="5" t="s">
        <v>37</v>
      </c>
      <c r="Q155" s="5" t="s">
        <v>37</v>
      </c>
      <c r="R155" s="4" t="s">
        <v>387</v>
      </c>
      <c r="S155" s="4">
        <v>17.100000000000001</v>
      </c>
      <c r="T155" s="4">
        <v>1.6</v>
      </c>
      <c r="V155" s="4" t="s">
        <v>99</v>
      </c>
      <c r="Z155" s="4">
        <v>123</v>
      </c>
      <c r="AB155" s="4">
        <v>40</v>
      </c>
      <c r="AD155" s="4">
        <v>123</v>
      </c>
      <c r="AF155" s="8">
        <f t="shared" si="3"/>
        <v>107.70268815079726</v>
      </c>
      <c r="AG155" s="4">
        <v>56.729471213501647</v>
      </c>
      <c r="AJ155" s="4">
        <v>-448.02861701539166</v>
      </c>
      <c r="AK155" s="4">
        <v>6.2513427793704085E-2</v>
      </c>
      <c r="AL155" s="4" t="s">
        <v>96</v>
      </c>
      <c r="AM155" s="4" t="s">
        <v>97</v>
      </c>
    </row>
    <row r="156" spans="1:39" x14ac:dyDescent="0.25">
      <c r="A156" s="4" t="s">
        <v>1246</v>
      </c>
      <c r="B156" s="4" t="s">
        <v>71</v>
      </c>
      <c r="C156" s="4">
        <v>2019</v>
      </c>
      <c r="D156" s="4" t="s">
        <v>390</v>
      </c>
      <c r="E156" s="4" t="s">
        <v>179</v>
      </c>
      <c r="F156" s="4" t="s">
        <v>579</v>
      </c>
      <c r="G156" s="4" t="s">
        <v>712</v>
      </c>
      <c r="H156" s="4" t="s">
        <v>15</v>
      </c>
      <c r="I156" s="4" t="s">
        <v>16</v>
      </c>
      <c r="J156" s="4" t="s">
        <v>126</v>
      </c>
      <c r="K156" s="4">
        <v>367</v>
      </c>
      <c r="L156" s="6" t="s">
        <v>20</v>
      </c>
      <c r="M156" s="5" t="s">
        <v>72</v>
      </c>
      <c r="N156" s="5" t="s">
        <v>21</v>
      </c>
      <c r="O156" s="17" t="s">
        <v>48</v>
      </c>
      <c r="P156" s="5" t="s">
        <v>37</v>
      </c>
      <c r="Q156" s="5" t="s">
        <v>37</v>
      </c>
      <c r="R156" s="4" t="s">
        <v>387</v>
      </c>
      <c r="S156" s="4">
        <v>17.100000000000001</v>
      </c>
      <c r="T156" s="4">
        <v>1.6</v>
      </c>
      <c r="V156" s="4" t="s">
        <v>99</v>
      </c>
      <c r="Z156" s="4">
        <v>123</v>
      </c>
      <c r="AB156" s="4">
        <v>40</v>
      </c>
      <c r="AD156" s="4">
        <v>123</v>
      </c>
      <c r="AF156" s="8">
        <f t="shared" si="3"/>
        <v>107.70268815079726</v>
      </c>
      <c r="AG156" s="4">
        <v>340.8626741507652</v>
      </c>
      <c r="AJ156" s="4">
        <v>-499.4898916434106</v>
      </c>
      <c r="AK156" s="4">
        <v>3.8336179410927762E-2</v>
      </c>
      <c r="AL156" s="4" t="s">
        <v>96</v>
      </c>
      <c r="AM156" s="4" t="s">
        <v>97</v>
      </c>
    </row>
    <row r="157" spans="1:39" x14ac:dyDescent="0.25">
      <c r="A157" s="4" t="s">
        <v>1246</v>
      </c>
      <c r="B157" s="4" t="s">
        <v>71</v>
      </c>
      <c r="C157" s="4">
        <v>2019</v>
      </c>
      <c r="D157" s="4" t="s">
        <v>390</v>
      </c>
      <c r="E157" s="4" t="s">
        <v>179</v>
      </c>
      <c r="F157" s="4" t="s">
        <v>579</v>
      </c>
      <c r="G157" s="4" t="s">
        <v>712</v>
      </c>
      <c r="H157" s="4" t="s">
        <v>15</v>
      </c>
      <c r="I157" s="4" t="s">
        <v>16</v>
      </c>
      <c r="J157" s="4" t="s">
        <v>126</v>
      </c>
      <c r="K157" s="4">
        <v>367</v>
      </c>
      <c r="L157" s="6" t="s">
        <v>20</v>
      </c>
      <c r="M157" s="5" t="s">
        <v>72</v>
      </c>
      <c r="N157" s="5" t="s">
        <v>21</v>
      </c>
      <c r="O157" s="17" t="s">
        <v>48</v>
      </c>
      <c r="P157" s="5" t="s">
        <v>37</v>
      </c>
      <c r="Q157" s="5" t="s">
        <v>37</v>
      </c>
      <c r="R157" s="4" t="s">
        <v>387</v>
      </c>
      <c r="S157" s="4">
        <v>17.100000000000001</v>
      </c>
      <c r="T157" s="4">
        <v>1.6</v>
      </c>
      <c r="V157" s="4" t="s">
        <v>99</v>
      </c>
      <c r="Z157" s="4">
        <v>123</v>
      </c>
      <c r="AB157" s="4">
        <v>40</v>
      </c>
      <c r="AD157" s="4">
        <v>123</v>
      </c>
      <c r="AF157" s="8">
        <f t="shared" si="3"/>
        <v>107.70268815079726</v>
      </c>
      <c r="AG157" s="4">
        <v>665.54101994815437</v>
      </c>
      <c r="AJ157" s="4">
        <v>-496.96667875786505</v>
      </c>
      <c r="AK157" s="4">
        <v>1.9967255034287059E-2</v>
      </c>
      <c r="AL157" s="4" t="s">
        <v>96</v>
      </c>
      <c r="AM157" s="4" t="s">
        <v>97</v>
      </c>
    </row>
    <row r="158" spans="1:39" x14ac:dyDescent="0.25">
      <c r="A158" s="4" t="s">
        <v>1246</v>
      </c>
      <c r="B158" s="4" t="s">
        <v>71</v>
      </c>
      <c r="C158" s="4">
        <v>2019</v>
      </c>
      <c r="D158" s="4" t="s">
        <v>390</v>
      </c>
      <c r="E158" s="4" t="s">
        <v>179</v>
      </c>
      <c r="F158" s="4" t="s">
        <v>579</v>
      </c>
      <c r="G158" s="4" t="s">
        <v>712</v>
      </c>
      <c r="H158" s="4" t="s">
        <v>15</v>
      </c>
      <c r="I158" s="4" t="s">
        <v>16</v>
      </c>
      <c r="J158" s="4" t="s">
        <v>126</v>
      </c>
      <c r="K158" s="4">
        <v>367</v>
      </c>
      <c r="L158" s="6" t="s">
        <v>20</v>
      </c>
      <c r="M158" s="5" t="s">
        <v>72</v>
      </c>
      <c r="N158" s="5" t="s">
        <v>21</v>
      </c>
      <c r="O158" s="17" t="s">
        <v>48</v>
      </c>
      <c r="P158" s="5" t="s">
        <v>37</v>
      </c>
      <c r="Q158" s="5" t="s">
        <v>37</v>
      </c>
      <c r="R158" s="4" t="s">
        <v>387</v>
      </c>
      <c r="S158" s="4">
        <v>17.100000000000001</v>
      </c>
      <c r="T158" s="4">
        <v>1.6</v>
      </c>
      <c r="V158" s="4" t="s">
        <v>99</v>
      </c>
      <c r="Z158" s="4">
        <v>123</v>
      </c>
      <c r="AB158" s="4">
        <v>40</v>
      </c>
      <c r="AD158" s="4">
        <v>123</v>
      </c>
      <c r="AF158" s="8">
        <f t="shared" si="3"/>
        <v>107.70268815079726</v>
      </c>
      <c r="AG158" s="4">
        <v>200.1325336107065</v>
      </c>
      <c r="AJ158" s="4">
        <v>-127.06585401866221</v>
      </c>
      <c r="AK158" s="4">
        <v>3.5973187560007433E-2</v>
      </c>
      <c r="AL158" s="4" t="s">
        <v>96</v>
      </c>
      <c r="AM158" s="4" t="s">
        <v>97</v>
      </c>
    </row>
    <row r="159" spans="1:39" x14ac:dyDescent="0.25">
      <c r="A159" s="4" t="s">
        <v>1246</v>
      </c>
      <c r="B159" s="4" t="s">
        <v>71</v>
      </c>
      <c r="C159" s="4">
        <v>2019</v>
      </c>
      <c r="D159" s="4" t="s">
        <v>390</v>
      </c>
      <c r="E159" s="4" t="s">
        <v>179</v>
      </c>
      <c r="F159" s="4" t="s">
        <v>579</v>
      </c>
      <c r="G159" s="4" t="s">
        <v>712</v>
      </c>
      <c r="H159" s="4" t="s">
        <v>15</v>
      </c>
      <c r="I159" s="4" t="s">
        <v>16</v>
      </c>
      <c r="J159" s="4" t="s">
        <v>126</v>
      </c>
      <c r="K159" s="4">
        <v>367</v>
      </c>
      <c r="L159" s="6" t="s">
        <v>20</v>
      </c>
      <c r="M159" s="5" t="s">
        <v>72</v>
      </c>
      <c r="N159" s="5" t="s">
        <v>21</v>
      </c>
      <c r="O159" s="17" t="s">
        <v>48</v>
      </c>
      <c r="P159" s="5" t="s">
        <v>37</v>
      </c>
      <c r="Q159" s="5" t="s">
        <v>37</v>
      </c>
      <c r="R159" s="4" t="s">
        <v>387</v>
      </c>
      <c r="S159" s="4">
        <v>17.100000000000001</v>
      </c>
      <c r="T159" s="4">
        <v>1.6</v>
      </c>
      <c r="V159" s="4" t="s">
        <v>99</v>
      </c>
      <c r="Z159" s="4">
        <v>123</v>
      </c>
      <c r="AB159" s="4">
        <v>40</v>
      </c>
      <c r="AD159" s="4">
        <v>123</v>
      </c>
      <c r="AF159" s="8">
        <f t="shared" si="3"/>
        <v>107.70268815079726</v>
      </c>
      <c r="AG159" s="4">
        <v>230.77157751856822</v>
      </c>
      <c r="AJ159" s="4">
        <v>-257.59124839980836</v>
      </c>
      <c r="AK159" s="4">
        <v>5.6037268111248331E-2</v>
      </c>
      <c r="AL159" s="4" t="s">
        <v>96</v>
      </c>
      <c r="AM159" s="4" t="s">
        <v>97</v>
      </c>
    </row>
    <row r="160" spans="1:39" x14ac:dyDescent="0.25">
      <c r="A160" s="4" t="s">
        <v>1246</v>
      </c>
      <c r="B160" s="4" t="s">
        <v>71</v>
      </c>
      <c r="C160" s="4">
        <v>2019</v>
      </c>
      <c r="D160" s="4" t="s">
        <v>390</v>
      </c>
      <c r="E160" s="4" t="s">
        <v>179</v>
      </c>
      <c r="F160" s="4" t="s">
        <v>579</v>
      </c>
      <c r="G160" s="4" t="s">
        <v>712</v>
      </c>
      <c r="H160" s="4" t="s">
        <v>15</v>
      </c>
      <c r="I160" s="4" t="s">
        <v>16</v>
      </c>
      <c r="J160" s="4" t="s">
        <v>126</v>
      </c>
      <c r="K160" s="4">
        <v>367</v>
      </c>
      <c r="L160" s="6" t="s">
        <v>20</v>
      </c>
      <c r="M160" s="5" t="s">
        <v>72</v>
      </c>
      <c r="N160" s="5" t="s">
        <v>21</v>
      </c>
      <c r="O160" s="17" t="s">
        <v>48</v>
      </c>
      <c r="P160" s="5" t="s">
        <v>37</v>
      </c>
      <c r="Q160" s="5" t="s">
        <v>37</v>
      </c>
      <c r="R160" s="4" t="s">
        <v>387</v>
      </c>
      <c r="S160" s="4">
        <v>17.100000000000001</v>
      </c>
      <c r="T160" s="4">
        <v>1.6</v>
      </c>
      <c r="V160" s="4" t="s">
        <v>99</v>
      </c>
      <c r="Z160" s="4">
        <v>123</v>
      </c>
      <c r="AB160" s="4">
        <v>40</v>
      </c>
      <c r="AD160" s="4">
        <v>123</v>
      </c>
      <c r="AF160" s="8">
        <f t="shared" si="3"/>
        <v>107.70268815079726</v>
      </c>
      <c r="AG160" s="4">
        <v>914.2992001185039</v>
      </c>
      <c r="AJ160" s="4">
        <v>0</v>
      </c>
      <c r="AK160" s="4">
        <v>0</v>
      </c>
      <c r="AL160" s="4" t="s">
        <v>96</v>
      </c>
      <c r="AM160" s="4" t="s">
        <v>97</v>
      </c>
    </row>
    <row r="161" spans="1:39" x14ac:dyDescent="0.25">
      <c r="A161" s="4" t="s">
        <v>1246</v>
      </c>
      <c r="B161" s="4" t="s">
        <v>71</v>
      </c>
      <c r="C161" s="4">
        <v>2019</v>
      </c>
      <c r="D161" s="4" t="s">
        <v>390</v>
      </c>
      <c r="E161" s="4" t="s">
        <v>179</v>
      </c>
      <c r="F161" s="4" t="s">
        <v>579</v>
      </c>
      <c r="G161" s="4" t="s">
        <v>712</v>
      </c>
      <c r="H161" s="4" t="s">
        <v>15</v>
      </c>
      <c r="I161" s="4" t="s">
        <v>16</v>
      </c>
      <c r="J161" s="4" t="s">
        <v>126</v>
      </c>
      <c r="K161" s="4">
        <v>367</v>
      </c>
      <c r="L161" s="6" t="s">
        <v>20</v>
      </c>
      <c r="M161" s="5" t="s">
        <v>72</v>
      </c>
      <c r="N161" s="5" t="s">
        <v>21</v>
      </c>
      <c r="O161" s="17" t="s">
        <v>48</v>
      </c>
      <c r="P161" s="5" t="s">
        <v>37</v>
      </c>
      <c r="Q161" s="5" t="s">
        <v>37</v>
      </c>
      <c r="R161" s="4" t="s">
        <v>387</v>
      </c>
      <c r="S161" s="4">
        <v>17.100000000000001</v>
      </c>
      <c r="T161" s="4">
        <v>1.6</v>
      </c>
      <c r="V161" s="4" t="s">
        <v>99</v>
      </c>
      <c r="Z161" s="4">
        <v>123</v>
      </c>
      <c r="AB161" s="4">
        <v>40</v>
      </c>
      <c r="AD161" s="4">
        <v>123</v>
      </c>
      <c r="AF161" s="8">
        <f t="shared" si="3"/>
        <v>107.70268815079726</v>
      </c>
      <c r="AG161" s="4">
        <v>267.17873848238082</v>
      </c>
      <c r="AJ161" s="4">
        <v>0</v>
      </c>
      <c r="AK161" s="4">
        <v>-3.3660622418981073E-2</v>
      </c>
      <c r="AL161" s="4" t="s">
        <v>96</v>
      </c>
      <c r="AM161" s="4" t="s">
        <v>97</v>
      </c>
    </row>
    <row r="162" spans="1:39" x14ac:dyDescent="0.25">
      <c r="A162" s="4" t="s">
        <v>1246</v>
      </c>
      <c r="B162" s="4" t="s">
        <v>71</v>
      </c>
      <c r="C162" s="4">
        <v>2019</v>
      </c>
      <c r="D162" s="4" t="s">
        <v>390</v>
      </c>
      <c r="E162" s="4" t="s">
        <v>179</v>
      </c>
      <c r="F162" s="4" t="s">
        <v>579</v>
      </c>
      <c r="G162" s="4" t="s">
        <v>712</v>
      </c>
      <c r="H162" s="4" t="s">
        <v>15</v>
      </c>
      <c r="I162" s="4" t="s">
        <v>16</v>
      </c>
      <c r="J162" s="4" t="s">
        <v>126</v>
      </c>
      <c r="K162" s="4">
        <v>367</v>
      </c>
      <c r="L162" s="6" t="s">
        <v>20</v>
      </c>
      <c r="M162" s="5" t="s">
        <v>72</v>
      </c>
      <c r="N162" s="5" t="s">
        <v>21</v>
      </c>
      <c r="O162" s="17" t="s">
        <v>48</v>
      </c>
      <c r="P162" s="5" t="s">
        <v>37</v>
      </c>
      <c r="Q162" s="5" t="s">
        <v>37</v>
      </c>
      <c r="R162" s="4" t="s">
        <v>387</v>
      </c>
      <c r="S162" s="4">
        <v>17.100000000000001</v>
      </c>
      <c r="T162" s="4">
        <v>1.6</v>
      </c>
      <c r="V162" s="4" t="s">
        <v>99</v>
      </c>
      <c r="Z162" s="4">
        <v>123</v>
      </c>
      <c r="AB162" s="4">
        <v>40</v>
      </c>
      <c r="AD162" s="4">
        <v>123</v>
      </c>
      <c r="AF162" s="8">
        <f t="shared" si="3"/>
        <v>107.70268815079726</v>
      </c>
      <c r="AG162" s="4">
        <v>730.9199604816539</v>
      </c>
      <c r="AJ162" s="4">
        <v>-163.15831493337376</v>
      </c>
      <c r="AK162" s="4">
        <v>-6.1679714373966701E-2</v>
      </c>
      <c r="AL162" s="4" t="s">
        <v>96</v>
      </c>
      <c r="AM162" s="4" t="s">
        <v>97</v>
      </c>
    </row>
    <row r="163" spans="1:39" x14ac:dyDescent="0.25">
      <c r="A163" s="4" t="s">
        <v>1246</v>
      </c>
      <c r="B163" s="4" t="s">
        <v>71</v>
      </c>
      <c r="C163" s="4">
        <v>2019</v>
      </c>
      <c r="D163" s="4" t="s">
        <v>390</v>
      </c>
      <c r="E163" s="4" t="s">
        <v>179</v>
      </c>
      <c r="F163" s="4" t="s">
        <v>579</v>
      </c>
      <c r="G163" s="4" t="s">
        <v>712</v>
      </c>
      <c r="H163" s="4" t="s">
        <v>15</v>
      </c>
      <c r="I163" s="4" t="s">
        <v>16</v>
      </c>
      <c r="J163" s="4" t="s">
        <v>126</v>
      </c>
      <c r="K163" s="4">
        <v>367</v>
      </c>
      <c r="L163" s="6" t="s">
        <v>20</v>
      </c>
      <c r="M163" s="5" t="s">
        <v>72</v>
      </c>
      <c r="N163" s="5" t="s">
        <v>21</v>
      </c>
      <c r="O163" s="17" t="s">
        <v>48</v>
      </c>
      <c r="P163" s="5" t="s">
        <v>37</v>
      </c>
      <c r="Q163" s="5" t="s">
        <v>37</v>
      </c>
      <c r="R163" s="4" t="s">
        <v>387</v>
      </c>
      <c r="S163" s="4">
        <v>17.100000000000001</v>
      </c>
      <c r="T163" s="4">
        <v>1.6</v>
      </c>
      <c r="V163" s="4" t="s">
        <v>99</v>
      </c>
      <c r="Z163" s="4">
        <v>123</v>
      </c>
      <c r="AB163" s="4">
        <v>40</v>
      </c>
      <c r="AD163" s="4">
        <v>123</v>
      </c>
      <c r="AF163" s="8">
        <f t="shared" si="3"/>
        <v>107.70268815079726</v>
      </c>
      <c r="AG163" s="4">
        <v>418.14907333362584</v>
      </c>
      <c r="AJ163" s="4">
        <v>-242.88110253715101</v>
      </c>
      <c r="AK163" s="4">
        <v>0</v>
      </c>
      <c r="AL163" s="4" t="s">
        <v>96</v>
      </c>
      <c r="AM163" s="4" t="s">
        <v>97</v>
      </c>
    </row>
    <row r="164" spans="1:39" x14ac:dyDescent="0.25">
      <c r="A164" s="4" t="s">
        <v>1246</v>
      </c>
      <c r="B164" s="4" t="s">
        <v>71</v>
      </c>
      <c r="C164" s="4">
        <v>2019</v>
      </c>
      <c r="D164" s="4" t="s">
        <v>390</v>
      </c>
      <c r="E164" s="4" t="s">
        <v>179</v>
      </c>
      <c r="F164" s="4" t="s">
        <v>579</v>
      </c>
      <c r="G164" s="4" t="s">
        <v>712</v>
      </c>
      <c r="H164" s="4" t="s">
        <v>15</v>
      </c>
      <c r="I164" s="4" t="s">
        <v>16</v>
      </c>
      <c r="J164" s="4" t="s">
        <v>126</v>
      </c>
      <c r="K164" s="4">
        <v>367</v>
      </c>
      <c r="L164" s="6" t="s">
        <v>20</v>
      </c>
      <c r="M164" s="5" t="s">
        <v>72</v>
      </c>
      <c r="N164" s="5" t="s">
        <v>21</v>
      </c>
      <c r="O164" s="17" t="s">
        <v>48</v>
      </c>
      <c r="P164" s="5" t="s">
        <v>37</v>
      </c>
      <c r="Q164" s="5" t="s">
        <v>37</v>
      </c>
      <c r="R164" s="4" t="s">
        <v>387</v>
      </c>
      <c r="S164" s="4">
        <v>17.100000000000001</v>
      </c>
      <c r="T164" s="4">
        <v>1.6</v>
      </c>
      <c r="V164" s="4" t="s">
        <v>99</v>
      </c>
      <c r="Z164" s="4">
        <v>123</v>
      </c>
      <c r="AB164" s="4">
        <v>40</v>
      </c>
      <c r="AD164" s="4">
        <v>123</v>
      </c>
      <c r="AF164" s="8">
        <f t="shared" si="3"/>
        <v>107.70268815079726</v>
      </c>
      <c r="AG164" s="4">
        <v>519.09152187558493</v>
      </c>
      <c r="AJ164" s="4">
        <v>0</v>
      </c>
      <c r="AK164" s="4">
        <v>0</v>
      </c>
      <c r="AL164" s="4" t="s">
        <v>96</v>
      </c>
      <c r="AM164" s="4" t="s">
        <v>97</v>
      </c>
    </row>
    <row r="165" spans="1:39" x14ac:dyDescent="0.25">
      <c r="A165" s="4" t="s">
        <v>1246</v>
      </c>
      <c r="B165" s="4" t="s">
        <v>71</v>
      </c>
      <c r="C165" s="4">
        <v>2019</v>
      </c>
      <c r="D165" s="4" t="s">
        <v>390</v>
      </c>
      <c r="E165" s="4" t="s">
        <v>179</v>
      </c>
      <c r="F165" s="4" t="s">
        <v>579</v>
      </c>
      <c r="G165" s="4" t="s">
        <v>712</v>
      </c>
      <c r="H165" s="4" t="s">
        <v>15</v>
      </c>
      <c r="I165" s="4" t="s">
        <v>16</v>
      </c>
      <c r="J165" s="4" t="s">
        <v>126</v>
      </c>
      <c r="K165" s="4">
        <v>367</v>
      </c>
      <c r="L165" s="6" t="s">
        <v>20</v>
      </c>
      <c r="M165" s="5" t="s">
        <v>72</v>
      </c>
      <c r="N165" s="5" t="s">
        <v>21</v>
      </c>
      <c r="O165" s="17" t="s">
        <v>48</v>
      </c>
      <c r="P165" s="5" t="s">
        <v>37</v>
      </c>
      <c r="Q165" s="5" t="s">
        <v>37</v>
      </c>
      <c r="R165" s="4" t="s">
        <v>387</v>
      </c>
      <c r="S165" s="4">
        <v>17.100000000000001</v>
      </c>
      <c r="T165" s="4">
        <v>1.6</v>
      </c>
      <c r="V165" s="4" t="s">
        <v>99</v>
      </c>
      <c r="Z165" s="4">
        <v>123</v>
      </c>
      <c r="AB165" s="4">
        <v>40</v>
      </c>
      <c r="AD165" s="4">
        <v>123</v>
      </c>
      <c r="AF165" s="8">
        <f t="shared" si="3"/>
        <v>107.70268815079726</v>
      </c>
      <c r="AG165" s="4">
        <v>589.85263409867889</v>
      </c>
      <c r="AJ165" s="4">
        <v>0</v>
      </c>
      <c r="AK165" s="4">
        <v>-5.7052496381094026E-2</v>
      </c>
      <c r="AL165" s="4" t="s">
        <v>96</v>
      </c>
      <c r="AM165" s="4" t="s">
        <v>97</v>
      </c>
    </row>
    <row r="166" spans="1:39" x14ac:dyDescent="0.25">
      <c r="A166" s="4" t="s">
        <v>1246</v>
      </c>
      <c r="B166" s="4" t="s">
        <v>71</v>
      </c>
      <c r="C166" s="4">
        <v>2019</v>
      </c>
      <c r="D166" s="4" t="s">
        <v>390</v>
      </c>
      <c r="E166" s="4" t="s">
        <v>179</v>
      </c>
      <c r="F166" s="4" t="s">
        <v>579</v>
      </c>
      <c r="G166" s="4" t="s">
        <v>712</v>
      </c>
      <c r="H166" s="4" t="s">
        <v>15</v>
      </c>
      <c r="I166" s="4" t="s">
        <v>16</v>
      </c>
      <c r="J166" s="4" t="s">
        <v>126</v>
      </c>
      <c r="K166" s="4">
        <v>367</v>
      </c>
      <c r="L166" s="6" t="s">
        <v>20</v>
      </c>
      <c r="M166" s="5" t="s">
        <v>72</v>
      </c>
      <c r="N166" s="5" t="s">
        <v>21</v>
      </c>
      <c r="O166" s="17" t="s">
        <v>48</v>
      </c>
      <c r="P166" s="5" t="s">
        <v>37</v>
      </c>
      <c r="Q166" s="5" t="s">
        <v>37</v>
      </c>
      <c r="R166" s="4" t="s">
        <v>387</v>
      </c>
      <c r="S166" s="4">
        <v>17.100000000000001</v>
      </c>
      <c r="T166" s="4">
        <v>1.6</v>
      </c>
      <c r="V166" s="4" t="s">
        <v>99</v>
      </c>
      <c r="Z166" s="4">
        <v>123</v>
      </c>
      <c r="AB166" s="4">
        <v>40</v>
      </c>
      <c r="AD166" s="4">
        <v>123</v>
      </c>
      <c r="AF166" s="8">
        <f t="shared" si="3"/>
        <v>107.70268815079726</v>
      </c>
      <c r="AG166" s="4">
        <v>477.60086957994861</v>
      </c>
      <c r="AJ166" s="4">
        <v>833.72135074030575</v>
      </c>
      <c r="AK166" s="4">
        <v>4.3174177354167162E-2</v>
      </c>
      <c r="AL166" s="4" t="s">
        <v>96</v>
      </c>
      <c r="AM166" s="4" t="s">
        <v>97</v>
      </c>
    </row>
    <row r="167" spans="1:39" x14ac:dyDescent="0.25">
      <c r="A167" s="4" t="s">
        <v>1246</v>
      </c>
      <c r="B167" s="4" t="s">
        <v>71</v>
      </c>
      <c r="C167" s="4">
        <v>2019</v>
      </c>
      <c r="D167" s="4" t="s">
        <v>390</v>
      </c>
      <c r="E167" s="4" t="s">
        <v>179</v>
      </c>
      <c r="F167" s="4" t="s">
        <v>579</v>
      </c>
      <c r="G167" s="4" t="s">
        <v>712</v>
      </c>
      <c r="H167" s="4" t="s">
        <v>15</v>
      </c>
      <c r="I167" s="4" t="s">
        <v>16</v>
      </c>
      <c r="J167" s="4" t="s">
        <v>126</v>
      </c>
      <c r="K167" s="4">
        <v>367</v>
      </c>
      <c r="L167" s="6" t="s">
        <v>20</v>
      </c>
      <c r="M167" s="5" t="s">
        <v>72</v>
      </c>
      <c r="N167" s="5" t="s">
        <v>21</v>
      </c>
      <c r="O167" s="17" t="s">
        <v>48</v>
      </c>
      <c r="P167" s="5" t="s">
        <v>37</v>
      </c>
      <c r="Q167" s="5" t="s">
        <v>37</v>
      </c>
      <c r="R167" s="4" t="s">
        <v>387</v>
      </c>
      <c r="S167" s="4">
        <v>17.100000000000001</v>
      </c>
      <c r="T167" s="4">
        <v>1.6</v>
      </c>
      <c r="V167" s="4" t="s">
        <v>99</v>
      </c>
      <c r="Z167" s="4">
        <v>123</v>
      </c>
      <c r="AB167" s="4">
        <v>40</v>
      </c>
      <c r="AD167" s="4">
        <v>123</v>
      </c>
      <c r="AF167" s="8">
        <f t="shared" si="3"/>
        <v>107.70268815079726</v>
      </c>
      <c r="AG167" s="4">
        <v>461.41293742982077</v>
      </c>
      <c r="AJ167" s="4">
        <v>180.62825466146174</v>
      </c>
      <c r="AK167" s="4">
        <v>0</v>
      </c>
      <c r="AL167" s="4" t="s">
        <v>96</v>
      </c>
      <c r="AM167" s="4" t="s">
        <v>97</v>
      </c>
    </row>
    <row r="168" spans="1:39" x14ac:dyDescent="0.25">
      <c r="A168" s="4" t="s">
        <v>1246</v>
      </c>
      <c r="B168" s="4" t="s">
        <v>71</v>
      </c>
      <c r="C168" s="4">
        <v>2019</v>
      </c>
      <c r="D168" s="4" t="s">
        <v>390</v>
      </c>
      <c r="E168" s="4" t="s">
        <v>179</v>
      </c>
      <c r="F168" s="4" t="s">
        <v>579</v>
      </c>
      <c r="G168" s="4" t="s">
        <v>712</v>
      </c>
      <c r="H168" s="4" t="s">
        <v>15</v>
      </c>
      <c r="I168" s="4" t="s">
        <v>16</v>
      </c>
      <c r="J168" s="4" t="s">
        <v>126</v>
      </c>
      <c r="K168" s="4">
        <v>367</v>
      </c>
      <c r="L168" s="6" t="s">
        <v>20</v>
      </c>
      <c r="M168" s="5" t="s">
        <v>72</v>
      </c>
      <c r="N168" s="5" t="s">
        <v>21</v>
      </c>
      <c r="O168" s="17" t="s">
        <v>48</v>
      </c>
      <c r="P168" s="5" t="s">
        <v>37</v>
      </c>
      <c r="Q168" s="5" t="s">
        <v>37</v>
      </c>
      <c r="R168" s="4" t="s">
        <v>387</v>
      </c>
      <c r="S168" s="4">
        <v>17.100000000000001</v>
      </c>
      <c r="T168" s="4">
        <v>1.6</v>
      </c>
      <c r="V168" s="4" t="s">
        <v>99</v>
      </c>
      <c r="Z168" s="4">
        <v>123</v>
      </c>
      <c r="AB168" s="4">
        <v>40</v>
      </c>
      <c r="AD168" s="4">
        <v>123</v>
      </c>
      <c r="AF168" s="8">
        <f t="shared" si="3"/>
        <v>107.70268815079726</v>
      </c>
      <c r="AG168" s="4">
        <v>647.33696454554752</v>
      </c>
      <c r="AJ168" s="4">
        <v>74.602810137603342</v>
      </c>
      <c r="AK168" s="4">
        <v>-4.9924872576061971E-2</v>
      </c>
      <c r="AL168" s="4" t="s">
        <v>96</v>
      </c>
      <c r="AM168" s="4" t="s">
        <v>97</v>
      </c>
    </row>
    <row r="169" spans="1:39" x14ac:dyDescent="0.25">
      <c r="A169" s="4" t="s">
        <v>1246</v>
      </c>
      <c r="B169" s="4" t="s">
        <v>71</v>
      </c>
      <c r="C169" s="4">
        <v>2019</v>
      </c>
      <c r="D169" s="4" t="s">
        <v>390</v>
      </c>
      <c r="E169" s="4" t="s">
        <v>179</v>
      </c>
      <c r="F169" s="4" t="s">
        <v>579</v>
      </c>
      <c r="G169" s="4" t="s">
        <v>712</v>
      </c>
      <c r="H169" s="4" t="s">
        <v>15</v>
      </c>
      <c r="I169" s="4" t="s">
        <v>16</v>
      </c>
      <c r="J169" s="4" t="s">
        <v>126</v>
      </c>
      <c r="K169" s="4">
        <v>367</v>
      </c>
      <c r="L169" s="6" t="s">
        <v>20</v>
      </c>
      <c r="M169" s="5" t="s">
        <v>72</v>
      </c>
      <c r="N169" s="5" t="s">
        <v>21</v>
      </c>
      <c r="O169" s="17" t="s">
        <v>48</v>
      </c>
      <c r="P169" s="5" t="s">
        <v>37</v>
      </c>
      <c r="Q169" s="5" t="s">
        <v>37</v>
      </c>
      <c r="R169" s="4" t="s">
        <v>387</v>
      </c>
      <c r="S169" s="4">
        <v>17.100000000000001</v>
      </c>
      <c r="T169" s="4">
        <v>1.6</v>
      </c>
      <c r="V169" s="4" t="s">
        <v>99</v>
      </c>
      <c r="Z169" s="4">
        <v>123</v>
      </c>
      <c r="AB169" s="4">
        <v>40</v>
      </c>
      <c r="AD169" s="4">
        <v>123</v>
      </c>
      <c r="AF169" s="8">
        <f t="shared" si="3"/>
        <v>107.70268815079726</v>
      </c>
      <c r="AG169" s="4">
        <v>272.28152794281027</v>
      </c>
      <c r="AJ169" s="4">
        <v>0</v>
      </c>
      <c r="AK169" s="4">
        <v>-2.1571189253960919E-2</v>
      </c>
      <c r="AL169" s="4" t="s">
        <v>96</v>
      </c>
      <c r="AM169" s="4" t="s">
        <v>97</v>
      </c>
    </row>
    <row r="170" spans="1:39" x14ac:dyDescent="0.25">
      <c r="A170" s="4" t="s">
        <v>1246</v>
      </c>
      <c r="B170" s="4" t="s">
        <v>71</v>
      </c>
      <c r="C170" s="4">
        <v>2019</v>
      </c>
      <c r="D170" s="4" t="s">
        <v>390</v>
      </c>
      <c r="E170" s="4" t="s">
        <v>179</v>
      </c>
      <c r="F170" s="4" t="s">
        <v>579</v>
      </c>
      <c r="G170" s="4" t="s">
        <v>712</v>
      </c>
      <c r="H170" s="4" t="s">
        <v>15</v>
      </c>
      <c r="I170" s="4" t="s">
        <v>16</v>
      </c>
      <c r="J170" s="4" t="s">
        <v>126</v>
      </c>
      <c r="K170" s="4">
        <v>367</v>
      </c>
      <c r="L170" s="6" t="s">
        <v>20</v>
      </c>
      <c r="M170" s="5" t="s">
        <v>72</v>
      </c>
      <c r="N170" s="5" t="s">
        <v>21</v>
      </c>
      <c r="O170" s="17" t="s">
        <v>48</v>
      </c>
      <c r="P170" s="5" t="s">
        <v>37</v>
      </c>
      <c r="Q170" s="5" t="s">
        <v>37</v>
      </c>
      <c r="R170" s="4" t="s">
        <v>387</v>
      </c>
      <c r="S170" s="4">
        <v>17.100000000000001</v>
      </c>
      <c r="T170" s="4">
        <v>1.6</v>
      </c>
      <c r="V170" s="4" t="s">
        <v>99</v>
      </c>
      <c r="Z170" s="4">
        <v>123</v>
      </c>
      <c r="AB170" s="4">
        <v>40</v>
      </c>
      <c r="AD170" s="4">
        <v>123</v>
      </c>
      <c r="AF170" s="8">
        <f t="shared" si="3"/>
        <v>107.70268815079726</v>
      </c>
      <c r="AG170" s="4">
        <v>459.87344145794395</v>
      </c>
      <c r="AJ170" s="4">
        <v>-150.23743012070543</v>
      </c>
      <c r="AK170" s="4">
        <v>1.9735276997551707E-2</v>
      </c>
      <c r="AL170" s="4" t="s">
        <v>96</v>
      </c>
      <c r="AM170" s="4" t="s">
        <v>97</v>
      </c>
    </row>
    <row r="171" spans="1:39" x14ac:dyDescent="0.25">
      <c r="A171" s="4" t="s">
        <v>1246</v>
      </c>
      <c r="B171" s="4" t="s">
        <v>71</v>
      </c>
      <c r="C171" s="4">
        <v>2019</v>
      </c>
      <c r="D171" s="4" t="s">
        <v>390</v>
      </c>
      <c r="E171" s="4" t="s">
        <v>179</v>
      </c>
      <c r="F171" s="4" t="s">
        <v>579</v>
      </c>
      <c r="G171" s="4" t="s">
        <v>712</v>
      </c>
      <c r="H171" s="4" t="s">
        <v>15</v>
      </c>
      <c r="I171" s="4" t="s">
        <v>16</v>
      </c>
      <c r="J171" s="4" t="s">
        <v>126</v>
      </c>
      <c r="K171" s="4">
        <v>367</v>
      </c>
      <c r="L171" s="6" t="s">
        <v>20</v>
      </c>
      <c r="M171" s="5" t="s">
        <v>72</v>
      </c>
      <c r="N171" s="5" t="s">
        <v>21</v>
      </c>
      <c r="O171" s="17" t="s">
        <v>48</v>
      </c>
      <c r="P171" s="5" t="s">
        <v>37</v>
      </c>
      <c r="Q171" s="5" t="s">
        <v>37</v>
      </c>
      <c r="R171" s="4" t="s">
        <v>387</v>
      </c>
      <c r="S171" s="4">
        <v>17.100000000000001</v>
      </c>
      <c r="T171" s="4">
        <v>1.6</v>
      </c>
      <c r="V171" s="4" t="s">
        <v>99</v>
      </c>
      <c r="Z171" s="4">
        <v>123</v>
      </c>
      <c r="AB171" s="4">
        <v>40</v>
      </c>
      <c r="AD171" s="4">
        <v>123</v>
      </c>
      <c r="AF171" s="8">
        <f t="shared" si="3"/>
        <v>107.70268815079726</v>
      </c>
      <c r="AG171" s="4">
        <v>391.29577703352311</v>
      </c>
      <c r="AJ171" s="4">
        <v>0</v>
      </c>
      <c r="AK171" s="4">
        <v>-3.3186026221721968E-2</v>
      </c>
      <c r="AL171" s="4" t="s">
        <v>96</v>
      </c>
      <c r="AM171" s="4" t="s">
        <v>97</v>
      </c>
    </row>
    <row r="172" spans="1:39" x14ac:dyDescent="0.25">
      <c r="A172" s="4" t="s">
        <v>1246</v>
      </c>
      <c r="B172" s="4" t="s">
        <v>71</v>
      </c>
      <c r="C172" s="4">
        <v>2019</v>
      </c>
      <c r="D172" s="4" t="s">
        <v>390</v>
      </c>
      <c r="E172" s="4" t="s">
        <v>179</v>
      </c>
      <c r="F172" s="4" t="s">
        <v>579</v>
      </c>
      <c r="G172" s="4" t="s">
        <v>712</v>
      </c>
      <c r="H172" s="4" t="s">
        <v>15</v>
      </c>
      <c r="I172" s="4" t="s">
        <v>16</v>
      </c>
      <c r="J172" s="4" t="s">
        <v>126</v>
      </c>
      <c r="K172" s="4">
        <v>367</v>
      </c>
      <c r="L172" s="6" t="s">
        <v>20</v>
      </c>
      <c r="M172" s="5" t="s">
        <v>72</v>
      </c>
      <c r="N172" s="5" t="s">
        <v>21</v>
      </c>
      <c r="O172" s="17" t="s">
        <v>48</v>
      </c>
      <c r="P172" s="5" t="s">
        <v>37</v>
      </c>
      <c r="Q172" s="5" t="s">
        <v>37</v>
      </c>
      <c r="R172" s="4" t="s">
        <v>387</v>
      </c>
      <c r="S172" s="4">
        <v>17.100000000000001</v>
      </c>
      <c r="T172" s="4">
        <v>1.6</v>
      </c>
      <c r="V172" s="4" t="s">
        <v>99</v>
      </c>
      <c r="Z172" s="4">
        <v>123</v>
      </c>
      <c r="AB172" s="4">
        <v>40</v>
      </c>
      <c r="AD172" s="4">
        <v>123</v>
      </c>
      <c r="AF172" s="8">
        <f t="shared" si="3"/>
        <v>107.70268815079726</v>
      </c>
      <c r="AG172" s="4">
        <v>442.84744478149253</v>
      </c>
      <c r="AJ172" s="4">
        <v>141.46568164357728</v>
      </c>
      <c r="AK172" s="4">
        <v>-2.3683424162358298E-2</v>
      </c>
      <c r="AL172" s="4" t="s">
        <v>96</v>
      </c>
      <c r="AM172" s="4" t="s">
        <v>97</v>
      </c>
    </row>
    <row r="173" spans="1:39" x14ac:dyDescent="0.25">
      <c r="A173" s="4" t="s">
        <v>1246</v>
      </c>
      <c r="B173" s="4" t="s">
        <v>71</v>
      </c>
      <c r="C173" s="4">
        <v>2019</v>
      </c>
      <c r="D173" s="4" t="s">
        <v>390</v>
      </c>
      <c r="E173" s="4" t="s">
        <v>179</v>
      </c>
      <c r="F173" s="4" t="s">
        <v>579</v>
      </c>
      <c r="G173" s="4" t="s">
        <v>712</v>
      </c>
      <c r="H173" s="4" t="s">
        <v>15</v>
      </c>
      <c r="I173" s="4" t="s">
        <v>16</v>
      </c>
      <c r="J173" s="4" t="s">
        <v>126</v>
      </c>
      <c r="K173" s="4">
        <v>367</v>
      </c>
      <c r="L173" s="6" t="s">
        <v>20</v>
      </c>
      <c r="M173" s="5" t="s">
        <v>72</v>
      </c>
      <c r="N173" s="5" t="s">
        <v>21</v>
      </c>
      <c r="O173" s="17" t="s">
        <v>48</v>
      </c>
      <c r="P173" s="5" t="s">
        <v>37</v>
      </c>
      <c r="Q173" s="5" t="s">
        <v>37</v>
      </c>
      <c r="R173" s="4" t="s">
        <v>387</v>
      </c>
      <c r="S173" s="4">
        <v>17.100000000000001</v>
      </c>
      <c r="T173" s="4">
        <v>1.6</v>
      </c>
      <c r="V173" s="4" t="s">
        <v>99</v>
      </c>
      <c r="Z173" s="4">
        <v>123</v>
      </c>
      <c r="AB173" s="4">
        <v>40</v>
      </c>
      <c r="AD173" s="4">
        <v>123</v>
      </c>
      <c r="AF173" s="8">
        <f t="shared" si="3"/>
        <v>107.70268815079726</v>
      </c>
      <c r="AG173" s="4">
        <v>268.11700126110418</v>
      </c>
      <c r="AJ173" s="4">
        <v>138.38868208120266</v>
      </c>
      <c r="AK173" s="4">
        <v>-1.4903453831677974E-2</v>
      </c>
      <c r="AL173" s="4" t="s">
        <v>96</v>
      </c>
      <c r="AM173" s="4" t="s">
        <v>97</v>
      </c>
    </row>
    <row r="174" spans="1:39" x14ac:dyDescent="0.25">
      <c r="A174" s="4" t="s">
        <v>1246</v>
      </c>
      <c r="B174" s="4" t="s">
        <v>71</v>
      </c>
      <c r="C174" s="4">
        <v>2019</v>
      </c>
      <c r="D174" s="4" t="s">
        <v>390</v>
      </c>
      <c r="E174" s="4" t="s">
        <v>179</v>
      </c>
      <c r="F174" s="4" t="s">
        <v>579</v>
      </c>
      <c r="G174" s="4" t="s">
        <v>712</v>
      </c>
      <c r="H174" s="4" t="s">
        <v>15</v>
      </c>
      <c r="I174" s="4" t="s">
        <v>16</v>
      </c>
      <c r="J174" s="4" t="s">
        <v>126</v>
      </c>
      <c r="K174" s="4">
        <v>367</v>
      </c>
      <c r="L174" s="6" t="s">
        <v>20</v>
      </c>
      <c r="M174" s="5" t="s">
        <v>72</v>
      </c>
      <c r="N174" s="5" t="s">
        <v>21</v>
      </c>
      <c r="O174" s="17" t="s">
        <v>48</v>
      </c>
      <c r="P174" s="5" t="s">
        <v>37</v>
      </c>
      <c r="Q174" s="5" t="s">
        <v>37</v>
      </c>
      <c r="R174" s="4" t="s">
        <v>387</v>
      </c>
      <c r="S174" s="4">
        <v>17.100000000000001</v>
      </c>
      <c r="T174" s="4">
        <v>1.6</v>
      </c>
      <c r="V174" s="4" t="s">
        <v>99</v>
      </c>
      <c r="Z174" s="4">
        <v>123</v>
      </c>
      <c r="AB174" s="4">
        <v>40</v>
      </c>
      <c r="AD174" s="4">
        <v>123</v>
      </c>
      <c r="AF174" s="8">
        <f t="shared" si="3"/>
        <v>107.70268815079726</v>
      </c>
      <c r="AG174" s="4">
        <v>647.73767263341563</v>
      </c>
      <c r="AJ174" s="4">
        <v>-404.21133790061998</v>
      </c>
      <c r="AK174" s="4">
        <v>-3.0562515709741962E-2</v>
      </c>
      <c r="AL174" s="4" t="s">
        <v>96</v>
      </c>
      <c r="AM174" s="4" t="s">
        <v>97</v>
      </c>
    </row>
    <row r="175" spans="1:39" x14ac:dyDescent="0.25">
      <c r="A175" s="4" t="s">
        <v>1246</v>
      </c>
      <c r="B175" s="4" t="s">
        <v>71</v>
      </c>
      <c r="C175" s="4">
        <v>2019</v>
      </c>
      <c r="D175" s="4" t="s">
        <v>390</v>
      </c>
      <c r="E175" s="4" t="s">
        <v>179</v>
      </c>
      <c r="F175" s="4" t="s">
        <v>579</v>
      </c>
      <c r="G175" s="4" t="s">
        <v>712</v>
      </c>
      <c r="H175" s="4" t="s">
        <v>15</v>
      </c>
      <c r="I175" s="4" t="s">
        <v>16</v>
      </c>
      <c r="J175" s="4" t="s">
        <v>126</v>
      </c>
      <c r="K175" s="4">
        <v>367</v>
      </c>
      <c r="L175" s="6" t="s">
        <v>20</v>
      </c>
      <c r="M175" s="5" t="s">
        <v>72</v>
      </c>
      <c r="N175" s="5" t="s">
        <v>21</v>
      </c>
      <c r="O175" s="17" t="s">
        <v>48</v>
      </c>
      <c r="P175" s="5" t="s">
        <v>37</v>
      </c>
      <c r="Q175" s="5" t="s">
        <v>37</v>
      </c>
      <c r="R175" s="4" t="s">
        <v>387</v>
      </c>
      <c r="S175" s="4">
        <v>17.100000000000001</v>
      </c>
      <c r="T175" s="4">
        <v>1.6</v>
      </c>
      <c r="V175" s="4" t="s">
        <v>99</v>
      </c>
      <c r="Z175" s="4">
        <v>123</v>
      </c>
      <c r="AB175" s="4">
        <v>40</v>
      </c>
      <c r="AD175" s="4">
        <v>123</v>
      </c>
      <c r="AF175" s="8">
        <f t="shared" si="3"/>
        <v>107.70268815079726</v>
      </c>
      <c r="AG175" s="4">
        <v>848.10148586617311</v>
      </c>
      <c r="AJ175" s="4">
        <v>-224.25005535241115</v>
      </c>
      <c r="AK175" s="4">
        <v>-6.0279631642488576E-2</v>
      </c>
      <c r="AL175" s="4" t="s">
        <v>96</v>
      </c>
      <c r="AM175" s="4" t="s">
        <v>97</v>
      </c>
    </row>
    <row r="176" spans="1:39" x14ac:dyDescent="0.25">
      <c r="A176" s="4" t="s">
        <v>1246</v>
      </c>
      <c r="B176" s="4" t="s">
        <v>71</v>
      </c>
      <c r="C176" s="4">
        <v>2019</v>
      </c>
      <c r="D176" s="4" t="s">
        <v>390</v>
      </c>
      <c r="E176" s="4" t="s">
        <v>179</v>
      </c>
      <c r="F176" s="4" t="s">
        <v>579</v>
      </c>
      <c r="G176" s="4" t="s">
        <v>712</v>
      </c>
      <c r="H176" s="4" t="s">
        <v>15</v>
      </c>
      <c r="I176" s="4" t="s">
        <v>16</v>
      </c>
      <c r="J176" s="4" t="s">
        <v>126</v>
      </c>
      <c r="K176" s="4">
        <v>367</v>
      </c>
      <c r="L176" s="6" t="s">
        <v>20</v>
      </c>
      <c r="M176" s="5" t="s">
        <v>72</v>
      </c>
      <c r="N176" s="5" t="s">
        <v>21</v>
      </c>
      <c r="O176" s="17" t="s">
        <v>48</v>
      </c>
      <c r="P176" s="5" t="s">
        <v>37</v>
      </c>
      <c r="Q176" s="5" t="s">
        <v>37</v>
      </c>
      <c r="R176" s="4" t="s">
        <v>387</v>
      </c>
      <c r="S176" s="4">
        <v>17.100000000000001</v>
      </c>
      <c r="T176" s="4">
        <v>1.6</v>
      </c>
      <c r="V176" s="4" t="s">
        <v>99</v>
      </c>
      <c r="Z176" s="4">
        <v>123</v>
      </c>
      <c r="AB176" s="4">
        <v>40</v>
      </c>
      <c r="AD176" s="4">
        <v>123</v>
      </c>
      <c r="AF176" s="8">
        <f t="shared" si="3"/>
        <v>107.70268815079726</v>
      </c>
      <c r="AG176" s="4">
        <v>732.20211191590988</v>
      </c>
      <c r="AJ176" s="4">
        <v>0</v>
      </c>
      <c r="AK176" s="4">
        <v>-2.6029329561846531E-2</v>
      </c>
      <c r="AL176" s="4" t="s">
        <v>96</v>
      </c>
      <c r="AM176" s="4" t="s">
        <v>97</v>
      </c>
    </row>
    <row r="177" spans="1:39" x14ac:dyDescent="0.25">
      <c r="A177" s="4" t="s">
        <v>1246</v>
      </c>
      <c r="B177" s="4" t="s">
        <v>71</v>
      </c>
      <c r="C177" s="4">
        <v>2019</v>
      </c>
      <c r="D177" s="4" t="s">
        <v>390</v>
      </c>
      <c r="E177" s="4" t="s">
        <v>179</v>
      </c>
      <c r="F177" s="4" t="s">
        <v>579</v>
      </c>
      <c r="G177" s="4" t="s">
        <v>712</v>
      </c>
      <c r="H177" s="4" t="s">
        <v>15</v>
      </c>
      <c r="I177" s="4" t="s">
        <v>16</v>
      </c>
      <c r="J177" s="4" t="s">
        <v>126</v>
      </c>
      <c r="K177" s="4">
        <v>367</v>
      </c>
      <c r="L177" s="6" t="s">
        <v>20</v>
      </c>
      <c r="M177" s="5" t="s">
        <v>72</v>
      </c>
      <c r="N177" s="5" t="s">
        <v>21</v>
      </c>
      <c r="O177" s="17" t="s">
        <v>48</v>
      </c>
      <c r="P177" s="5" t="s">
        <v>37</v>
      </c>
      <c r="Q177" s="5" t="s">
        <v>37</v>
      </c>
      <c r="R177" s="4" t="s">
        <v>387</v>
      </c>
      <c r="S177" s="4">
        <v>17.100000000000001</v>
      </c>
      <c r="T177" s="4">
        <v>1.6</v>
      </c>
      <c r="V177" s="4" t="s">
        <v>99</v>
      </c>
      <c r="Z177" s="4">
        <v>123</v>
      </c>
      <c r="AB177" s="4">
        <v>40</v>
      </c>
      <c r="AD177" s="4">
        <v>123</v>
      </c>
      <c r="AF177" s="8">
        <f t="shared" si="3"/>
        <v>107.70268815079726</v>
      </c>
      <c r="AG177" s="4">
        <v>114.55539248452386</v>
      </c>
      <c r="AJ177" s="4">
        <v>266.74067046162008</v>
      </c>
      <c r="AK177" s="4">
        <v>-3.703731783263986E-2</v>
      </c>
      <c r="AL177" s="4" t="s">
        <v>96</v>
      </c>
      <c r="AM177" s="4" t="s">
        <v>97</v>
      </c>
    </row>
    <row r="178" spans="1:39" ht="13.8" customHeight="1" x14ac:dyDescent="0.25">
      <c r="A178" s="4" t="s">
        <v>1246</v>
      </c>
      <c r="B178" s="4" t="s">
        <v>71</v>
      </c>
      <c r="C178" s="4">
        <v>2019</v>
      </c>
      <c r="D178" s="4" t="s">
        <v>390</v>
      </c>
      <c r="E178" s="4" t="s">
        <v>179</v>
      </c>
      <c r="F178" s="4" t="s">
        <v>579</v>
      </c>
      <c r="G178" s="4" t="s">
        <v>712</v>
      </c>
      <c r="H178" s="4" t="s">
        <v>15</v>
      </c>
      <c r="I178" s="4" t="s">
        <v>16</v>
      </c>
      <c r="J178" s="4" t="s">
        <v>126</v>
      </c>
      <c r="K178" s="4">
        <v>367</v>
      </c>
      <c r="L178" s="6" t="s">
        <v>20</v>
      </c>
      <c r="M178" s="5" t="s">
        <v>72</v>
      </c>
      <c r="N178" s="5" t="s">
        <v>21</v>
      </c>
      <c r="O178" s="17" t="s">
        <v>48</v>
      </c>
      <c r="P178" s="5" t="s">
        <v>37</v>
      </c>
      <c r="Q178" s="5" t="s">
        <v>37</v>
      </c>
      <c r="R178" s="4" t="s">
        <v>387</v>
      </c>
      <c r="S178" s="4">
        <v>17.100000000000001</v>
      </c>
      <c r="T178" s="4">
        <v>1.6</v>
      </c>
      <c r="V178" s="4" t="s">
        <v>99</v>
      </c>
      <c r="Z178" s="4">
        <v>123</v>
      </c>
      <c r="AB178" s="4">
        <v>40</v>
      </c>
      <c r="AD178" s="4">
        <v>123</v>
      </c>
      <c r="AF178" s="8">
        <f t="shared" si="3"/>
        <v>107.70268815079726</v>
      </c>
      <c r="AG178" s="4">
        <v>158.83240854249044</v>
      </c>
      <c r="AJ178" s="4">
        <v>-259.20851356015368</v>
      </c>
      <c r="AK178" s="4">
        <v>0</v>
      </c>
      <c r="AL178" s="4" t="s">
        <v>96</v>
      </c>
      <c r="AM178" s="4" t="s">
        <v>97</v>
      </c>
    </row>
    <row r="179" spans="1:39" ht="13.8" customHeight="1" x14ac:dyDescent="0.25">
      <c r="A179" s="4" t="s">
        <v>1246</v>
      </c>
      <c r="B179" s="4" t="s">
        <v>71</v>
      </c>
      <c r="C179" s="4">
        <v>2019</v>
      </c>
      <c r="D179" s="4" t="s">
        <v>390</v>
      </c>
      <c r="E179" s="4" t="s">
        <v>179</v>
      </c>
      <c r="F179" s="4" t="s">
        <v>579</v>
      </c>
      <c r="G179" s="4" t="s">
        <v>712</v>
      </c>
      <c r="H179" s="4" t="s">
        <v>15</v>
      </c>
      <c r="I179" s="4" t="s">
        <v>16</v>
      </c>
      <c r="J179" s="4" t="s">
        <v>126</v>
      </c>
      <c r="K179" s="4">
        <v>367</v>
      </c>
      <c r="L179" s="6" t="s">
        <v>20</v>
      </c>
      <c r="M179" s="5" t="s">
        <v>72</v>
      </c>
      <c r="N179" s="5" t="s">
        <v>21</v>
      </c>
      <c r="O179" s="17" t="s">
        <v>48</v>
      </c>
      <c r="P179" s="5" t="s">
        <v>37</v>
      </c>
      <c r="Q179" s="5" t="s">
        <v>37</v>
      </c>
      <c r="R179" s="4" t="s">
        <v>387</v>
      </c>
      <c r="S179" s="4">
        <v>17.100000000000001</v>
      </c>
      <c r="T179" s="4">
        <v>1.6</v>
      </c>
      <c r="V179" s="4" t="s">
        <v>99</v>
      </c>
      <c r="Z179" s="4">
        <v>123</v>
      </c>
      <c r="AB179" s="4">
        <v>40</v>
      </c>
      <c r="AD179" s="4">
        <v>123</v>
      </c>
      <c r="AF179" s="8">
        <f t="shared" si="3"/>
        <v>107.70268815079726</v>
      </c>
      <c r="AG179" s="4">
        <v>204.98101788841484</v>
      </c>
      <c r="AJ179" s="4">
        <v>-148.17292231179906</v>
      </c>
      <c r="AK179" s="4">
        <v>9.3804372247658863E-2</v>
      </c>
      <c r="AL179" s="4" t="s">
        <v>96</v>
      </c>
      <c r="AM179" s="4" t="s">
        <v>97</v>
      </c>
    </row>
    <row r="180" spans="1:39" ht="13.8" customHeight="1" x14ac:dyDescent="0.25">
      <c r="A180" s="4" t="s">
        <v>1246</v>
      </c>
      <c r="B180" s="4" t="s">
        <v>71</v>
      </c>
      <c r="C180" s="4">
        <v>2019</v>
      </c>
      <c r="D180" s="4" t="s">
        <v>390</v>
      </c>
      <c r="E180" s="4" t="s">
        <v>179</v>
      </c>
      <c r="F180" s="4" t="s">
        <v>579</v>
      </c>
      <c r="G180" s="4" t="s">
        <v>712</v>
      </c>
      <c r="H180" s="4" t="s">
        <v>15</v>
      </c>
      <c r="I180" s="4" t="s">
        <v>16</v>
      </c>
      <c r="J180" s="4" t="s">
        <v>126</v>
      </c>
      <c r="K180" s="4">
        <v>367</v>
      </c>
      <c r="L180" s="6" t="s">
        <v>20</v>
      </c>
      <c r="M180" s="5" t="s">
        <v>72</v>
      </c>
      <c r="N180" s="5" t="s">
        <v>21</v>
      </c>
      <c r="O180" s="17" t="s">
        <v>48</v>
      </c>
      <c r="P180" s="5" t="s">
        <v>37</v>
      </c>
      <c r="Q180" s="5" t="s">
        <v>37</v>
      </c>
      <c r="R180" s="4" t="s">
        <v>387</v>
      </c>
      <c r="S180" s="4">
        <v>17.100000000000001</v>
      </c>
      <c r="T180" s="4">
        <v>1.6</v>
      </c>
      <c r="V180" s="4" t="s">
        <v>99</v>
      </c>
      <c r="Z180" s="4">
        <v>123</v>
      </c>
      <c r="AB180" s="4">
        <v>40</v>
      </c>
      <c r="AD180" s="4">
        <v>123</v>
      </c>
      <c r="AF180" s="8">
        <f t="shared" si="3"/>
        <v>107.70268815079726</v>
      </c>
      <c r="AG180" s="4">
        <v>220.42475103390979</v>
      </c>
      <c r="AJ180" s="4">
        <v>0</v>
      </c>
      <c r="AK180" s="4">
        <v>7.4280919186597766E-2</v>
      </c>
      <c r="AL180" s="4" t="s">
        <v>96</v>
      </c>
      <c r="AM180" s="4" t="s">
        <v>97</v>
      </c>
    </row>
    <row r="181" spans="1:39" ht="13.8" customHeight="1" x14ac:dyDescent="0.25">
      <c r="A181" s="4" t="s">
        <v>1246</v>
      </c>
      <c r="B181" s="4" t="s">
        <v>71</v>
      </c>
      <c r="C181" s="4">
        <v>2019</v>
      </c>
      <c r="D181" s="4" t="s">
        <v>390</v>
      </c>
      <c r="E181" s="4" t="s">
        <v>179</v>
      </c>
      <c r="F181" s="4" t="s">
        <v>579</v>
      </c>
      <c r="G181" s="4" t="s">
        <v>712</v>
      </c>
      <c r="H181" s="4" t="s">
        <v>15</v>
      </c>
      <c r="I181" s="4" t="s">
        <v>16</v>
      </c>
      <c r="J181" s="4" t="s">
        <v>126</v>
      </c>
      <c r="K181" s="4">
        <v>367</v>
      </c>
      <c r="L181" s="6" t="s">
        <v>20</v>
      </c>
      <c r="M181" s="5" t="s">
        <v>72</v>
      </c>
      <c r="N181" s="5" t="s">
        <v>21</v>
      </c>
      <c r="O181" s="17" t="s">
        <v>48</v>
      </c>
      <c r="P181" s="5" t="s">
        <v>37</v>
      </c>
      <c r="Q181" s="5" t="s">
        <v>37</v>
      </c>
      <c r="R181" s="4" t="s">
        <v>388</v>
      </c>
      <c r="S181" s="4">
        <f>0.71*10000</f>
        <v>7100</v>
      </c>
      <c r="T181" s="4">
        <v>1.19</v>
      </c>
      <c r="V181" s="4" t="s">
        <v>99</v>
      </c>
      <c r="Z181" s="4">
        <v>165</v>
      </c>
      <c r="AB181" s="4">
        <v>60</v>
      </c>
      <c r="AD181" s="4">
        <v>146</v>
      </c>
      <c r="AF181" s="8">
        <f t="shared" si="3"/>
        <v>146.41018521954402</v>
      </c>
      <c r="AG181" s="4">
        <v>2.4569496137685634</v>
      </c>
      <c r="AJ181" s="4">
        <v>88.969663078701871</v>
      </c>
      <c r="AK181" s="4">
        <v>0.17966229295068564</v>
      </c>
      <c r="AL181" s="4" t="s">
        <v>96</v>
      </c>
      <c r="AM181" s="4" t="s">
        <v>97</v>
      </c>
    </row>
    <row r="182" spans="1:39" ht="13.8" customHeight="1" x14ac:dyDescent="0.25">
      <c r="A182" s="4" t="s">
        <v>1246</v>
      </c>
      <c r="B182" s="4" t="s">
        <v>71</v>
      </c>
      <c r="C182" s="4">
        <v>2019</v>
      </c>
      <c r="D182" s="4" t="s">
        <v>390</v>
      </c>
      <c r="E182" s="4" t="s">
        <v>179</v>
      </c>
      <c r="F182" s="4" t="s">
        <v>579</v>
      </c>
      <c r="G182" s="4" t="s">
        <v>712</v>
      </c>
      <c r="H182" s="4" t="s">
        <v>15</v>
      </c>
      <c r="I182" s="4" t="s">
        <v>16</v>
      </c>
      <c r="J182" s="4" t="s">
        <v>126</v>
      </c>
      <c r="K182" s="4">
        <v>367</v>
      </c>
      <c r="L182" s="6" t="s">
        <v>20</v>
      </c>
      <c r="M182" s="5" t="s">
        <v>72</v>
      </c>
      <c r="N182" s="5" t="s">
        <v>21</v>
      </c>
      <c r="O182" s="17" t="s">
        <v>48</v>
      </c>
      <c r="P182" s="5" t="s">
        <v>37</v>
      </c>
      <c r="Q182" s="5" t="s">
        <v>37</v>
      </c>
      <c r="R182" s="4" t="s">
        <v>388</v>
      </c>
      <c r="S182" s="4">
        <v>7100</v>
      </c>
      <c r="T182" s="4">
        <v>1.19</v>
      </c>
      <c r="V182" s="4" t="s">
        <v>99</v>
      </c>
      <c r="Z182" s="4">
        <v>165</v>
      </c>
      <c r="AB182" s="4">
        <v>60</v>
      </c>
      <c r="AD182" s="4">
        <v>146</v>
      </c>
      <c r="AF182" s="8">
        <f t="shared" si="3"/>
        <v>146.41018521954402</v>
      </c>
      <c r="AG182" s="4">
        <v>2.4191293470681905</v>
      </c>
      <c r="AJ182" s="4">
        <v>106.03915499410866</v>
      </c>
      <c r="AK182" s="4">
        <v>4.8008809706237096E-2</v>
      </c>
      <c r="AL182" s="4" t="s">
        <v>96</v>
      </c>
      <c r="AM182" s="4" t="s">
        <v>97</v>
      </c>
    </row>
    <row r="183" spans="1:39" ht="13.8" customHeight="1" x14ac:dyDescent="0.25">
      <c r="A183" s="4" t="s">
        <v>1246</v>
      </c>
      <c r="B183" s="4" t="s">
        <v>71</v>
      </c>
      <c r="C183" s="4">
        <v>2019</v>
      </c>
      <c r="D183" s="4" t="s">
        <v>390</v>
      </c>
      <c r="E183" s="4" t="s">
        <v>179</v>
      </c>
      <c r="F183" s="4" t="s">
        <v>579</v>
      </c>
      <c r="G183" s="4" t="s">
        <v>712</v>
      </c>
      <c r="H183" s="4" t="s">
        <v>15</v>
      </c>
      <c r="I183" s="4" t="s">
        <v>16</v>
      </c>
      <c r="J183" s="4" t="s">
        <v>126</v>
      </c>
      <c r="K183" s="4">
        <v>367</v>
      </c>
      <c r="L183" s="6" t="s">
        <v>20</v>
      </c>
      <c r="M183" s="5" t="s">
        <v>72</v>
      </c>
      <c r="N183" s="5" t="s">
        <v>21</v>
      </c>
      <c r="O183" s="17" t="s">
        <v>48</v>
      </c>
      <c r="P183" s="5" t="s">
        <v>37</v>
      </c>
      <c r="Q183" s="5" t="s">
        <v>37</v>
      </c>
      <c r="R183" s="4" t="s">
        <v>388</v>
      </c>
      <c r="S183" s="4">
        <v>7100</v>
      </c>
      <c r="T183" s="4">
        <v>1.19</v>
      </c>
      <c r="V183" s="4" t="s">
        <v>99</v>
      </c>
      <c r="Z183" s="4">
        <v>165</v>
      </c>
      <c r="AB183" s="4">
        <v>60</v>
      </c>
      <c r="AD183" s="4">
        <v>146</v>
      </c>
      <c r="AF183" s="8">
        <f t="shared" si="3"/>
        <v>146.41018521954402</v>
      </c>
      <c r="AG183" s="4">
        <v>1.3127542810534956</v>
      </c>
      <c r="AJ183" s="4">
        <v>-61.223449230661586</v>
      </c>
      <c r="AK183" s="4">
        <v>2.6496553355947812E-2</v>
      </c>
      <c r="AL183" s="4" t="s">
        <v>96</v>
      </c>
      <c r="AM183" s="4" t="s">
        <v>97</v>
      </c>
    </row>
    <row r="184" spans="1:39" ht="13.8" customHeight="1" x14ac:dyDescent="0.25">
      <c r="A184" s="4" t="s">
        <v>1246</v>
      </c>
      <c r="B184" s="4" t="s">
        <v>71</v>
      </c>
      <c r="C184" s="4">
        <v>2019</v>
      </c>
      <c r="D184" s="4" t="s">
        <v>390</v>
      </c>
      <c r="E184" s="4" t="s">
        <v>179</v>
      </c>
      <c r="F184" s="4" t="s">
        <v>579</v>
      </c>
      <c r="G184" s="4" t="s">
        <v>712</v>
      </c>
      <c r="H184" s="4" t="s">
        <v>15</v>
      </c>
      <c r="I184" s="4" t="s">
        <v>16</v>
      </c>
      <c r="J184" s="4" t="s">
        <v>126</v>
      </c>
      <c r="K184" s="4">
        <v>367</v>
      </c>
      <c r="L184" s="6" t="s">
        <v>20</v>
      </c>
      <c r="M184" s="5" t="s">
        <v>72</v>
      </c>
      <c r="N184" s="5" t="s">
        <v>21</v>
      </c>
      <c r="O184" s="17" t="s">
        <v>48</v>
      </c>
      <c r="P184" s="5" t="s">
        <v>37</v>
      </c>
      <c r="Q184" s="5" t="s">
        <v>37</v>
      </c>
      <c r="R184" s="4" t="s">
        <v>388</v>
      </c>
      <c r="S184" s="4">
        <v>7100</v>
      </c>
      <c r="T184" s="4">
        <v>1.19</v>
      </c>
      <c r="V184" s="4" t="s">
        <v>99</v>
      </c>
      <c r="Z184" s="4">
        <v>165</v>
      </c>
      <c r="AB184" s="4">
        <v>60</v>
      </c>
      <c r="AD184" s="4">
        <v>146</v>
      </c>
      <c r="AF184" s="8">
        <f t="shared" si="3"/>
        <v>146.41018521954402</v>
      </c>
      <c r="AG184" s="4">
        <v>1.0728044459262684</v>
      </c>
      <c r="AJ184" s="4">
        <v>-144.3649724266229</v>
      </c>
      <c r="AK184" s="4">
        <v>3.9074637536069642E-2</v>
      </c>
      <c r="AL184" s="4" t="s">
        <v>96</v>
      </c>
      <c r="AM184" s="4" t="s">
        <v>97</v>
      </c>
    </row>
    <row r="185" spans="1:39" x14ac:dyDescent="0.25">
      <c r="A185" s="4" t="s">
        <v>1246</v>
      </c>
      <c r="B185" s="4" t="s">
        <v>71</v>
      </c>
      <c r="C185" s="4">
        <v>2019</v>
      </c>
      <c r="D185" s="4" t="s">
        <v>390</v>
      </c>
      <c r="E185" s="4" t="s">
        <v>179</v>
      </c>
      <c r="F185" s="4" t="s">
        <v>579</v>
      </c>
      <c r="G185" s="4" t="s">
        <v>712</v>
      </c>
      <c r="H185" s="4" t="s">
        <v>15</v>
      </c>
      <c r="I185" s="4" t="s">
        <v>16</v>
      </c>
      <c r="J185" s="4" t="s">
        <v>126</v>
      </c>
      <c r="K185" s="4">
        <v>367</v>
      </c>
      <c r="L185" s="6" t="s">
        <v>20</v>
      </c>
      <c r="M185" s="5" t="s">
        <v>72</v>
      </c>
      <c r="N185" s="5" t="s">
        <v>21</v>
      </c>
      <c r="O185" s="17" t="s">
        <v>48</v>
      </c>
      <c r="P185" s="5" t="s">
        <v>37</v>
      </c>
      <c r="Q185" s="5" t="s">
        <v>37</v>
      </c>
      <c r="R185" s="4" t="s">
        <v>388</v>
      </c>
      <c r="S185" s="4">
        <v>7100</v>
      </c>
      <c r="T185" s="4">
        <v>1.19</v>
      </c>
      <c r="V185" s="4" t="s">
        <v>99</v>
      </c>
      <c r="Z185" s="4">
        <v>165</v>
      </c>
      <c r="AB185" s="4">
        <v>60</v>
      </c>
      <c r="AD185" s="4">
        <v>146</v>
      </c>
      <c r="AF185" s="8">
        <f t="shared" si="3"/>
        <v>146.41018521954402</v>
      </c>
      <c r="AG185" s="4">
        <v>0.94223288268431982</v>
      </c>
      <c r="AJ185" s="4">
        <v>-134.07811274254803</v>
      </c>
      <c r="AK185" s="4">
        <v>3.0514516274826382E-2</v>
      </c>
      <c r="AL185" s="4" t="s">
        <v>96</v>
      </c>
      <c r="AM185" s="4" t="s">
        <v>97</v>
      </c>
    </row>
    <row r="186" spans="1:39" x14ac:dyDescent="0.25">
      <c r="A186" s="4" t="s">
        <v>1246</v>
      </c>
      <c r="B186" s="4" t="s">
        <v>71</v>
      </c>
      <c r="C186" s="4">
        <v>2019</v>
      </c>
      <c r="D186" s="4" t="s">
        <v>390</v>
      </c>
      <c r="E186" s="4" t="s">
        <v>179</v>
      </c>
      <c r="F186" s="4" t="s">
        <v>579</v>
      </c>
      <c r="G186" s="4" t="s">
        <v>712</v>
      </c>
      <c r="H186" s="4" t="s">
        <v>15</v>
      </c>
      <c r="I186" s="4" t="s">
        <v>16</v>
      </c>
      <c r="J186" s="4" t="s">
        <v>126</v>
      </c>
      <c r="K186" s="4">
        <v>367</v>
      </c>
      <c r="L186" s="6" t="s">
        <v>20</v>
      </c>
      <c r="M186" s="5" t="s">
        <v>72</v>
      </c>
      <c r="N186" s="5" t="s">
        <v>21</v>
      </c>
      <c r="O186" s="17" t="s">
        <v>48</v>
      </c>
      <c r="P186" s="5" t="s">
        <v>37</v>
      </c>
      <c r="Q186" s="5" t="s">
        <v>37</v>
      </c>
      <c r="R186" s="4" t="s">
        <v>388</v>
      </c>
      <c r="S186" s="4">
        <v>7100</v>
      </c>
      <c r="T186" s="4">
        <v>1.19</v>
      </c>
      <c r="V186" s="4" t="s">
        <v>99</v>
      </c>
      <c r="Z186" s="4">
        <v>165</v>
      </c>
      <c r="AB186" s="4">
        <v>60</v>
      </c>
      <c r="AD186" s="4">
        <v>146</v>
      </c>
      <c r="AF186" s="8">
        <f t="shared" si="3"/>
        <v>146.41018521954402</v>
      </c>
      <c r="AG186" s="4">
        <v>0.50372479608894172</v>
      </c>
      <c r="AJ186" s="4">
        <v>-172.17548609274903</v>
      </c>
      <c r="AK186" s="4">
        <v>1.5423273018462576E-2</v>
      </c>
      <c r="AL186" s="4" t="s">
        <v>96</v>
      </c>
      <c r="AM186" s="4" t="s">
        <v>97</v>
      </c>
    </row>
    <row r="187" spans="1:39" x14ac:dyDescent="0.25">
      <c r="A187" s="4" t="s">
        <v>1246</v>
      </c>
      <c r="B187" s="4" t="s">
        <v>71</v>
      </c>
      <c r="C187" s="4">
        <v>2019</v>
      </c>
      <c r="D187" s="4" t="s">
        <v>390</v>
      </c>
      <c r="E187" s="4" t="s">
        <v>179</v>
      </c>
      <c r="F187" s="4" t="s">
        <v>579</v>
      </c>
      <c r="G187" s="4" t="s">
        <v>712</v>
      </c>
      <c r="H187" s="4" t="s">
        <v>15</v>
      </c>
      <c r="I187" s="4" t="s">
        <v>16</v>
      </c>
      <c r="J187" s="4" t="s">
        <v>126</v>
      </c>
      <c r="K187" s="4">
        <v>367</v>
      </c>
      <c r="L187" s="6" t="s">
        <v>20</v>
      </c>
      <c r="M187" s="5" t="s">
        <v>72</v>
      </c>
      <c r="N187" s="5" t="s">
        <v>21</v>
      </c>
      <c r="O187" s="17" t="s">
        <v>48</v>
      </c>
      <c r="P187" s="5" t="s">
        <v>37</v>
      </c>
      <c r="Q187" s="5" t="s">
        <v>37</v>
      </c>
      <c r="R187" s="4" t="s">
        <v>388</v>
      </c>
      <c r="S187" s="4">
        <v>7100</v>
      </c>
      <c r="T187" s="4">
        <v>1.19</v>
      </c>
      <c r="V187" s="4" t="s">
        <v>99</v>
      </c>
      <c r="Z187" s="4">
        <v>165</v>
      </c>
      <c r="AB187" s="4">
        <v>60</v>
      </c>
      <c r="AD187" s="4">
        <v>146</v>
      </c>
      <c r="AF187" s="8">
        <f t="shared" si="3"/>
        <v>146.41018521954402</v>
      </c>
      <c r="AG187" s="4">
        <v>17.668492305445078</v>
      </c>
      <c r="AJ187" s="4">
        <v>-146.08858262441751</v>
      </c>
      <c r="AK187" s="4">
        <v>4.6299769327125324E-2</v>
      </c>
      <c r="AL187" s="4" t="s">
        <v>96</v>
      </c>
      <c r="AM187" s="4" t="s">
        <v>97</v>
      </c>
    </row>
    <row r="188" spans="1:39" x14ac:dyDescent="0.25">
      <c r="A188" s="4" t="s">
        <v>1246</v>
      </c>
      <c r="B188" s="4" t="s">
        <v>71</v>
      </c>
      <c r="C188" s="4">
        <v>2019</v>
      </c>
      <c r="D188" s="4" t="s">
        <v>390</v>
      </c>
      <c r="E188" s="4" t="s">
        <v>179</v>
      </c>
      <c r="F188" s="4" t="s">
        <v>579</v>
      </c>
      <c r="G188" s="4" t="s">
        <v>712</v>
      </c>
      <c r="H188" s="4" t="s">
        <v>15</v>
      </c>
      <c r="I188" s="4" t="s">
        <v>16</v>
      </c>
      <c r="J188" s="4" t="s">
        <v>126</v>
      </c>
      <c r="K188" s="4">
        <v>367</v>
      </c>
      <c r="L188" s="6" t="s">
        <v>20</v>
      </c>
      <c r="M188" s="5" t="s">
        <v>72</v>
      </c>
      <c r="N188" s="5" t="s">
        <v>21</v>
      </c>
      <c r="O188" s="17" t="s">
        <v>48</v>
      </c>
      <c r="P188" s="5" t="s">
        <v>37</v>
      </c>
      <c r="Q188" s="5" t="s">
        <v>37</v>
      </c>
      <c r="R188" s="4" t="s">
        <v>388</v>
      </c>
      <c r="S188" s="4">
        <v>7100</v>
      </c>
      <c r="T188" s="4">
        <v>1.19</v>
      </c>
      <c r="V188" s="4" t="s">
        <v>99</v>
      </c>
      <c r="Z188" s="4">
        <v>165</v>
      </c>
      <c r="AB188" s="4">
        <v>60</v>
      </c>
      <c r="AD188" s="4">
        <v>146</v>
      </c>
      <c r="AF188" s="8">
        <f t="shared" si="3"/>
        <v>146.41018521954402</v>
      </c>
      <c r="AG188" s="4">
        <v>5.4512269984795587</v>
      </c>
      <c r="AJ188" s="4">
        <v>-143.15228653477934</v>
      </c>
      <c r="AK188" s="4">
        <v>3.4562991788922859E-2</v>
      </c>
      <c r="AL188" s="4" t="s">
        <v>96</v>
      </c>
      <c r="AM188" s="4" t="s">
        <v>97</v>
      </c>
    </row>
    <row r="189" spans="1:39" x14ac:dyDescent="0.25">
      <c r="A189" s="4" t="s">
        <v>1246</v>
      </c>
      <c r="B189" s="4" t="s">
        <v>71</v>
      </c>
      <c r="C189" s="4">
        <v>2019</v>
      </c>
      <c r="D189" s="4" t="s">
        <v>390</v>
      </c>
      <c r="E189" s="4" t="s">
        <v>179</v>
      </c>
      <c r="F189" s="4" t="s">
        <v>579</v>
      </c>
      <c r="G189" s="4" t="s">
        <v>712</v>
      </c>
      <c r="H189" s="4" t="s">
        <v>15</v>
      </c>
      <c r="I189" s="4" t="s">
        <v>16</v>
      </c>
      <c r="J189" s="4" t="s">
        <v>126</v>
      </c>
      <c r="K189" s="4">
        <v>367</v>
      </c>
      <c r="L189" s="6" t="s">
        <v>20</v>
      </c>
      <c r="M189" s="5" t="s">
        <v>72</v>
      </c>
      <c r="N189" s="5" t="s">
        <v>21</v>
      </c>
      <c r="O189" s="17" t="s">
        <v>48</v>
      </c>
      <c r="P189" s="5" t="s">
        <v>37</v>
      </c>
      <c r="Q189" s="5" t="s">
        <v>37</v>
      </c>
      <c r="R189" s="4" t="s">
        <v>388</v>
      </c>
      <c r="S189" s="4">
        <v>7100</v>
      </c>
      <c r="T189" s="4">
        <v>1.19</v>
      </c>
      <c r="V189" s="4" t="s">
        <v>99</v>
      </c>
      <c r="Z189" s="4">
        <v>165</v>
      </c>
      <c r="AB189" s="4">
        <v>60</v>
      </c>
      <c r="AD189" s="4">
        <v>146</v>
      </c>
      <c r="AF189" s="8">
        <f t="shared" si="3"/>
        <v>146.41018521954402</v>
      </c>
      <c r="AG189" s="4">
        <v>170.72988103518233</v>
      </c>
      <c r="AJ189" s="4">
        <v>154.38854787865816</v>
      </c>
      <c r="AK189" s="4">
        <v>0.15022233517874184</v>
      </c>
      <c r="AL189" s="4" t="s">
        <v>96</v>
      </c>
      <c r="AM189" s="4" t="s">
        <v>97</v>
      </c>
    </row>
    <row r="190" spans="1:39" x14ac:dyDescent="0.25">
      <c r="A190" s="4" t="s">
        <v>1246</v>
      </c>
      <c r="B190" s="4" t="s">
        <v>71</v>
      </c>
      <c r="C190" s="4">
        <v>2019</v>
      </c>
      <c r="D190" s="4" t="s">
        <v>390</v>
      </c>
      <c r="E190" s="4" t="s">
        <v>179</v>
      </c>
      <c r="F190" s="4" t="s">
        <v>579</v>
      </c>
      <c r="G190" s="4" t="s">
        <v>712</v>
      </c>
      <c r="H190" s="4" t="s">
        <v>15</v>
      </c>
      <c r="I190" s="4" t="s">
        <v>16</v>
      </c>
      <c r="J190" s="4" t="s">
        <v>126</v>
      </c>
      <c r="K190" s="4">
        <v>367</v>
      </c>
      <c r="L190" s="6" t="s">
        <v>20</v>
      </c>
      <c r="M190" s="5" t="s">
        <v>72</v>
      </c>
      <c r="N190" s="5" t="s">
        <v>21</v>
      </c>
      <c r="O190" s="17" t="s">
        <v>48</v>
      </c>
      <c r="P190" s="5" t="s">
        <v>37</v>
      </c>
      <c r="Q190" s="5" t="s">
        <v>37</v>
      </c>
      <c r="R190" s="4" t="s">
        <v>388</v>
      </c>
      <c r="S190" s="4">
        <v>7100</v>
      </c>
      <c r="T190" s="4">
        <v>1.19</v>
      </c>
      <c r="V190" s="4" t="s">
        <v>99</v>
      </c>
      <c r="Z190" s="4">
        <v>165</v>
      </c>
      <c r="AB190" s="4">
        <v>60</v>
      </c>
      <c r="AD190" s="4">
        <v>146</v>
      </c>
      <c r="AF190" s="8">
        <f t="shared" si="3"/>
        <v>146.41018521954402</v>
      </c>
      <c r="AG190" s="4">
        <v>2.5065426550375629</v>
      </c>
      <c r="AJ190" s="4">
        <v>-275.79001746401883</v>
      </c>
      <c r="AK190" s="4">
        <v>0.27206562837306886</v>
      </c>
      <c r="AL190" s="4" t="s">
        <v>96</v>
      </c>
      <c r="AM190" s="4" t="s">
        <v>97</v>
      </c>
    </row>
    <row r="191" spans="1:39" x14ac:dyDescent="0.25">
      <c r="A191" s="4" t="s">
        <v>1246</v>
      </c>
      <c r="B191" s="4" t="s">
        <v>71</v>
      </c>
      <c r="C191" s="4">
        <v>2019</v>
      </c>
      <c r="D191" s="4" t="s">
        <v>390</v>
      </c>
      <c r="E191" s="4" t="s">
        <v>179</v>
      </c>
      <c r="F191" s="4" t="s">
        <v>579</v>
      </c>
      <c r="G191" s="4" t="s">
        <v>712</v>
      </c>
      <c r="H191" s="4" t="s">
        <v>15</v>
      </c>
      <c r="I191" s="4" t="s">
        <v>16</v>
      </c>
      <c r="J191" s="4" t="s">
        <v>126</v>
      </c>
      <c r="K191" s="4">
        <v>367</v>
      </c>
      <c r="L191" s="6" t="s">
        <v>20</v>
      </c>
      <c r="M191" s="5" t="s">
        <v>72</v>
      </c>
      <c r="N191" s="5" t="s">
        <v>21</v>
      </c>
      <c r="O191" s="17" t="s">
        <v>48</v>
      </c>
      <c r="P191" s="5" t="s">
        <v>37</v>
      </c>
      <c r="Q191" s="5" t="s">
        <v>37</v>
      </c>
      <c r="R191" s="4" t="s">
        <v>388</v>
      </c>
      <c r="S191" s="4">
        <v>7100</v>
      </c>
      <c r="T191" s="4">
        <v>1.19</v>
      </c>
      <c r="V191" s="4" t="s">
        <v>99</v>
      </c>
      <c r="Z191" s="4">
        <v>165</v>
      </c>
      <c r="AB191" s="4">
        <v>60</v>
      </c>
      <c r="AD191" s="4">
        <v>146</v>
      </c>
      <c r="AF191" s="8">
        <f t="shared" si="3"/>
        <v>146.41018521954402</v>
      </c>
      <c r="AG191" s="4">
        <v>1.5373885751989045</v>
      </c>
      <c r="AJ191" s="4">
        <v>-346.24944171671535</v>
      </c>
      <c r="AK191" s="4">
        <v>7.8568268077437081E-2</v>
      </c>
      <c r="AL191" s="4" t="s">
        <v>96</v>
      </c>
      <c r="AM191" s="4" t="s">
        <v>97</v>
      </c>
    </row>
    <row r="192" spans="1:39" x14ac:dyDescent="0.25">
      <c r="A192" s="4" t="s">
        <v>1246</v>
      </c>
      <c r="B192" s="4" t="s">
        <v>71</v>
      </c>
      <c r="C192" s="4">
        <v>2019</v>
      </c>
      <c r="D192" s="4" t="s">
        <v>390</v>
      </c>
      <c r="E192" s="4" t="s">
        <v>179</v>
      </c>
      <c r="F192" s="4" t="s">
        <v>579</v>
      </c>
      <c r="G192" s="4" t="s">
        <v>712</v>
      </c>
      <c r="H192" s="4" t="s">
        <v>15</v>
      </c>
      <c r="I192" s="4" t="s">
        <v>16</v>
      </c>
      <c r="J192" s="4" t="s">
        <v>126</v>
      </c>
      <c r="K192" s="4">
        <v>367</v>
      </c>
      <c r="L192" s="6" t="s">
        <v>20</v>
      </c>
      <c r="M192" s="5" t="s">
        <v>72</v>
      </c>
      <c r="N192" s="5" t="s">
        <v>21</v>
      </c>
      <c r="O192" s="17" t="s">
        <v>48</v>
      </c>
      <c r="P192" s="5" t="s">
        <v>37</v>
      </c>
      <c r="Q192" s="5" t="s">
        <v>37</v>
      </c>
      <c r="R192" s="4" t="s">
        <v>388</v>
      </c>
      <c r="S192" s="4">
        <v>7100</v>
      </c>
      <c r="T192" s="4">
        <v>1.19</v>
      </c>
      <c r="V192" s="4" t="s">
        <v>99</v>
      </c>
      <c r="Z192" s="4">
        <v>165</v>
      </c>
      <c r="AB192" s="4">
        <v>60</v>
      </c>
      <c r="AD192" s="4">
        <v>146</v>
      </c>
      <c r="AF192" s="8">
        <f t="shared" si="3"/>
        <v>146.41018521954402</v>
      </c>
      <c r="AG192" s="4">
        <v>1.9652905981188211</v>
      </c>
      <c r="AJ192" s="4">
        <v>-324.92217448640713</v>
      </c>
      <c r="AK192" s="4">
        <v>0.1212290096161696</v>
      </c>
      <c r="AL192" s="4" t="s">
        <v>96</v>
      </c>
      <c r="AM192" s="4" t="s">
        <v>97</v>
      </c>
    </row>
    <row r="193" spans="1:39" x14ac:dyDescent="0.25">
      <c r="A193" s="4" t="s">
        <v>1246</v>
      </c>
      <c r="B193" s="4" t="s">
        <v>71</v>
      </c>
      <c r="C193" s="4">
        <v>2019</v>
      </c>
      <c r="D193" s="4" t="s">
        <v>390</v>
      </c>
      <c r="E193" s="4" t="s">
        <v>179</v>
      </c>
      <c r="F193" s="4" t="s">
        <v>579</v>
      </c>
      <c r="G193" s="4" t="s">
        <v>712</v>
      </c>
      <c r="H193" s="4" t="s">
        <v>15</v>
      </c>
      <c r="I193" s="4" t="s">
        <v>16</v>
      </c>
      <c r="J193" s="4" t="s">
        <v>126</v>
      </c>
      <c r="K193" s="4">
        <v>367</v>
      </c>
      <c r="L193" s="6" t="s">
        <v>20</v>
      </c>
      <c r="M193" s="5" t="s">
        <v>72</v>
      </c>
      <c r="N193" s="5" t="s">
        <v>21</v>
      </c>
      <c r="O193" s="17" t="s">
        <v>48</v>
      </c>
      <c r="P193" s="5" t="s">
        <v>37</v>
      </c>
      <c r="Q193" s="5" t="s">
        <v>37</v>
      </c>
      <c r="R193" s="4" t="s">
        <v>388</v>
      </c>
      <c r="S193" s="4">
        <v>7100</v>
      </c>
      <c r="T193" s="4">
        <v>1.19</v>
      </c>
      <c r="V193" s="4" t="s">
        <v>99</v>
      </c>
      <c r="Z193" s="4">
        <v>165</v>
      </c>
      <c r="AB193" s="4">
        <v>60</v>
      </c>
      <c r="AD193" s="4">
        <v>146</v>
      </c>
      <c r="AF193" s="8">
        <f t="shared" si="3"/>
        <v>146.41018521954402</v>
      </c>
      <c r="AG193" s="4">
        <v>19.408466752488359</v>
      </c>
      <c r="AJ193" s="4">
        <v>-68.228735694472761</v>
      </c>
      <c r="AK193" s="4">
        <v>0.12551758406166733</v>
      </c>
      <c r="AL193" s="4" t="s">
        <v>96</v>
      </c>
      <c r="AM193" s="4" t="s">
        <v>97</v>
      </c>
    </row>
    <row r="194" spans="1:39" x14ac:dyDescent="0.25">
      <c r="A194" s="4" t="s">
        <v>1246</v>
      </c>
      <c r="B194" s="4" t="s">
        <v>71</v>
      </c>
      <c r="C194" s="4">
        <v>2019</v>
      </c>
      <c r="D194" s="4" t="s">
        <v>390</v>
      </c>
      <c r="E194" s="4" t="s">
        <v>179</v>
      </c>
      <c r="F194" s="4" t="s">
        <v>579</v>
      </c>
      <c r="G194" s="4" t="s">
        <v>712</v>
      </c>
      <c r="H194" s="4" t="s">
        <v>15</v>
      </c>
      <c r="I194" s="4" t="s">
        <v>16</v>
      </c>
      <c r="J194" s="4" t="s">
        <v>126</v>
      </c>
      <c r="K194" s="4">
        <v>367</v>
      </c>
      <c r="L194" s="6" t="s">
        <v>20</v>
      </c>
      <c r="M194" s="5" t="s">
        <v>72</v>
      </c>
      <c r="N194" s="5" t="s">
        <v>21</v>
      </c>
      <c r="O194" s="17" t="s">
        <v>48</v>
      </c>
      <c r="P194" s="5" t="s">
        <v>37</v>
      </c>
      <c r="Q194" s="5" t="s">
        <v>37</v>
      </c>
      <c r="R194" s="4" t="s">
        <v>388</v>
      </c>
      <c r="S194" s="4">
        <v>7100</v>
      </c>
      <c r="T194" s="4">
        <v>1.19</v>
      </c>
      <c r="V194" s="4" t="s">
        <v>99</v>
      </c>
      <c r="Z194" s="4">
        <v>165</v>
      </c>
      <c r="AB194" s="4">
        <v>60</v>
      </c>
      <c r="AD194" s="4">
        <v>146</v>
      </c>
      <c r="AF194" s="8">
        <f t="shared" si="3"/>
        <v>146.41018521954402</v>
      </c>
      <c r="AG194" s="4">
        <v>13.964705295539552</v>
      </c>
      <c r="AJ194" s="4">
        <v>101.78800199162995</v>
      </c>
      <c r="AK194" s="4">
        <v>7.1998220014355213E-2</v>
      </c>
      <c r="AL194" s="4" t="s">
        <v>96</v>
      </c>
      <c r="AM194" s="4" t="s">
        <v>97</v>
      </c>
    </row>
    <row r="195" spans="1:39" x14ac:dyDescent="0.25">
      <c r="A195" s="4" t="s">
        <v>1246</v>
      </c>
      <c r="B195" s="4" t="s">
        <v>71</v>
      </c>
      <c r="C195" s="4">
        <v>2019</v>
      </c>
      <c r="D195" s="4" t="s">
        <v>390</v>
      </c>
      <c r="E195" s="4" t="s">
        <v>179</v>
      </c>
      <c r="F195" s="4" t="s">
        <v>579</v>
      </c>
      <c r="G195" s="4" t="s">
        <v>712</v>
      </c>
      <c r="H195" s="4" t="s">
        <v>15</v>
      </c>
      <c r="I195" s="4" t="s">
        <v>16</v>
      </c>
      <c r="J195" s="4" t="s">
        <v>126</v>
      </c>
      <c r="K195" s="4">
        <v>367</v>
      </c>
      <c r="L195" s="6" t="s">
        <v>20</v>
      </c>
      <c r="M195" s="5" t="s">
        <v>72</v>
      </c>
      <c r="N195" s="5" t="s">
        <v>21</v>
      </c>
      <c r="O195" s="17" t="s">
        <v>48</v>
      </c>
      <c r="P195" s="5" t="s">
        <v>37</v>
      </c>
      <c r="Q195" s="5" t="s">
        <v>37</v>
      </c>
      <c r="R195" s="4" t="s">
        <v>388</v>
      </c>
      <c r="S195" s="4">
        <v>7100</v>
      </c>
      <c r="T195" s="4">
        <v>1.19</v>
      </c>
      <c r="V195" s="4" t="s">
        <v>99</v>
      </c>
      <c r="Z195" s="4">
        <v>165</v>
      </c>
      <c r="AB195" s="4">
        <v>60</v>
      </c>
      <c r="AD195" s="4">
        <v>146</v>
      </c>
      <c r="AF195" s="8">
        <f t="shared" si="3"/>
        <v>146.41018521954402</v>
      </c>
      <c r="AG195" s="4">
        <v>3.3279558530365456</v>
      </c>
      <c r="AJ195" s="4">
        <v>195.89698009971539</v>
      </c>
      <c r="AK195" s="4">
        <v>6.7560590579216845E-2</v>
      </c>
      <c r="AL195" s="4" t="s">
        <v>96</v>
      </c>
      <c r="AM195" s="4" t="s">
        <v>97</v>
      </c>
    </row>
    <row r="196" spans="1:39" x14ac:dyDescent="0.25">
      <c r="A196" s="4" t="s">
        <v>1246</v>
      </c>
      <c r="B196" s="4" t="s">
        <v>71</v>
      </c>
      <c r="C196" s="4">
        <v>2019</v>
      </c>
      <c r="D196" s="4" t="s">
        <v>390</v>
      </c>
      <c r="E196" s="4" t="s">
        <v>179</v>
      </c>
      <c r="F196" s="4" t="s">
        <v>579</v>
      </c>
      <c r="G196" s="4" t="s">
        <v>712</v>
      </c>
      <c r="H196" s="4" t="s">
        <v>15</v>
      </c>
      <c r="I196" s="4" t="s">
        <v>16</v>
      </c>
      <c r="J196" s="4" t="s">
        <v>126</v>
      </c>
      <c r="K196" s="4">
        <v>367</v>
      </c>
      <c r="L196" s="6" t="s">
        <v>20</v>
      </c>
      <c r="M196" s="5" t="s">
        <v>72</v>
      </c>
      <c r="N196" s="5" t="s">
        <v>21</v>
      </c>
      <c r="O196" s="17" t="s">
        <v>48</v>
      </c>
      <c r="P196" s="5" t="s">
        <v>37</v>
      </c>
      <c r="Q196" s="5" t="s">
        <v>37</v>
      </c>
      <c r="R196" s="4" t="s">
        <v>388</v>
      </c>
      <c r="S196" s="4">
        <v>7100</v>
      </c>
      <c r="T196" s="4">
        <v>1.19</v>
      </c>
      <c r="V196" s="4" t="s">
        <v>99</v>
      </c>
      <c r="Z196" s="4">
        <v>165</v>
      </c>
      <c r="AB196" s="4">
        <v>60</v>
      </c>
      <c r="AD196" s="4">
        <v>146</v>
      </c>
      <c r="AF196" s="8">
        <f t="shared" si="3"/>
        <v>146.41018521954402</v>
      </c>
      <c r="AG196" s="4">
        <v>1.2427754176919685</v>
      </c>
      <c r="AJ196" s="4">
        <v>-148.97331078475719</v>
      </c>
      <c r="AK196" s="4">
        <v>3.7589098253655841E-2</v>
      </c>
      <c r="AL196" s="4" t="s">
        <v>96</v>
      </c>
      <c r="AM196" s="4" t="s">
        <v>97</v>
      </c>
    </row>
    <row r="197" spans="1:39" x14ac:dyDescent="0.25">
      <c r="A197" s="4" t="s">
        <v>1246</v>
      </c>
      <c r="B197" s="4" t="s">
        <v>71</v>
      </c>
      <c r="C197" s="4">
        <v>2019</v>
      </c>
      <c r="D197" s="4" t="s">
        <v>390</v>
      </c>
      <c r="E197" s="4" t="s">
        <v>179</v>
      </c>
      <c r="F197" s="4" t="s">
        <v>579</v>
      </c>
      <c r="G197" s="4" t="s">
        <v>712</v>
      </c>
      <c r="H197" s="4" t="s">
        <v>15</v>
      </c>
      <c r="I197" s="4" t="s">
        <v>16</v>
      </c>
      <c r="J197" s="4" t="s">
        <v>126</v>
      </c>
      <c r="K197" s="4">
        <v>367</v>
      </c>
      <c r="L197" s="6" t="s">
        <v>20</v>
      </c>
      <c r="M197" s="5" t="s">
        <v>72</v>
      </c>
      <c r="N197" s="5" t="s">
        <v>21</v>
      </c>
      <c r="O197" s="17" t="s">
        <v>48</v>
      </c>
      <c r="P197" s="5" t="s">
        <v>37</v>
      </c>
      <c r="Q197" s="5" t="s">
        <v>37</v>
      </c>
      <c r="R197" s="4" t="s">
        <v>388</v>
      </c>
      <c r="S197" s="4">
        <v>7100</v>
      </c>
      <c r="T197" s="4">
        <v>1.19</v>
      </c>
      <c r="V197" s="4" t="s">
        <v>99</v>
      </c>
      <c r="Z197" s="4">
        <v>165</v>
      </c>
      <c r="AB197" s="4">
        <v>60</v>
      </c>
      <c r="AD197" s="4">
        <v>146</v>
      </c>
      <c r="AF197" s="8">
        <f t="shared" si="3"/>
        <v>146.41018521954402</v>
      </c>
      <c r="AG197" s="4">
        <v>81.365322114530102</v>
      </c>
      <c r="AJ197" s="4">
        <v>71.749317175895669</v>
      </c>
      <c r="AK197" s="4">
        <v>-7.7365850863462024E-2</v>
      </c>
      <c r="AL197" s="4" t="s">
        <v>96</v>
      </c>
      <c r="AM197" s="4" t="s">
        <v>97</v>
      </c>
    </row>
    <row r="198" spans="1:39" x14ac:dyDescent="0.25">
      <c r="A198" s="4" t="s">
        <v>1246</v>
      </c>
      <c r="B198" s="4" t="s">
        <v>71</v>
      </c>
      <c r="C198" s="4">
        <v>2019</v>
      </c>
      <c r="D198" s="4" t="s">
        <v>390</v>
      </c>
      <c r="E198" s="4" t="s">
        <v>179</v>
      </c>
      <c r="F198" s="4" t="s">
        <v>579</v>
      </c>
      <c r="G198" s="4" t="s">
        <v>712</v>
      </c>
      <c r="H198" s="4" t="s">
        <v>15</v>
      </c>
      <c r="I198" s="4" t="s">
        <v>16</v>
      </c>
      <c r="J198" s="4" t="s">
        <v>126</v>
      </c>
      <c r="K198" s="4">
        <v>367</v>
      </c>
      <c r="L198" s="6" t="s">
        <v>20</v>
      </c>
      <c r="M198" s="5" t="s">
        <v>72</v>
      </c>
      <c r="N198" s="5" t="s">
        <v>21</v>
      </c>
      <c r="O198" s="17" t="s">
        <v>48</v>
      </c>
      <c r="P198" s="5" t="s">
        <v>37</v>
      </c>
      <c r="Q198" s="5" t="s">
        <v>37</v>
      </c>
      <c r="R198" s="4" t="s">
        <v>388</v>
      </c>
      <c r="S198" s="4">
        <v>7100</v>
      </c>
      <c r="T198" s="4">
        <v>1.19</v>
      </c>
      <c r="V198" s="4" t="s">
        <v>99</v>
      </c>
      <c r="Z198" s="4">
        <v>165</v>
      </c>
      <c r="AB198" s="4">
        <v>60</v>
      </c>
      <c r="AD198" s="4">
        <v>146</v>
      </c>
      <c r="AF198" s="8">
        <f t="shared" si="3"/>
        <v>146.41018521954402</v>
      </c>
      <c r="AG198" s="4">
        <v>3.2783296710469418</v>
      </c>
      <c r="AJ198" s="4">
        <v>311.80594660589298</v>
      </c>
      <c r="AK198" s="4">
        <v>0.17226446588925001</v>
      </c>
      <c r="AL198" s="4" t="s">
        <v>96</v>
      </c>
      <c r="AM198" s="4" t="s">
        <v>97</v>
      </c>
    </row>
    <row r="199" spans="1:39" x14ac:dyDescent="0.25">
      <c r="A199" s="4" t="s">
        <v>1246</v>
      </c>
      <c r="B199" s="4" t="s">
        <v>71</v>
      </c>
      <c r="C199" s="4">
        <v>2019</v>
      </c>
      <c r="D199" s="4" t="s">
        <v>390</v>
      </c>
      <c r="E199" s="4" t="s">
        <v>179</v>
      </c>
      <c r="F199" s="4" t="s">
        <v>579</v>
      </c>
      <c r="G199" s="4" t="s">
        <v>712</v>
      </c>
      <c r="H199" s="4" t="s">
        <v>15</v>
      </c>
      <c r="I199" s="4" t="s">
        <v>16</v>
      </c>
      <c r="J199" s="4" t="s">
        <v>126</v>
      </c>
      <c r="K199" s="4">
        <v>367</v>
      </c>
      <c r="L199" s="6" t="s">
        <v>20</v>
      </c>
      <c r="M199" s="5" t="s">
        <v>72</v>
      </c>
      <c r="N199" s="5" t="s">
        <v>21</v>
      </c>
      <c r="O199" s="17" t="s">
        <v>48</v>
      </c>
      <c r="P199" s="5" t="s">
        <v>37</v>
      </c>
      <c r="Q199" s="5" t="s">
        <v>37</v>
      </c>
      <c r="R199" s="4" t="s">
        <v>388</v>
      </c>
      <c r="S199" s="4">
        <v>7100</v>
      </c>
      <c r="T199" s="4">
        <v>1.19</v>
      </c>
      <c r="V199" s="4" t="s">
        <v>99</v>
      </c>
      <c r="Z199" s="4">
        <v>165</v>
      </c>
      <c r="AB199" s="4">
        <v>60</v>
      </c>
      <c r="AD199" s="4">
        <v>146</v>
      </c>
      <c r="AF199" s="8">
        <f t="shared" si="3"/>
        <v>146.41018521954402</v>
      </c>
      <c r="AG199" s="4">
        <v>2.3880493789026049</v>
      </c>
      <c r="AJ199" s="4">
        <v>-612.79988376106394</v>
      </c>
      <c r="AK199" s="4">
        <v>8.2405719380793468E-2</v>
      </c>
      <c r="AL199" s="4" t="s">
        <v>96</v>
      </c>
      <c r="AM199" s="4" t="s">
        <v>97</v>
      </c>
    </row>
    <row r="200" spans="1:39" x14ac:dyDescent="0.25">
      <c r="A200" s="4" t="s">
        <v>1246</v>
      </c>
      <c r="B200" s="4" t="s">
        <v>71</v>
      </c>
      <c r="C200" s="4">
        <v>2019</v>
      </c>
      <c r="D200" s="4" t="s">
        <v>390</v>
      </c>
      <c r="E200" s="4" t="s">
        <v>179</v>
      </c>
      <c r="F200" s="4" t="s">
        <v>579</v>
      </c>
      <c r="G200" s="4" t="s">
        <v>712</v>
      </c>
      <c r="H200" s="4" t="s">
        <v>15</v>
      </c>
      <c r="I200" s="4" t="s">
        <v>16</v>
      </c>
      <c r="J200" s="4" t="s">
        <v>126</v>
      </c>
      <c r="K200" s="4">
        <v>367</v>
      </c>
      <c r="L200" s="6" t="s">
        <v>20</v>
      </c>
      <c r="M200" s="5" t="s">
        <v>72</v>
      </c>
      <c r="N200" s="5" t="s">
        <v>21</v>
      </c>
      <c r="O200" s="17" t="s">
        <v>48</v>
      </c>
      <c r="P200" s="5" t="s">
        <v>37</v>
      </c>
      <c r="Q200" s="5" t="s">
        <v>37</v>
      </c>
      <c r="R200" s="4" t="s">
        <v>388</v>
      </c>
      <c r="S200" s="4">
        <v>7100</v>
      </c>
      <c r="T200" s="4">
        <v>1.19</v>
      </c>
      <c r="V200" s="4" t="s">
        <v>99</v>
      </c>
      <c r="Z200" s="4">
        <v>165</v>
      </c>
      <c r="AB200" s="4">
        <v>60</v>
      </c>
      <c r="AD200" s="4">
        <v>146</v>
      </c>
      <c r="AF200" s="8">
        <f t="shared" si="3"/>
        <v>146.41018521954402</v>
      </c>
      <c r="AG200" s="4">
        <v>136.80838904116752</v>
      </c>
      <c r="AJ200" s="4">
        <v>-409.19506365700528</v>
      </c>
      <c r="AK200" s="4">
        <v>0</v>
      </c>
      <c r="AL200" s="4" t="s">
        <v>96</v>
      </c>
      <c r="AM200" s="4" t="s">
        <v>97</v>
      </c>
    </row>
    <row r="201" spans="1:39" x14ac:dyDescent="0.25">
      <c r="A201" s="4" t="s">
        <v>1246</v>
      </c>
      <c r="B201" s="4" t="s">
        <v>71</v>
      </c>
      <c r="C201" s="4">
        <v>2019</v>
      </c>
      <c r="D201" s="4" t="s">
        <v>390</v>
      </c>
      <c r="E201" s="4" t="s">
        <v>179</v>
      </c>
      <c r="F201" s="4" t="s">
        <v>579</v>
      </c>
      <c r="G201" s="4" t="s">
        <v>712</v>
      </c>
      <c r="H201" s="4" t="s">
        <v>15</v>
      </c>
      <c r="I201" s="4" t="s">
        <v>16</v>
      </c>
      <c r="J201" s="4" t="s">
        <v>126</v>
      </c>
      <c r="K201" s="4">
        <v>367</v>
      </c>
      <c r="L201" s="6" t="s">
        <v>20</v>
      </c>
      <c r="M201" s="5" t="s">
        <v>72</v>
      </c>
      <c r="N201" s="5" t="s">
        <v>21</v>
      </c>
      <c r="O201" s="17" t="s">
        <v>48</v>
      </c>
      <c r="P201" s="5" t="s">
        <v>37</v>
      </c>
      <c r="Q201" s="5" t="s">
        <v>37</v>
      </c>
      <c r="R201" s="4" t="s">
        <v>388</v>
      </c>
      <c r="S201" s="4">
        <v>7100</v>
      </c>
      <c r="T201" s="4">
        <v>1.19</v>
      </c>
      <c r="V201" s="4" t="s">
        <v>99</v>
      </c>
      <c r="Z201" s="4">
        <v>165</v>
      </c>
      <c r="AB201" s="4">
        <v>60</v>
      </c>
      <c r="AD201" s="4">
        <v>146</v>
      </c>
      <c r="AF201" s="8">
        <f t="shared" si="3"/>
        <v>146.41018521954402</v>
      </c>
      <c r="AG201" s="4">
        <v>181.15927207357487</v>
      </c>
      <c r="AJ201" s="4">
        <v>-366.12770813891171</v>
      </c>
      <c r="AK201" s="4">
        <v>1.9945937585567404E-2</v>
      </c>
      <c r="AL201" s="4" t="s">
        <v>96</v>
      </c>
      <c r="AM201" s="4" t="s">
        <v>97</v>
      </c>
    </row>
    <row r="202" spans="1:39" x14ac:dyDescent="0.25">
      <c r="A202" s="4" t="s">
        <v>1246</v>
      </c>
      <c r="B202" s="4" t="s">
        <v>71</v>
      </c>
      <c r="C202" s="4">
        <v>2019</v>
      </c>
      <c r="D202" s="4" t="s">
        <v>390</v>
      </c>
      <c r="E202" s="4" t="s">
        <v>179</v>
      </c>
      <c r="F202" s="4" t="s">
        <v>579</v>
      </c>
      <c r="G202" s="4" t="s">
        <v>712</v>
      </c>
      <c r="H202" s="4" t="s">
        <v>15</v>
      </c>
      <c r="I202" s="4" t="s">
        <v>16</v>
      </c>
      <c r="J202" s="4" t="s">
        <v>126</v>
      </c>
      <c r="K202" s="4">
        <v>367</v>
      </c>
      <c r="L202" s="6" t="s">
        <v>20</v>
      </c>
      <c r="M202" s="5" t="s">
        <v>72</v>
      </c>
      <c r="N202" s="5" t="s">
        <v>21</v>
      </c>
      <c r="O202" s="17" t="s">
        <v>48</v>
      </c>
      <c r="P202" s="5" t="s">
        <v>37</v>
      </c>
      <c r="Q202" s="5" t="s">
        <v>37</v>
      </c>
      <c r="R202" s="4" t="s">
        <v>388</v>
      </c>
      <c r="S202" s="4">
        <v>7100</v>
      </c>
      <c r="T202" s="4">
        <v>1.19</v>
      </c>
      <c r="V202" s="4" t="s">
        <v>99</v>
      </c>
      <c r="Z202" s="4">
        <v>165</v>
      </c>
      <c r="AB202" s="4">
        <v>60</v>
      </c>
      <c r="AD202" s="4">
        <v>146</v>
      </c>
      <c r="AF202" s="8">
        <f t="shared" si="3"/>
        <v>146.41018521954402</v>
      </c>
      <c r="AG202" s="4">
        <v>82.04760493888017</v>
      </c>
      <c r="AJ202" s="4">
        <v>-394.81160462467255</v>
      </c>
      <c r="AK202" s="4">
        <v>2.2449797775878293E-2</v>
      </c>
      <c r="AL202" s="4" t="s">
        <v>96</v>
      </c>
      <c r="AM202" s="4" t="s">
        <v>97</v>
      </c>
    </row>
    <row r="203" spans="1:39" x14ac:dyDescent="0.25">
      <c r="A203" s="4" t="s">
        <v>1246</v>
      </c>
      <c r="B203" s="4" t="s">
        <v>71</v>
      </c>
      <c r="C203" s="4">
        <v>2019</v>
      </c>
      <c r="D203" s="4" t="s">
        <v>390</v>
      </c>
      <c r="E203" s="4" t="s">
        <v>179</v>
      </c>
      <c r="F203" s="4" t="s">
        <v>579</v>
      </c>
      <c r="G203" s="4" t="s">
        <v>712</v>
      </c>
      <c r="H203" s="4" t="s">
        <v>15</v>
      </c>
      <c r="I203" s="4" t="s">
        <v>16</v>
      </c>
      <c r="J203" s="4" t="s">
        <v>126</v>
      </c>
      <c r="K203" s="4">
        <v>367</v>
      </c>
      <c r="L203" s="6" t="s">
        <v>20</v>
      </c>
      <c r="M203" s="5" t="s">
        <v>72</v>
      </c>
      <c r="N203" s="5" t="s">
        <v>21</v>
      </c>
      <c r="O203" s="17" t="s">
        <v>48</v>
      </c>
      <c r="P203" s="5" t="s">
        <v>37</v>
      </c>
      <c r="Q203" s="5" t="s">
        <v>37</v>
      </c>
      <c r="R203" s="4" t="s">
        <v>388</v>
      </c>
      <c r="S203" s="4">
        <v>7100</v>
      </c>
      <c r="T203" s="4">
        <v>1.19</v>
      </c>
      <c r="V203" s="4" t="s">
        <v>99</v>
      </c>
      <c r="Z203" s="4">
        <v>165</v>
      </c>
      <c r="AB203" s="4">
        <v>60</v>
      </c>
      <c r="AD203" s="4">
        <v>146</v>
      </c>
      <c r="AF203" s="8">
        <f t="shared" si="3"/>
        <v>146.41018521954402</v>
      </c>
      <c r="AG203" s="4">
        <v>628.46838602926903</v>
      </c>
      <c r="AJ203" s="4">
        <v>-632.31248624150567</v>
      </c>
      <c r="AK203" s="4">
        <v>1.8775459728805514E-2</v>
      </c>
      <c r="AL203" s="4" t="s">
        <v>96</v>
      </c>
      <c r="AM203" s="4" t="s">
        <v>97</v>
      </c>
    </row>
    <row r="204" spans="1:39" x14ac:dyDescent="0.25">
      <c r="A204" s="4" t="s">
        <v>1246</v>
      </c>
      <c r="B204" s="4" t="s">
        <v>71</v>
      </c>
      <c r="C204" s="4">
        <v>2019</v>
      </c>
      <c r="D204" s="4" t="s">
        <v>390</v>
      </c>
      <c r="E204" s="4" t="s">
        <v>179</v>
      </c>
      <c r="F204" s="4" t="s">
        <v>579</v>
      </c>
      <c r="G204" s="4" t="s">
        <v>712</v>
      </c>
      <c r="H204" s="4" t="s">
        <v>15</v>
      </c>
      <c r="I204" s="4" t="s">
        <v>16</v>
      </c>
      <c r="J204" s="4" t="s">
        <v>126</v>
      </c>
      <c r="K204" s="4">
        <v>367</v>
      </c>
      <c r="L204" s="6" t="s">
        <v>20</v>
      </c>
      <c r="M204" s="5" t="s">
        <v>72</v>
      </c>
      <c r="N204" s="5" t="s">
        <v>21</v>
      </c>
      <c r="O204" s="17" t="s">
        <v>48</v>
      </c>
      <c r="P204" s="5" t="s">
        <v>37</v>
      </c>
      <c r="Q204" s="5" t="s">
        <v>37</v>
      </c>
      <c r="R204" s="4" t="s">
        <v>388</v>
      </c>
      <c r="S204" s="4">
        <v>7100</v>
      </c>
      <c r="T204" s="4">
        <v>1.19</v>
      </c>
      <c r="V204" s="4" t="s">
        <v>99</v>
      </c>
      <c r="Z204" s="4">
        <v>165</v>
      </c>
      <c r="AB204" s="4">
        <v>60</v>
      </c>
      <c r="AD204" s="4">
        <v>146</v>
      </c>
      <c r="AF204" s="8">
        <f t="shared" si="3"/>
        <v>146.41018521954402</v>
      </c>
      <c r="AG204" s="4">
        <v>819.52295593393546</v>
      </c>
      <c r="AJ204" s="4">
        <v>-545.79076319557521</v>
      </c>
      <c r="AK204" s="4">
        <v>-2.2914495612237708E-2</v>
      </c>
      <c r="AL204" s="4" t="s">
        <v>96</v>
      </c>
      <c r="AM204" s="4" t="s">
        <v>97</v>
      </c>
    </row>
    <row r="205" spans="1:39" x14ac:dyDescent="0.25">
      <c r="A205" s="4" t="s">
        <v>1246</v>
      </c>
      <c r="B205" s="4" t="s">
        <v>71</v>
      </c>
      <c r="C205" s="4">
        <v>2019</v>
      </c>
      <c r="D205" s="4" t="s">
        <v>390</v>
      </c>
      <c r="E205" s="4" t="s">
        <v>179</v>
      </c>
      <c r="F205" s="4" t="s">
        <v>579</v>
      </c>
      <c r="G205" s="4" t="s">
        <v>712</v>
      </c>
      <c r="H205" s="4" t="s">
        <v>15</v>
      </c>
      <c r="I205" s="4" t="s">
        <v>16</v>
      </c>
      <c r="J205" s="4" t="s">
        <v>126</v>
      </c>
      <c r="K205" s="4">
        <v>367</v>
      </c>
      <c r="L205" s="6" t="s">
        <v>20</v>
      </c>
      <c r="M205" s="5" t="s">
        <v>72</v>
      </c>
      <c r="N205" s="5" t="s">
        <v>21</v>
      </c>
      <c r="O205" s="17" t="s">
        <v>48</v>
      </c>
      <c r="P205" s="5" t="s">
        <v>37</v>
      </c>
      <c r="Q205" s="5" t="s">
        <v>37</v>
      </c>
      <c r="R205" s="4" t="s">
        <v>388</v>
      </c>
      <c r="S205" s="4">
        <v>7100</v>
      </c>
      <c r="T205" s="4">
        <v>1.19</v>
      </c>
      <c r="V205" s="4" t="s">
        <v>99</v>
      </c>
      <c r="Z205" s="4">
        <v>165</v>
      </c>
      <c r="AB205" s="4">
        <v>60</v>
      </c>
      <c r="AD205" s="4">
        <v>146</v>
      </c>
      <c r="AF205" s="8">
        <f t="shared" si="3"/>
        <v>146.41018521954402</v>
      </c>
      <c r="AG205" s="4">
        <v>418.35898907323093</v>
      </c>
      <c r="AJ205" s="4">
        <v>-90.113971592889953</v>
      </c>
      <c r="AK205" s="4">
        <v>2.6848361442337078E-2</v>
      </c>
      <c r="AL205" s="4" t="s">
        <v>96</v>
      </c>
      <c r="AM205" s="4" t="s">
        <v>97</v>
      </c>
    </row>
    <row r="206" spans="1:39" x14ac:dyDescent="0.25">
      <c r="A206" s="4" t="s">
        <v>1246</v>
      </c>
      <c r="B206" s="4" t="s">
        <v>71</v>
      </c>
      <c r="C206" s="4">
        <v>2019</v>
      </c>
      <c r="D206" s="4" t="s">
        <v>390</v>
      </c>
      <c r="E206" s="4" t="s">
        <v>179</v>
      </c>
      <c r="F206" s="4" t="s">
        <v>579</v>
      </c>
      <c r="G206" s="4" t="s">
        <v>712</v>
      </c>
      <c r="H206" s="4" t="s">
        <v>15</v>
      </c>
      <c r="I206" s="4" t="s">
        <v>16</v>
      </c>
      <c r="J206" s="4" t="s">
        <v>126</v>
      </c>
      <c r="K206" s="4">
        <v>367</v>
      </c>
      <c r="L206" s="6" t="s">
        <v>20</v>
      </c>
      <c r="M206" s="5" t="s">
        <v>72</v>
      </c>
      <c r="N206" s="5" t="s">
        <v>21</v>
      </c>
      <c r="O206" s="17" t="s">
        <v>48</v>
      </c>
      <c r="P206" s="5" t="s">
        <v>37</v>
      </c>
      <c r="Q206" s="5" t="s">
        <v>37</v>
      </c>
      <c r="R206" s="4" t="s">
        <v>388</v>
      </c>
      <c r="S206" s="4">
        <v>7100</v>
      </c>
      <c r="T206" s="4">
        <v>1.19</v>
      </c>
      <c r="V206" s="4" t="s">
        <v>99</v>
      </c>
      <c r="Z206" s="4">
        <v>165</v>
      </c>
      <c r="AB206" s="4">
        <v>60</v>
      </c>
      <c r="AD206" s="4">
        <v>146</v>
      </c>
      <c r="AF206" s="8">
        <f t="shared" si="3"/>
        <v>146.41018521954402</v>
      </c>
      <c r="AG206" s="4">
        <v>271.61936915067395</v>
      </c>
      <c r="AJ206" s="4">
        <v>-430.39943801573588</v>
      </c>
      <c r="AK206" s="4">
        <v>3.1223667889550923E-2</v>
      </c>
      <c r="AL206" s="4" t="s">
        <v>96</v>
      </c>
      <c r="AM206" s="4" t="s">
        <v>97</v>
      </c>
    </row>
    <row r="207" spans="1:39" x14ac:dyDescent="0.25">
      <c r="A207" s="4" t="s">
        <v>1246</v>
      </c>
      <c r="B207" s="4" t="s">
        <v>71</v>
      </c>
      <c r="C207" s="4">
        <v>2019</v>
      </c>
      <c r="D207" s="4" t="s">
        <v>390</v>
      </c>
      <c r="E207" s="4" t="s">
        <v>179</v>
      </c>
      <c r="F207" s="4" t="s">
        <v>579</v>
      </c>
      <c r="G207" s="4" t="s">
        <v>712</v>
      </c>
      <c r="H207" s="4" t="s">
        <v>15</v>
      </c>
      <c r="I207" s="4" t="s">
        <v>16</v>
      </c>
      <c r="J207" s="4" t="s">
        <v>126</v>
      </c>
      <c r="K207" s="4">
        <v>367</v>
      </c>
      <c r="L207" s="6" t="s">
        <v>20</v>
      </c>
      <c r="M207" s="5" t="s">
        <v>72</v>
      </c>
      <c r="N207" s="5" t="s">
        <v>21</v>
      </c>
      <c r="O207" s="17" t="s">
        <v>48</v>
      </c>
      <c r="P207" s="5" t="s">
        <v>37</v>
      </c>
      <c r="Q207" s="5" t="s">
        <v>37</v>
      </c>
      <c r="R207" s="4" t="s">
        <v>388</v>
      </c>
      <c r="S207" s="4">
        <v>7100</v>
      </c>
      <c r="T207" s="4">
        <v>1.19</v>
      </c>
      <c r="V207" s="4" t="s">
        <v>99</v>
      </c>
      <c r="Z207" s="4">
        <v>165</v>
      </c>
      <c r="AB207" s="4">
        <v>60</v>
      </c>
      <c r="AD207" s="4">
        <v>146</v>
      </c>
      <c r="AF207" s="8">
        <f t="shared" si="3"/>
        <v>146.41018521954402</v>
      </c>
      <c r="AG207" s="4">
        <v>395.00299468295793</v>
      </c>
      <c r="AJ207" s="4">
        <v>0</v>
      </c>
      <c r="AK207" s="4">
        <v>2.7453589739570058E-2</v>
      </c>
      <c r="AL207" s="4" t="s">
        <v>96</v>
      </c>
      <c r="AM207" s="4" t="s">
        <v>97</v>
      </c>
    </row>
    <row r="208" spans="1:39" x14ac:dyDescent="0.25">
      <c r="A208" s="4" t="s">
        <v>1246</v>
      </c>
      <c r="B208" s="4" t="s">
        <v>71</v>
      </c>
      <c r="C208" s="4">
        <v>2019</v>
      </c>
      <c r="D208" s="4" t="s">
        <v>390</v>
      </c>
      <c r="E208" s="4" t="s">
        <v>179</v>
      </c>
      <c r="F208" s="4" t="s">
        <v>579</v>
      </c>
      <c r="G208" s="4" t="s">
        <v>712</v>
      </c>
      <c r="H208" s="4" t="s">
        <v>15</v>
      </c>
      <c r="I208" s="4" t="s">
        <v>16</v>
      </c>
      <c r="J208" s="4" t="s">
        <v>126</v>
      </c>
      <c r="K208" s="4">
        <v>367</v>
      </c>
      <c r="L208" s="6" t="s">
        <v>20</v>
      </c>
      <c r="M208" s="5" t="s">
        <v>72</v>
      </c>
      <c r="N208" s="5" t="s">
        <v>21</v>
      </c>
      <c r="O208" s="17" t="s">
        <v>48</v>
      </c>
      <c r="P208" s="5" t="s">
        <v>37</v>
      </c>
      <c r="Q208" s="5" t="s">
        <v>37</v>
      </c>
      <c r="R208" s="4" t="s">
        <v>388</v>
      </c>
      <c r="S208" s="4">
        <v>7100</v>
      </c>
      <c r="T208" s="4">
        <v>1.19</v>
      </c>
      <c r="V208" s="4" t="s">
        <v>99</v>
      </c>
      <c r="Z208" s="4">
        <v>165</v>
      </c>
      <c r="AB208" s="4">
        <v>60</v>
      </c>
      <c r="AD208" s="4">
        <v>146</v>
      </c>
      <c r="AF208" s="8">
        <f t="shared" si="3"/>
        <v>146.41018521954402</v>
      </c>
      <c r="AG208" s="4">
        <v>360.0129413287566</v>
      </c>
      <c r="AJ208" s="4">
        <v>0</v>
      </c>
      <c r="AK208" s="4">
        <v>3.6811370588413973E-2</v>
      </c>
      <c r="AL208" s="4" t="s">
        <v>96</v>
      </c>
      <c r="AM208" s="4" t="s">
        <v>97</v>
      </c>
    </row>
    <row r="209" spans="1:39" x14ac:dyDescent="0.25">
      <c r="A209" s="4" t="s">
        <v>1246</v>
      </c>
      <c r="B209" s="4" t="s">
        <v>71</v>
      </c>
      <c r="C209" s="4">
        <v>2019</v>
      </c>
      <c r="D209" s="4" t="s">
        <v>390</v>
      </c>
      <c r="E209" s="4" t="s">
        <v>179</v>
      </c>
      <c r="F209" s="4" t="s">
        <v>579</v>
      </c>
      <c r="G209" s="4" t="s">
        <v>712</v>
      </c>
      <c r="H209" s="4" t="s">
        <v>15</v>
      </c>
      <c r="I209" s="4" t="s">
        <v>16</v>
      </c>
      <c r="J209" s="4" t="s">
        <v>126</v>
      </c>
      <c r="K209" s="4">
        <v>367</v>
      </c>
      <c r="L209" s="6" t="s">
        <v>20</v>
      </c>
      <c r="M209" s="5" t="s">
        <v>72</v>
      </c>
      <c r="N209" s="5" t="s">
        <v>21</v>
      </c>
      <c r="O209" s="17" t="s">
        <v>48</v>
      </c>
      <c r="P209" s="5" t="s">
        <v>37</v>
      </c>
      <c r="Q209" s="5" t="s">
        <v>37</v>
      </c>
      <c r="R209" s="4" t="s">
        <v>388</v>
      </c>
      <c r="S209" s="4">
        <v>7100</v>
      </c>
      <c r="T209" s="4">
        <v>1.19</v>
      </c>
      <c r="V209" s="4" t="s">
        <v>99</v>
      </c>
      <c r="Z209" s="4">
        <v>165</v>
      </c>
      <c r="AB209" s="4">
        <v>60</v>
      </c>
      <c r="AD209" s="4">
        <v>146</v>
      </c>
      <c r="AF209" s="8">
        <f t="shared" si="3"/>
        <v>146.41018521954402</v>
      </c>
      <c r="AG209" s="4">
        <v>318.26310666763396</v>
      </c>
      <c r="AJ209" s="4">
        <v>-117.0660466487968</v>
      </c>
      <c r="AK209" s="4">
        <v>-3.1139777952734898E-2</v>
      </c>
      <c r="AL209" s="4" t="s">
        <v>96</v>
      </c>
      <c r="AM209" s="4" t="s">
        <v>97</v>
      </c>
    </row>
    <row r="210" spans="1:39" x14ac:dyDescent="0.25">
      <c r="A210" s="4" t="s">
        <v>1246</v>
      </c>
      <c r="B210" s="4" t="s">
        <v>71</v>
      </c>
      <c r="C210" s="4">
        <v>2019</v>
      </c>
      <c r="D210" s="4" t="s">
        <v>390</v>
      </c>
      <c r="E210" s="4" t="s">
        <v>179</v>
      </c>
      <c r="F210" s="4" t="s">
        <v>579</v>
      </c>
      <c r="G210" s="4" t="s">
        <v>712</v>
      </c>
      <c r="H210" s="4" t="s">
        <v>15</v>
      </c>
      <c r="I210" s="4" t="s">
        <v>16</v>
      </c>
      <c r="J210" s="4" t="s">
        <v>126</v>
      </c>
      <c r="K210" s="4">
        <v>367</v>
      </c>
      <c r="L210" s="6" t="s">
        <v>20</v>
      </c>
      <c r="M210" s="5" t="s">
        <v>72</v>
      </c>
      <c r="N210" s="5" t="s">
        <v>21</v>
      </c>
      <c r="O210" s="17" t="s">
        <v>48</v>
      </c>
      <c r="P210" s="5" t="s">
        <v>37</v>
      </c>
      <c r="Q210" s="5" t="s">
        <v>37</v>
      </c>
      <c r="R210" s="4" t="s">
        <v>388</v>
      </c>
      <c r="S210" s="4">
        <v>7100</v>
      </c>
      <c r="T210" s="4">
        <v>1.19</v>
      </c>
      <c r="V210" s="4" t="s">
        <v>99</v>
      </c>
      <c r="Z210" s="4">
        <v>165</v>
      </c>
      <c r="AB210" s="4">
        <v>60</v>
      </c>
      <c r="AD210" s="4">
        <v>146</v>
      </c>
      <c r="AF210" s="8">
        <f t="shared" si="3"/>
        <v>146.41018521954402</v>
      </c>
      <c r="AG210" s="4">
        <v>692.66755576289381</v>
      </c>
      <c r="AJ210" s="4">
        <v>-393.66082817687931</v>
      </c>
      <c r="AK210" s="4">
        <v>4.3382486120766173E-2</v>
      </c>
      <c r="AL210" s="4" t="s">
        <v>96</v>
      </c>
      <c r="AM210" s="4" t="s">
        <v>97</v>
      </c>
    </row>
    <row r="211" spans="1:39" x14ac:dyDescent="0.25">
      <c r="A211" s="4" t="s">
        <v>1246</v>
      </c>
      <c r="B211" s="4" t="s">
        <v>71</v>
      </c>
      <c r="C211" s="4">
        <v>2019</v>
      </c>
      <c r="D211" s="4" t="s">
        <v>390</v>
      </c>
      <c r="E211" s="4" t="s">
        <v>179</v>
      </c>
      <c r="F211" s="4" t="s">
        <v>579</v>
      </c>
      <c r="G211" s="4" t="s">
        <v>712</v>
      </c>
      <c r="H211" s="4" t="s">
        <v>15</v>
      </c>
      <c r="I211" s="4" t="s">
        <v>16</v>
      </c>
      <c r="J211" s="4" t="s">
        <v>126</v>
      </c>
      <c r="K211" s="4">
        <v>367</v>
      </c>
      <c r="L211" s="6" t="s">
        <v>20</v>
      </c>
      <c r="M211" s="5" t="s">
        <v>72</v>
      </c>
      <c r="N211" s="5" t="s">
        <v>21</v>
      </c>
      <c r="O211" s="17" t="s">
        <v>48</v>
      </c>
      <c r="P211" s="5" t="s">
        <v>37</v>
      </c>
      <c r="Q211" s="5" t="s">
        <v>37</v>
      </c>
      <c r="R211" s="4" t="s">
        <v>388</v>
      </c>
      <c r="S211" s="4">
        <v>7100</v>
      </c>
      <c r="T211" s="4">
        <v>1.19</v>
      </c>
      <c r="V211" s="4" t="s">
        <v>99</v>
      </c>
      <c r="Z211" s="4">
        <v>165</v>
      </c>
      <c r="AB211" s="4">
        <v>60</v>
      </c>
      <c r="AD211" s="4">
        <v>146</v>
      </c>
      <c r="AF211" s="8">
        <f t="shared" si="3"/>
        <v>146.41018521954402</v>
      </c>
      <c r="AG211" s="4">
        <v>589.18525523195137</v>
      </c>
      <c r="AJ211" s="4">
        <v>0</v>
      </c>
      <c r="AK211" s="4">
        <v>-5.5102436774762786E-2</v>
      </c>
      <c r="AL211" s="4" t="s">
        <v>96</v>
      </c>
      <c r="AM211" s="4" t="s">
        <v>97</v>
      </c>
    </row>
    <row r="212" spans="1:39" x14ac:dyDescent="0.25">
      <c r="A212" s="4" t="s">
        <v>1246</v>
      </c>
      <c r="B212" s="4" t="s">
        <v>71</v>
      </c>
      <c r="C212" s="4">
        <v>2019</v>
      </c>
      <c r="D212" s="4" t="s">
        <v>390</v>
      </c>
      <c r="E212" s="4" t="s">
        <v>179</v>
      </c>
      <c r="F212" s="4" t="s">
        <v>579</v>
      </c>
      <c r="G212" s="4" t="s">
        <v>712</v>
      </c>
      <c r="H212" s="4" t="s">
        <v>15</v>
      </c>
      <c r="I212" s="4" t="s">
        <v>16</v>
      </c>
      <c r="J212" s="4" t="s">
        <v>126</v>
      </c>
      <c r="K212" s="4">
        <v>367</v>
      </c>
      <c r="L212" s="6" t="s">
        <v>20</v>
      </c>
      <c r="M212" s="5" t="s">
        <v>72</v>
      </c>
      <c r="N212" s="5" t="s">
        <v>21</v>
      </c>
      <c r="O212" s="17" t="s">
        <v>48</v>
      </c>
      <c r="P212" s="5" t="s">
        <v>37</v>
      </c>
      <c r="Q212" s="5" t="s">
        <v>37</v>
      </c>
      <c r="R212" s="4" t="s">
        <v>388</v>
      </c>
      <c r="S212" s="4">
        <v>7100</v>
      </c>
      <c r="T212" s="4">
        <v>1.19</v>
      </c>
      <c r="V212" s="4" t="s">
        <v>99</v>
      </c>
      <c r="Z212" s="4">
        <v>165</v>
      </c>
      <c r="AB212" s="4">
        <v>60</v>
      </c>
      <c r="AD212" s="4">
        <v>146</v>
      </c>
      <c r="AF212" s="8">
        <f t="shared" si="3"/>
        <v>146.41018521954402</v>
      </c>
      <c r="AG212" s="4">
        <v>591.34713182664211</v>
      </c>
      <c r="AJ212" s="4">
        <v>162.35442471260239</v>
      </c>
      <c r="AK212" s="4">
        <v>-3.7602289409536485E-2</v>
      </c>
      <c r="AL212" s="4" t="s">
        <v>96</v>
      </c>
      <c r="AM212" s="4" t="s">
        <v>97</v>
      </c>
    </row>
    <row r="213" spans="1:39" x14ac:dyDescent="0.25">
      <c r="A213" s="4" t="s">
        <v>1246</v>
      </c>
      <c r="B213" s="4" t="s">
        <v>71</v>
      </c>
      <c r="C213" s="4">
        <v>2019</v>
      </c>
      <c r="D213" s="4" t="s">
        <v>390</v>
      </c>
      <c r="E213" s="4" t="s">
        <v>179</v>
      </c>
      <c r="F213" s="4" t="s">
        <v>579</v>
      </c>
      <c r="G213" s="4" t="s">
        <v>712</v>
      </c>
      <c r="H213" s="4" t="s">
        <v>15</v>
      </c>
      <c r="I213" s="4" t="s">
        <v>16</v>
      </c>
      <c r="J213" s="4" t="s">
        <v>126</v>
      </c>
      <c r="K213" s="4">
        <v>367</v>
      </c>
      <c r="L213" s="6" t="s">
        <v>20</v>
      </c>
      <c r="M213" s="5" t="s">
        <v>72</v>
      </c>
      <c r="N213" s="5" t="s">
        <v>21</v>
      </c>
      <c r="O213" s="17" t="s">
        <v>48</v>
      </c>
      <c r="P213" s="5" t="s">
        <v>37</v>
      </c>
      <c r="Q213" s="5" t="s">
        <v>37</v>
      </c>
      <c r="R213" s="4" t="s">
        <v>388</v>
      </c>
      <c r="S213" s="4">
        <v>7100</v>
      </c>
      <c r="T213" s="4">
        <v>1.19</v>
      </c>
      <c r="V213" s="4" t="s">
        <v>99</v>
      </c>
      <c r="Z213" s="4">
        <v>165</v>
      </c>
      <c r="AB213" s="4">
        <v>60</v>
      </c>
      <c r="AD213" s="4">
        <v>146</v>
      </c>
      <c r="AF213" s="8">
        <f t="shared" si="3"/>
        <v>146.41018521954402</v>
      </c>
      <c r="AG213" s="4">
        <v>373.3241657944111</v>
      </c>
      <c r="AJ213" s="4">
        <v>760.04137699293108</v>
      </c>
      <c r="AK213" s="4">
        <v>-1.5209718213810067E-2</v>
      </c>
      <c r="AL213" s="4" t="s">
        <v>96</v>
      </c>
      <c r="AM213" s="4" t="s">
        <v>97</v>
      </c>
    </row>
    <row r="214" spans="1:39" x14ac:dyDescent="0.25">
      <c r="A214" s="4" t="s">
        <v>1246</v>
      </c>
      <c r="B214" s="4" t="s">
        <v>71</v>
      </c>
      <c r="C214" s="4">
        <v>2019</v>
      </c>
      <c r="D214" s="4" t="s">
        <v>390</v>
      </c>
      <c r="E214" s="4" t="s">
        <v>179</v>
      </c>
      <c r="F214" s="4" t="s">
        <v>579</v>
      </c>
      <c r="G214" s="4" t="s">
        <v>712</v>
      </c>
      <c r="H214" s="4" t="s">
        <v>15</v>
      </c>
      <c r="I214" s="4" t="s">
        <v>16</v>
      </c>
      <c r="J214" s="4" t="s">
        <v>126</v>
      </c>
      <c r="K214" s="4">
        <v>367</v>
      </c>
      <c r="L214" s="6" t="s">
        <v>20</v>
      </c>
      <c r="M214" s="5" t="s">
        <v>72</v>
      </c>
      <c r="N214" s="5" t="s">
        <v>21</v>
      </c>
      <c r="O214" s="17" t="s">
        <v>48</v>
      </c>
      <c r="P214" s="5" t="s">
        <v>37</v>
      </c>
      <c r="Q214" s="5" t="s">
        <v>37</v>
      </c>
      <c r="R214" s="4" t="s">
        <v>388</v>
      </c>
      <c r="S214" s="4">
        <v>7100</v>
      </c>
      <c r="T214" s="4">
        <v>1.19</v>
      </c>
      <c r="V214" s="4" t="s">
        <v>99</v>
      </c>
      <c r="Z214" s="4">
        <v>165</v>
      </c>
      <c r="AB214" s="4">
        <v>60</v>
      </c>
      <c r="AD214" s="4">
        <v>146</v>
      </c>
      <c r="AF214" s="8">
        <f t="shared" si="3"/>
        <v>146.41018521954402</v>
      </c>
      <c r="AG214" s="4">
        <v>526.25481606676067</v>
      </c>
      <c r="AJ214" s="4">
        <v>112.16039874063011</v>
      </c>
      <c r="AK214" s="4">
        <v>2.503775023346877E-2</v>
      </c>
      <c r="AL214" s="4" t="s">
        <v>96</v>
      </c>
      <c r="AM214" s="4" t="s">
        <v>97</v>
      </c>
    </row>
    <row r="215" spans="1:39" x14ac:dyDescent="0.25">
      <c r="A215" s="4" t="s">
        <v>1246</v>
      </c>
      <c r="B215" s="4" t="s">
        <v>71</v>
      </c>
      <c r="C215" s="4">
        <v>2019</v>
      </c>
      <c r="D215" s="4" t="s">
        <v>390</v>
      </c>
      <c r="E215" s="4" t="s">
        <v>179</v>
      </c>
      <c r="F215" s="4" t="s">
        <v>579</v>
      </c>
      <c r="G215" s="4" t="s">
        <v>712</v>
      </c>
      <c r="H215" s="4" t="s">
        <v>15</v>
      </c>
      <c r="I215" s="4" t="s">
        <v>16</v>
      </c>
      <c r="J215" s="4" t="s">
        <v>126</v>
      </c>
      <c r="K215" s="4">
        <v>367</v>
      </c>
      <c r="L215" s="6" t="s">
        <v>20</v>
      </c>
      <c r="M215" s="5" t="s">
        <v>72</v>
      </c>
      <c r="N215" s="5" t="s">
        <v>21</v>
      </c>
      <c r="O215" s="17" t="s">
        <v>48</v>
      </c>
      <c r="P215" s="5" t="s">
        <v>37</v>
      </c>
      <c r="Q215" s="5" t="s">
        <v>37</v>
      </c>
      <c r="R215" s="4" t="s">
        <v>388</v>
      </c>
      <c r="S215" s="4">
        <v>7100</v>
      </c>
      <c r="T215" s="4">
        <v>1.19</v>
      </c>
      <c r="V215" s="4" t="s">
        <v>99</v>
      </c>
      <c r="Z215" s="4">
        <v>165</v>
      </c>
      <c r="AB215" s="4">
        <v>60</v>
      </c>
      <c r="AD215" s="4">
        <v>146</v>
      </c>
      <c r="AF215" s="8">
        <f t="shared" ref="AF215:AF278" si="4">(Z215*(14.01/18.04))+(AA215*(14.01/62))+(AB215*(14.01/46.01))</f>
        <v>146.41018521954402</v>
      </c>
      <c r="AG215" s="4">
        <v>546.60123150109803</v>
      </c>
      <c r="AJ215" s="4">
        <v>157.140688876383</v>
      </c>
      <c r="AK215" s="4">
        <v>-4.3699502080762342E-2</v>
      </c>
      <c r="AL215" s="4" t="s">
        <v>96</v>
      </c>
      <c r="AM215" s="4" t="s">
        <v>97</v>
      </c>
    </row>
    <row r="216" spans="1:39" x14ac:dyDescent="0.25">
      <c r="A216" s="4" t="s">
        <v>1246</v>
      </c>
      <c r="B216" s="4" t="s">
        <v>71</v>
      </c>
      <c r="C216" s="4">
        <v>2019</v>
      </c>
      <c r="D216" s="4" t="s">
        <v>390</v>
      </c>
      <c r="E216" s="4" t="s">
        <v>179</v>
      </c>
      <c r="F216" s="4" t="s">
        <v>579</v>
      </c>
      <c r="G216" s="4" t="s">
        <v>712</v>
      </c>
      <c r="H216" s="4" t="s">
        <v>15</v>
      </c>
      <c r="I216" s="4" t="s">
        <v>16</v>
      </c>
      <c r="J216" s="4" t="s">
        <v>126</v>
      </c>
      <c r="K216" s="4">
        <v>367</v>
      </c>
      <c r="L216" s="6" t="s">
        <v>20</v>
      </c>
      <c r="M216" s="5" t="s">
        <v>72</v>
      </c>
      <c r="N216" s="5" t="s">
        <v>21</v>
      </c>
      <c r="O216" s="17" t="s">
        <v>48</v>
      </c>
      <c r="P216" s="5" t="s">
        <v>37</v>
      </c>
      <c r="Q216" s="5" t="s">
        <v>37</v>
      </c>
      <c r="R216" s="4" t="s">
        <v>388</v>
      </c>
      <c r="S216" s="4">
        <v>7100</v>
      </c>
      <c r="T216" s="4">
        <v>1.19</v>
      </c>
      <c r="V216" s="4" t="s">
        <v>99</v>
      </c>
      <c r="Z216" s="4">
        <v>165</v>
      </c>
      <c r="AB216" s="4">
        <v>60</v>
      </c>
      <c r="AD216" s="4">
        <v>146</v>
      </c>
      <c r="AF216" s="8">
        <f t="shared" si="4"/>
        <v>146.41018521954402</v>
      </c>
      <c r="AG216" s="4">
        <v>285.44576751757495</v>
      </c>
      <c r="AJ216" s="4">
        <v>0</v>
      </c>
      <c r="AK216" s="4">
        <v>0</v>
      </c>
      <c r="AL216" s="4" t="s">
        <v>96</v>
      </c>
      <c r="AM216" s="4" t="s">
        <v>97</v>
      </c>
    </row>
    <row r="217" spans="1:39" x14ac:dyDescent="0.25">
      <c r="A217" s="4" t="s">
        <v>1246</v>
      </c>
      <c r="B217" s="4" t="s">
        <v>71</v>
      </c>
      <c r="C217" s="4">
        <v>2019</v>
      </c>
      <c r="D217" s="4" t="s">
        <v>390</v>
      </c>
      <c r="E217" s="4" t="s">
        <v>179</v>
      </c>
      <c r="F217" s="4" t="s">
        <v>579</v>
      </c>
      <c r="G217" s="4" t="s">
        <v>712</v>
      </c>
      <c r="H217" s="4" t="s">
        <v>15</v>
      </c>
      <c r="I217" s="4" t="s">
        <v>16</v>
      </c>
      <c r="J217" s="4" t="s">
        <v>126</v>
      </c>
      <c r="K217" s="4">
        <v>367</v>
      </c>
      <c r="L217" s="6" t="s">
        <v>20</v>
      </c>
      <c r="M217" s="5" t="s">
        <v>72</v>
      </c>
      <c r="N217" s="5" t="s">
        <v>21</v>
      </c>
      <c r="O217" s="17" t="s">
        <v>48</v>
      </c>
      <c r="P217" s="5" t="s">
        <v>37</v>
      </c>
      <c r="Q217" s="5" t="s">
        <v>37</v>
      </c>
      <c r="R217" s="4" t="s">
        <v>388</v>
      </c>
      <c r="S217" s="4">
        <v>7100</v>
      </c>
      <c r="T217" s="4">
        <v>1.19</v>
      </c>
      <c r="V217" s="4" t="s">
        <v>99</v>
      </c>
      <c r="Z217" s="4">
        <v>165</v>
      </c>
      <c r="AB217" s="4">
        <v>60</v>
      </c>
      <c r="AD217" s="4">
        <v>146</v>
      </c>
      <c r="AF217" s="8">
        <f t="shared" si="4"/>
        <v>146.41018521954402</v>
      </c>
      <c r="AG217" s="4">
        <v>364.60716862681164</v>
      </c>
      <c r="AJ217" s="4">
        <v>-98.796511083645555</v>
      </c>
      <c r="AK217" s="4">
        <v>-3.632492231539311E-2</v>
      </c>
      <c r="AL217" s="4" t="s">
        <v>96</v>
      </c>
      <c r="AM217" s="4" t="s">
        <v>97</v>
      </c>
    </row>
    <row r="218" spans="1:39" x14ac:dyDescent="0.25">
      <c r="A218" s="4" t="s">
        <v>1246</v>
      </c>
      <c r="B218" s="4" t="s">
        <v>71</v>
      </c>
      <c r="C218" s="4">
        <v>2019</v>
      </c>
      <c r="D218" s="4" t="s">
        <v>390</v>
      </c>
      <c r="E218" s="4" t="s">
        <v>179</v>
      </c>
      <c r="F218" s="4" t="s">
        <v>579</v>
      </c>
      <c r="G218" s="4" t="s">
        <v>712</v>
      </c>
      <c r="H218" s="4" t="s">
        <v>15</v>
      </c>
      <c r="I218" s="4" t="s">
        <v>16</v>
      </c>
      <c r="J218" s="4" t="s">
        <v>126</v>
      </c>
      <c r="K218" s="4">
        <v>367</v>
      </c>
      <c r="L218" s="6" t="s">
        <v>20</v>
      </c>
      <c r="M218" s="5" t="s">
        <v>72</v>
      </c>
      <c r="N218" s="5" t="s">
        <v>21</v>
      </c>
      <c r="O218" s="17" t="s">
        <v>48</v>
      </c>
      <c r="P218" s="5" t="s">
        <v>37</v>
      </c>
      <c r="Q218" s="5" t="s">
        <v>37</v>
      </c>
      <c r="R218" s="4" t="s">
        <v>388</v>
      </c>
      <c r="S218" s="4">
        <v>7100</v>
      </c>
      <c r="T218" s="4">
        <v>1.19</v>
      </c>
      <c r="V218" s="4" t="s">
        <v>99</v>
      </c>
      <c r="Z218" s="4">
        <v>165</v>
      </c>
      <c r="AB218" s="4">
        <v>60</v>
      </c>
      <c r="AD218" s="4">
        <v>146</v>
      </c>
      <c r="AF218" s="8">
        <f t="shared" si="4"/>
        <v>146.41018521954402</v>
      </c>
      <c r="AG218" s="4">
        <v>347.06410369753411</v>
      </c>
      <c r="AJ218" s="4">
        <v>41.834446593725502</v>
      </c>
      <c r="AK218" s="4">
        <v>-7.3860818633108269E-2</v>
      </c>
      <c r="AL218" s="4" t="s">
        <v>96</v>
      </c>
      <c r="AM218" s="4" t="s">
        <v>97</v>
      </c>
    </row>
    <row r="219" spans="1:39" x14ac:dyDescent="0.25">
      <c r="A219" s="4" t="s">
        <v>1246</v>
      </c>
      <c r="B219" s="4" t="s">
        <v>71</v>
      </c>
      <c r="C219" s="4">
        <v>2019</v>
      </c>
      <c r="D219" s="4" t="s">
        <v>390</v>
      </c>
      <c r="E219" s="4" t="s">
        <v>179</v>
      </c>
      <c r="F219" s="4" t="s">
        <v>579</v>
      </c>
      <c r="G219" s="4" t="s">
        <v>712</v>
      </c>
      <c r="H219" s="4" t="s">
        <v>15</v>
      </c>
      <c r="I219" s="4" t="s">
        <v>16</v>
      </c>
      <c r="J219" s="4" t="s">
        <v>126</v>
      </c>
      <c r="K219" s="4">
        <v>367</v>
      </c>
      <c r="L219" s="6" t="s">
        <v>20</v>
      </c>
      <c r="M219" s="5" t="s">
        <v>72</v>
      </c>
      <c r="N219" s="5" t="s">
        <v>21</v>
      </c>
      <c r="O219" s="17" t="s">
        <v>48</v>
      </c>
      <c r="P219" s="5" t="s">
        <v>37</v>
      </c>
      <c r="Q219" s="5" t="s">
        <v>37</v>
      </c>
      <c r="R219" s="4" t="s">
        <v>388</v>
      </c>
      <c r="S219" s="4">
        <v>7100</v>
      </c>
      <c r="T219" s="4">
        <v>1.19</v>
      </c>
      <c r="V219" s="4" t="s">
        <v>99</v>
      </c>
      <c r="Z219" s="4">
        <v>165</v>
      </c>
      <c r="AB219" s="4">
        <v>60</v>
      </c>
      <c r="AD219" s="4">
        <v>146</v>
      </c>
      <c r="AF219" s="8">
        <f t="shared" si="4"/>
        <v>146.41018521954402</v>
      </c>
      <c r="AG219" s="4">
        <v>278.55800533234407</v>
      </c>
      <c r="AJ219" s="4">
        <v>93.983203967537804</v>
      </c>
      <c r="AK219" s="4">
        <v>-8.276267188549194E-2</v>
      </c>
      <c r="AL219" s="4" t="s">
        <v>96</v>
      </c>
      <c r="AM219" s="4" t="s">
        <v>97</v>
      </c>
    </row>
    <row r="220" spans="1:39" x14ac:dyDescent="0.25">
      <c r="A220" s="4" t="s">
        <v>1246</v>
      </c>
      <c r="B220" s="4" t="s">
        <v>71</v>
      </c>
      <c r="C220" s="4">
        <v>2019</v>
      </c>
      <c r="D220" s="4" t="s">
        <v>390</v>
      </c>
      <c r="E220" s="4" t="s">
        <v>179</v>
      </c>
      <c r="F220" s="4" t="s">
        <v>579</v>
      </c>
      <c r="G220" s="4" t="s">
        <v>712</v>
      </c>
      <c r="H220" s="4" t="s">
        <v>15</v>
      </c>
      <c r="I220" s="4" t="s">
        <v>16</v>
      </c>
      <c r="J220" s="4" t="s">
        <v>126</v>
      </c>
      <c r="K220" s="4">
        <v>367</v>
      </c>
      <c r="L220" s="6" t="s">
        <v>20</v>
      </c>
      <c r="M220" s="5" t="s">
        <v>72</v>
      </c>
      <c r="N220" s="5" t="s">
        <v>21</v>
      </c>
      <c r="O220" s="17" t="s">
        <v>48</v>
      </c>
      <c r="P220" s="5" t="s">
        <v>37</v>
      </c>
      <c r="Q220" s="5" t="s">
        <v>37</v>
      </c>
      <c r="R220" s="4" t="s">
        <v>388</v>
      </c>
      <c r="S220" s="4">
        <v>7100</v>
      </c>
      <c r="T220" s="4">
        <v>1.19</v>
      </c>
      <c r="V220" s="4" t="s">
        <v>99</v>
      </c>
      <c r="Z220" s="4">
        <v>165</v>
      </c>
      <c r="AB220" s="4">
        <v>60</v>
      </c>
      <c r="AD220" s="4">
        <v>146</v>
      </c>
      <c r="AF220" s="8">
        <f t="shared" si="4"/>
        <v>146.41018521954402</v>
      </c>
      <c r="AG220" s="4">
        <v>287.6817026399001</v>
      </c>
      <c r="AJ220" s="4">
        <v>178.78685727772333</v>
      </c>
      <c r="AK220" s="4">
        <v>-1.1970862458178265E-2</v>
      </c>
      <c r="AL220" s="4" t="s">
        <v>96</v>
      </c>
      <c r="AM220" s="4" t="s">
        <v>97</v>
      </c>
    </row>
    <row r="221" spans="1:39" x14ac:dyDescent="0.25">
      <c r="A221" s="4" t="s">
        <v>1246</v>
      </c>
      <c r="B221" s="4" t="s">
        <v>71</v>
      </c>
      <c r="C221" s="4">
        <v>2019</v>
      </c>
      <c r="D221" s="4" t="s">
        <v>390</v>
      </c>
      <c r="E221" s="4" t="s">
        <v>179</v>
      </c>
      <c r="F221" s="4" t="s">
        <v>579</v>
      </c>
      <c r="G221" s="4" t="s">
        <v>712</v>
      </c>
      <c r="H221" s="4" t="s">
        <v>15</v>
      </c>
      <c r="I221" s="4" t="s">
        <v>16</v>
      </c>
      <c r="J221" s="4" t="s">
        <v>126</v>
      </c>
      <c r="K221" s="4">
        <v>367</v>
      </c>
      <c r="L221" s="6" t="s">
        <v>20</v>
      </c>
      <c r="M221" s="5" t="s">
        <v>72</v>
      </c>
      <c r="N221" s="5" t="s">
        <v>21</v>
      </c>
      <c r="O221" s="17" t="s">
        <v>48</v>
      </c>
      <c r="P221" s="5" t="s">
        <v>37</v>
      </c>
      <c r="Q221" s="5" t="s">
        <v>37</v>
      </c>
      <c r="R221" s="4" t="s">
        <v>388</v>
      </c>
      <c r="S221" s="4">
        <v>7100</v>
      </c>
      <c r="T221" s="4">
        <v>1.19</v>
      </c>
      <c r="V221" s="4" t="s">
        <v>99</v>
      </c>
      <c r="Z221" s="4">
        <v>165</v>
      </c>
      <c r="AB221" s="4">
        <v>60</v>
      </c>
      <c r="AD221" s="4">
        <v>146</v>
      </c>
      <c r="AF221" s="8">
        <f t="shared" si="4"/>
        <v>146.41018521954402</v>
      </c>
      <c r="AG221" s="4">
        <v>811.28840927481031</v>
      </c>
      <c r="AJ221" s="4">
        <v>-450.2108232467989</v>
      </c>
      <c r="AK221" s="4">
        <v>0</v>
      </c>
      <c r="AL221" s="4" t="s">
        <v>96</v>
      </c>
      <c r="AM221" s="4" t="s">
        <v>97</v>
      </c>
    </row>
    <row r="222" spans="1:39" x14ac:dyDescent="0.25">
      <c r="A222" s="4" t="s">
        <v>1246</v>
      </c>
      <c r="B222" s="4" t="s">
        <v>71</v>
      </c>
      <c r="C222" s="4">
        <v>2019</v>
      </c>
      <c r="D222" s="4" t="s">
        <v>390</v>
      </c>
      <c r="E222" s="4" t="s">
        <v>179</v>
      </c>
      <c r="F222" s="4" t="s">
        <v>579</v>
      </c>
      <c r="G222" s="4" t="s">
        <v>712</v>
      </c>
      <c r="H222" s="4" t="s">
        <v>15</v>
      </c>
      <c r="I222" s="4" t="s">
        <v>16</v>
      </c>
      <c r="J222" s="4" t="s">
        <v>126</v>
      </c>
      <c r="K222" s="4">
        <v>367</v>
      </c>
      <c r="L222" s="6" t="s">
        <v>20</v>
      </c>
      <c r="M222" s="5" t="s">
        <v>72</v>
      </c>
      <c r="N222" s="5" t="s">
        <v>21</v>
      </c>
      <c r="O222" s="17" t="s">
        <v>48</v>
      </c>
      <c r="P222" s="5" t="s">
        <v>37</v>
      </c>
      <c r="Q222" s="5" t="s">
        <v>37</v>
      </c>
      <c r="R222" s="4" t="s">
        <v>388</v>
      </c>
      <c r="S222" s="4">
        <v>7100</v>
      </c>
      <c r="T222" s="4">
        <v>1.19</v>
      </c>
      <c r="V222" s="4" t="s">
        <v>99</v>
      </c>
      <c r="Z222" s="4">
        <v>165</v>
      </c>
      <c r="AB222" s="4">
        <v>60</v>
      </c>
      <c r="AD222" s="4">
        <v>146</v>
      </c>
      <c r="AF222" s="8">
        <f t="shared" si="4"/>
        <v>146.41018521954402</v>
      </c>
      <c r="AG222" s="4">
        <v>979.20215060014641</v>
      </c>
      <c r="AJ222" s="4">
        <v>-355.9247247063177</v>
      </c>
      <c r="AK222" s="4">
        <v>-8.8323001291471553E-2</v>
      </c>
      <c r="AL222" s="4" t="s">
        <v>96</v>
      </c>
      <c r="AM222" s="4" t="s">
        <v>97</v>
      </c>
    </row>
    <row r="223" spans="1:39" x14ac:dyDescent="0.25">
      <c r="A223" s="4" t="s">
        <v>1246</v>
      </c>
      <c r="B223" s="4" t="s">
        <v>71</v>
      </c>
      <c r="C223" s="4">
        <v>2019</v>
      </c>
      <c r="D223" s="4" t="s">
        <v>390</v>
      </c>
      <c r="E223" s="4" t="s">
        <v>179</v>
      </c>
      <c r="F223" s="4" t="s">
        <v>579</v>
      </c>
      <c r="G223" s="4" t="s">
        <v>712</v>
      </c>
      <c r="H223" s="4" t="s">
        <v>15</v>
      </c>
      <c r="I223" s="4" t="s">
        <v>16</v>
      </c>
      <c r="J223" s="4" t="s">
        <v>126</v>
      </c>
      <c r="K223" s="4">
        <v>367</v>
      </c>
      <c r="L223" s="6" t="s">
        <v>20</v>
      </c>
      <c r="M223" s="5" t="s">
        <v>72</v>
      </c>
      <c r="N223" s="5" t="s">
        <v>21</v>
      </c>
      <c r="O223" s="17" t="s">
        <v>48</v>
      </c>
      <c r="P223" s="5" t="s">
        <v>37</v>
      </c>
      <c r="Q223" s="5" t="s">
        <v>37</v>
      </c>
      <c r="R223" s="4" t="s">
        <v>388</v>
      </c>
      <c r="S223" s="4">
        <v>7100</v>
      </c>
      <c r="T223" s="4">
        <v>1.19</v>
      </c>
      <c r="V223" s="4" t="s">
        <v>99</v>
      </c>
      <c r="Z223" s="4">
        <v>165</v>
      </c>
      <c r="AB223" s="4">
        <v>60</v>
      </c>
      <c r="AD223" s="4">
        <v>146</v>
      </c>
      <c r="AF223" s="8">
        <f t="shared" si="4"/>
        <v>146.41018521954402</v>
      </c>
      <c r="AG223" s="4">
        <v>491.2042929446651</v>
      </c>
      <c r="AJ223" s="4">
        <v>335.88994085788914</v>
      </c>
      <c r="AK223" s="4">
        <v>-4.1145329261890053E-2</v>
      </c>
      <c r="AL223" s="4" t="s">
        <v>96</v>
      </c>
      <c r="AM223" s="4" t="s">
        <v>97</v>
      </c>
    </row>
    <row r="224" spans="1:39" x14ac:dyDescent="0.25">
      <c r="A224" s="4" t="s">
        <v>1246</v>
      </c>
      <c r="B224" s="4" t="s">
        <v>71</v>
      </c>
      <c r="C224" s="4">
        <v>2019</v>
      </c>
      <c r="D224" s="4" t="s">
        <v>390</v>
      </c>
      <c r="E224" s="4" t="s">
        <v>179</v>
      </c>
      <c r="F224" s="4" t="s">
        <v>579</v>
      </c>
      <c r="G224" s="4" t="s">
        <v>712</v>
      </c>
      <c r="H224" s="4" t="s">
        <v>15</v>
      </c>
      <c r="I224" s="4" t="s">
        <v>16</v>
      </c>
      <c r="J224" s="4" t="s">
        <v>126</v>
      </c>
      <c r="K224" s="4">
        <v>367</v>
      </c>
      <c r="L224" s="6" t="s">
        <v>20</v>
      </c>
      <c r="M224" s="5" t="s">
        <v>72</v>
      </c>
      <c r="N224" s="5" t="s">
        <v>21</v>
      </c>
      <c r="O224" s="17" t="s">
        <v>48</v>
      </c>
      <c r="P224" s="5" t="s">
        <v>37</v>
      </c>
      <c r="Q224" s="5" t="s">
        <v>37</v>
      </c>
      <c r="R224" s="4" t="s">
        <v>388</v>
      </c>
      <c r="S224" s="4">
        <v>7100</v>
      </c>
      <c r="T224" s="4">
        <v>1.19</v>
      </c>
      <c r="V224" s="4" t="s">
        <v>99</v>
      </c>
      <c r="Z224" s="4">
        <v>165</v>
      </c>
      <c r="AB224" s="4">
        <v>60</v>
      </c>
      <c r="AD224" s="4">
        <v>146</v>
      </c>
      <c r="AF224" s="8">
        <f t="shared" si="4"/>
        <v>146.41018521954402</v>
      </c>
      <c r="AG224" s="4">
        <v>47.989083343370652</v>
      </c>
      <c r="AJ224" s="4">
        <v>287.88135137523614</v>
      </c>
      <c r="AK224" s="4">
        <v>-5.4832153155779897E-2</v>
      </c>
      <c r="AL224" s="4" t="s">
        <v>96</v>
      </c>
      <c r="AM224" s="4" t="s">
        <v>97</v>
      </c>
    </row>
    <row r="225" spans="1:39" x14ac:dyDescent="0.25">
      <c r="A225" s="4" t="s">
        <v>1246</v>
      </c>
      <c r="B225" s="4" t="s">
        <v>71</v>
      </c>
      <c r="C225" s="4">
        <v>2019</v>
      </c>
      <c r="D225" s="4" t="s">
        <v>390</v>
      </c>
      <c r="E225" s="4" t="s">
        <v>179</v>
      </c>
      <c r="F225" s="4" t="s">
        <v>579</v>
      </c>
      <c r="G225" s="4" t="s">
        <v>712</v>
      </c>
      <c r="H225" s="4" t="s">
        <v>15</v>
      </c>
      <c r="I225" s="4" t="s">
        <v>16</v>
      </c>
      <c r="J225" s="4" t="s">
        <v>126</v>
      </c>
      <c r="K225" s="4">
        <v>367</v>
      </c>
      <c r="L225" s="6" t="s">
        <v>20</v>
      </c>
      <c r="M225" s="5" t="s">
        <v>72</v>
      </c>
      <c r="N225" s="5" t="s">
        <v>21</v>
      </c>
      <c r="O225" s="17" t="s">
        <v>48</v>
      </c>
      <c r="P225" s="5" t="s">
        <v>37</v>
      </c>
      <c r="Q225" s="5" t="s">
        <v>37</v>
      </c>
      <c r="R225" s="4" t="s">
        <v>388</v>
      </c>
      <c r="S225" s="4">
        <v>7100</v>
      </c>
      <c r="T225" s="4">
        <v>1.19</v>
      </c>
      <c r="V225" s="4" t="s">
        <v>99</v>
      </c>
      <c r="Z225" s="4">
        <v>165</v>
      </c>
      <c r="AB225" s="4">
        <v>60</v>
      </c>
      <c r="AD225" s="4">
        <v>146</v>
      </c>
      <c r="AF225" s="8">
        <f t="shared" si="4"/>
        <v>146.41018521954402</v>
      </c>
      <c r="AG225" s="4">
        <v>274.32440173300148</v>
      </c>
      <c r="AJ225" s="4">
        <v>0</v>
      </c>
      <c r="AK225" s="4">
        <v>0</v>
      </c>
      <c r="AL225" s="4" t="s">
        <v>96</v>
      </c>
      <c r="AM225" s="4" t="s">
        <v>97</v>
      </c>
    </row>
    <row r="226" spans="1:39" x14ac:dyDescent="0.25">
      <c r="A226" s="4" t="s">
        <v>1246</v>
      </c>
      <c r="B226" s="4" t="s">
        <v>71</v>
      </c>
      <c r="C226" s="4">
        <v>2019</v>
      </c>
      <c r="D226" s="4" t="s">
        <v>390</v>
      </c>
      <c r="E226" s="4" t="s">
        <v>179</v>
      </c>
      <c r="F226" s="4" t="s">
        <v>579</v>
      </c>
      <c r="G226" s="4" t="s">
        <v>712</v>
      </c>
      <c r="H226" s="4" t="s">
        <v>15</v>
      </c>
      <c r="I226" s="4" t="s">
        <v>16</v>
      </c>
      <c r="J226" s="4" t="s">
        <v>126</v>
      </c>
      <c r="K226" s="4">
        <v>367</v>
      </c>
      <c r="L226" s="6" t="s">
        <v>20</v>
      </c>
      <c r="M226" s="5" t="s">
        <v>72</v>
      </c>
      <c r="N226" s="5" t="s">
        <v>21</v>
      </c>
      <c r="O226" s="17" t="s">
        <v>48</v>
      </c>
      <c r="P226" s="5" t="s">
        <v>37</v>
      </c>
      <c r="Q226" s="5" t="s">
        <v>37</v>
      </c>
      <c r="R226" s="4" t="s">
        <v>388</v>
      </c>
      <c r="S226" s="4">
        <v>7100</v>
      </c>
      <c r="T226" s="4">
        <v>1.19</v>
      </c>
      <c r="V226" s="4" t="s">
        <v>99</v>
      </c>
      <c r="Z226" s="4">
        <v>165</v>
      </c>
      <c r="AB226" s="4">
        <v>60</v>
      </c>
      <c r="AD226" s="4">
        <v>146</v>
      </c>
      <c r="AF226" s="8">
        <f t="shared" si="4"/>
        <v>146.41018521954402</v>
      </c>
      <c r="AG226" s="4">
        <v>449.64586902905535</v>
      </c>
      <c r="AJ226" s="4">
        <v>-229.8079427902577</v>
      </c>
      <c r="AK226" s="4">
        <v>0.12418517748544594</v>
      </c>
      <c r="AL226" s="4" t="s">
        <v>96</v>
      </c>
      <c r="AM226" s="4" t="s">
        <v>97</v>
      </c>
    </row>
    <row r="227" spans="1:39" x14ac:dyDescent="0.25">
      <c r="A227" s="4" t="s">
        <v>1246</v>
      </c>
      <c r="B227" s="4" t="s">
        <v>71</v>
      </c>
      <c r="C227" s="4">
        <v>2019</v>
      </c>
      <c r="D227" s="4" t="s">
        <v>390</v>
      </c>
      <c r="E227" s="4" t="s">
        <v>179</v>
      </c>
      <c r="F227" s="4" t="s">
        <v>579</v>
      </c>
      <c r="G227" s="4" t="s">
        <v>712</v>
      </c>
      <c r="H227" s="4" t="s">
        <v>15</v>
      </c>
      <c r="I227" s="4" t="s">
        <v>16</v>
      </c>
      <c r="J227" s="4" t="s">
        <v>126</v>
      </c>
      <c r="K227" s="4">
        <v>367</v>
      </c>
      <c r="L227" s="6" t="s">
        <v>20</v>
      </c>
      <c r="M227" s="5" t="s">
        <v>72</v>
      </c>
      <c r="N227" s="5" t="s">
        <v>21</v>
      </c>
      <c r="O227" s="17" t="s">
        <v>48</v>
      </c>
      <c r="P227" s="5" t="s">
        <v>37</v>
      </c>
      <c r="Q227" s="5" t="s">
        <v>37</v>
      </c>
      <c r="R227" s="4" t="s">
        <v>388</v>
      </c>
      <c r="S227" s="4">
        <v>7100</v>
      </c>
      <c r="T227" s="4">
        <v>1.19</v>
      </c>
      <c r="V227" s="4" t="s">
        <v>99</v>
      </c>
      <c r="Z227" s="4">
        <v>165</v>
      </c>
      <c r="AB227" s="4">
        <v>60</v>
      </c>
      <c r="AD227" s="4">
        <v>146</v>
      </c>
      <c r="AF227" s="8">
        <f t="shared" si="4"/>
        <v>146.41018521954402</v>
      </c>
      <c r="AG227" s="4">
        <v>112.13193123238506</v>
      </c>
      <c r="AJ227" s="4">
        <v>0</v>
      </c>
      <c r="AK227" s="4">
        <v>9.8543335551707772E-2</v>
      </c>
      <c r="AL227" s="4" t="s">
        <v>96</v>
      </c>
      <c r="AM227" s="4" t="s">
        <v>97</v>
      </c>
    </row>
    <row r="228" spans="1:39" x14ac:dyDescent="0.25">
      <c r="A228" s="4" t="s">
        <v>1246</v>
      </c>
      <c r="B228" s="4" t="s">
        <v>71</v>
      </c>
      <c r="C228" s="4">
        <v>2019</v>
      </c>
      <c r="D228" s="4" t="s">
        <v>390</v>
      </c>
      <c r="E228" s="4" t="s">
        <v>179</v>
      </c>
      <c r="F228" s="4" t="s">
        <v>579</v>
      </c>
      <c r="G228" s="4" t="s">
        <v>712</v>
      </c>
      <c r="H228" s="4" t="s">
        <v>15</v>
      </c>
      <c r="I228" s="4" t="s">
        <v>16</v>
      </c>
      <c r="J228" s="4" t="s">
        <v>126</v>
      </c>
      <c r="K228" s="4">
        <v>367</v>
      </c>
      <c r="L228" s="6" t="s">
        <v>20</v>
      </c>
      <c r="M228" s="5" t="s">
        <v>72</v>
      </c>
      <c r="N228" s="5" t="s">
        <v>21</v>
      </c>
      <c r="O228" s="17" t="s">
        <v>48</v>
      </c>
      <c r="P228" s="5" t="s">
        <v>37</v>
      </c>
      <c r="Q228" s="5" t="s">
        <v>37</v>
      </c>
      <c r="R228" s="4" t="s">
        <v>389</v>
      </c>
      <c r="S228" s="4">
        <f>0.09*10000</f>
        <v>900</v>
      </c>
      <c r="T228" s="4">
        <v>1.34</v>
      </c>
      <c r="V228" s="4" t="s">
        <v>99</v>
      </c>
      <c r="Z228" s="4">
        <v>124</v>
      </c>
      <c r="AB228" s="4">
        <v>50</v>
      </c>
      <c r="AD228" s="4">
        <v>127</v>
      </c>
      <c r="AF228" s="8">
        <f t="shared" si="4"/>
        <v>111.52428590911741</v>
      </c>
      <c r="AG228" s="4">
        <v>1.9157201274251912</v>
      </c>
      <c r="AJ228" s="4">
        <v>102.77448592788946</v>
      </c>
      <c r="AK228" s="4">
        <v>0.1484619974671017</v>
      </c>
      <c r="AL228" s="4" t="s">
        <v>96</v>
      </c>
      <c r="AM228" s="4" t="s">
        <v>97</v>
      </c>
    </row>
    <row r="229" spans="1:39" x14ac:dyDescent="0.25">
      <c r="A229" s="4" t="s">
        <v>1246</v>
      </c>
      <c r="B229" s="4" t="s">
        <v>71</v>
      </c>
      <c r="C229" s="4">
        <v>2019</v>
      </c>
      <c r="D229" s="4" t="s">
        <v>390</v>
      </c>
      <c r="E229" s="4" t="s">
        <v>179</v>
      </c>
      <c r="F229" s="4" t="s">
        <v>579</v>
      </c>
      <c r="G229" s="4" t="s">
        <v>712</v>
      </c>
      <c r="H229" s="4" t="s">
        <v>15</v>
      </c>
      <c r="I229" s="4" t="s">
        <v>16</v>
      </c>
      <c r="J229" s="4" t="s">
        <v>126</v>
      </c>
      <c r="K229" s="4">
        <v>367</v>
      </c>
      <c r="L229" s="6" t="s">
        <v>20</v>
      </c>
      <c r="M229" s="5" t="s">
        <v>72</v>
      </c>
      <c r="N229" s="5" t="s">
        <v>21</v>
      </c>
      <c r="O229" s="17" t="s">
        <v>48</v>
      </c>
      <c r="P229" s="5" t="s">
        <v>37</v>
      </c>
      <c r="Q229" s="5" t="s">
        <v>37</v>
      </c>
      <c r="R229" s="4" t="s">
        <v>389</v>
      </c>
      <c r="S229" s="4">
        <v>900</v>
      </c>
      <c r="T229" s="4">
        <v>1.34</v>
      </c>
      <c r="V229" s="4" t="s">
        <v>99</v>
      </c>
      <c r="Z229" s="4">
        <v>124</v>
      </c>
      <c r="AB229" s="4">
        <v>50</v>
      </c>
      <c r="AD229" s="4">
        <v>127</v>
      </c>
      <c r="AF229" s="8">
        <f t="shared" si="4"/>
        <v>111.52428590911741</v>
      </c>
      <c r="AG229" s="4">
        <v>2.6713900725462345</v>
      </c>
      <c r="AJ229" s="4">
        <v>125.97184367260377</v>
      </c>
      <c r="AK229" s="4">
        <v>3.5407136120055228E-2</v>
      </c>
      <c r="AL229" s="4" t="s">
        <v>96</v>
      </c>
      <c r="AM229" s="4" t="s">
        <v>97</v>
      </c>
    </row>
    <row r="230" spans="1:39" x14ac:dyDescent="0.25">
      <c r="A230" s="4" t="s">
        <v>1246</v>
      </c>
      <c r="B230" s="4" t="s">
        <v>71</v>
      </c>
      <c r="C230" s="4">
        <v>2019</v>
      </c>
      <c r="D230" s="4" t="s">
        <v>390</v>
      </c>
      <c r="E230" s="4" t="s">
        <v>179</v>
      </c>
      <c r="F230" s="4" t="s">
        <v>579</v>
      </c>
      <c r="G230" s="4" t="s">
        <v>712</v>
      </c>
      <c r="H230" s="4" t="s">
        <v>15</v>
      </c>
      <c r="I230" s="4" t="s">
        <v>16</v>
      </c>
      <c r="J230" s="4" t="s">
        <v>126</v>
      </c>
      <c r="K230" s="4">
        <v>367</v>
      </c>
      <c r="L230" s="6" t="s">
        <v>20</v>
      </c>
      <c r="M230" s="5" t="s">
        <v>72</v>
      </c>
      <c r="N230" s="5" t="s">
        <v>21</v>
      </c>
      <c r="O230" s="17" t="s">
        <v>48</v>
      </c>
      <c r="P230" s="5" t="s">
        <v>37</v>
      </c>
      <c r="Q230" s="5" t="s">
        <v>37</v>
      </c>
      <c r="R230" s="4" t="s">
        <v>389</v>
      </c>
      <c r="S230" s="4">
        <v>900</v>
      </c>
      <c r="T230" s="4">
        <v>1.34</v>
      </c>
      <c r="V230" s="4" t="s">
        <v>99</v>
      </c>
      <c r="Z230" s="4">
        <v>124</v>
      </c>
      <c r="AB230" s="4">
        <v>50</v>
      </c>
      <c r="AD230" s="4">
        <v>127</v>
      </c>
      <c r="AF230" s="8">
        <f t="shared" si="4"/>
        <v>111.52428590911741</v>
      </c>
      <c r="AG230" s="4">
        <v>1.091940422074166</v>
      </c>
      <c r="AJ230" s="4">
        <v>-98.887945892504504</v>
      </c>
      <c r="AK230" s="4">
        <v>4.9412216191837478E-2</v>
      </c>
      <c r="AL230" s="4" t="s">
        <v>96</v>
      </c>
      <c r="AM230" s="4" t="s">
        <v>97</v>
      </c>
    </row>
    <row r="231" spans="1:39" x14ac:dyDescent="0.25">
      <c r="A231" s="4" t="s">
        <v>1246</v>
      </c>
      <c r="B231" s="4" t="s">
        <v>71</v>
      </c>
      <c r="C231" s="4">
        <v>2019</v>
      </c>
      <c r="D231" s="4" t="s">
        <v>390</v>
      </c>
      <c r="E231" s="4" t="s">
        <v>179</v>
      </c>
      <c r="F231" s="4" t="s">
        <v>579</v>
      </c>
      <c r="G231" s="4" t="s">
        <v>712</v>
      </c>
      <c r="H231" s="4" t="s">
        <v>15</v>
      </c>
      <c r="I231" s="4" t="s">
        <v>16</v>
      </c>
      <c r="J231" s="4" t="s">
        <v>126</v>
      </c>
      <c r="K231" s="4">
        <v>367</v>
      </c>
      <c r="L231" s="6" t="s">
        <v>20</v>
      </c>
      <c r="M231" s="5" t="s">
        <v>72</v>
      </c>
      <c r="N231" s="5" t="s">
        <v>21</v>
      </c>
      <c r="O231" s="17" t="s">
        <v>48</v>
      </c>
      <c r="P231" s="5" t="s">
        <v>37</v>
      </c>
      <c r="Q231" s="5" t="s">
        <v>37</v>
      </c>
      <c r="R231" s="4" t="s">
        <v>389</v>
      </c>
      <c r="S231" s="4">
        <v>900</v>
      </c>
      <c r="T231" s="4">
        <v>1.34</v>
      </c>
      <c r="V231" s="4" t="s">
        <v>99</v>
      </c>
      <c r="Z231" s="4">
        <v>124</v>
      </c>
      <c r="AB231" s="4">
        <v>50</v>
      </c>
      <c r="AD231" s="4">
        <v>127</v>
      </c>
      <c r="AF231" s="8">
        <f t="shared" si="4"/>
        <v>111.52428590911741</v>
      </c>
      <c r="AG231" s="4">
        <v>1.3804493981010526</v>
      </c>
      <c r="AJ231" s="4">
        <v>-221.2805510141288</v>
      </c>
      <c r="AK231" s="4">
        <v>7.0493438667762254E-2</v>
      </c>
      <c r="AL231" s="4" t="s">
        <v>96</v>
      </c>
      <c r="AM231" s="4" t="s">
        <v>97</v>
      </c>
    </row>
    <row r="232" spans="1:39" x14ac:dyDescent="0.25">
      <c r="A232" s="4" t="s">
        <v>1246</v>
      </c>
      <c r="B232" s="4" t="s">
        <v>71</v>
      </c>
      <c r="C232" s="4">
        <v>2019</v>
      </c>
      <c r="D232" s="4" t="s">
        <v>390</v>
      </c>
      <c r="E232" s="4" t="s">
        <v>179</v>
      </c>
      <c r="F232" s="4" t="s">
        <v>579</v>
      </c>
      <c r="G232" s="4" t="s">
        <v>712</v>
      </c>
      <c r="H232" s="4" t="s">
        <v>15</v>
      </c>
      <c r="I232" s="4" t="s">
        <v>16</v>
      </c>
      <c r="J232" s="4" t="s">
        <v>126</v>
      </c>
      <c r="K232" s="4">
        <v>367</v>
      </c>
      <c r="L232" s="6" t="s">
        <v>20</v>
      </c>
      <c r="M232" s="5" t="s">
        <v>72</v>
      </c>
      <c r="N232" s="5" t="s">
        <v>21</v>
      </c>
      <c r="O232" s="17" t="s">
        <v>48</v>
      </c>
      <c r="P232" s="5" t="s">
        <v>37</v>
      </c>
      <c r="Q232" s="5" t="s">
        <v>37</v>
      </c>
      <c r="R232" s="4" t="s">
        <v>389</v>
      </c>
      <c r="S232" s="4">
        <v>900</v>
      </c>
      <c r="T232" s="4">
        <v>1.34</v>
      </c>
      <c r="V232" s="4" t="s">
        <v>99</v>
      </c>
      <c r="Z232" s="4">
        <v>124</v>
      </c>
      <c r="AB232" s="4">
        <v>50</v>
      </c>
      <c r="AD232" s="4">
        <v>127</v>
      </c>
      <c r="AF232" s="8">
        <f t="shared" si="4"/>
        <v>111.52428590911741</v>
      </c>
      <c r="AG232" s="4">
        <v>0.93696665796586154</v>
      </c>
      <c r="AJ232" s="4">
        <v>-131.65597695964829</v>
      </c>
      <c r="AK232" s="4">
        <v>3.1949969623759233E-2</v>
      </c>
      <c r="AL232" s="4" t="s">
        <v>96</v>
      </c>
      <c r="AM232" s="4" t="s">
        <v>97</v>
      </c>
    </row>
    <row r="233" spans="1:39" x14ac:dyDescent="0.25">
      <c r="A233" s="4" t="s">
        <v>1246</v>
      </c>
      <c r="B233" s="4" t="s">
        <v>71</v>
      </c>
      <c r="C233" s="4">
        <v>2019</v>
      </c>
      <c r="D233" s="4" t="s">
        <v>390</v>
      </c>
      <c r="E233" s="4" t="s">
        <v>179</v>
      </c>
      <c r="F233" s="4" t="s">
        <v>579</v>
      </c>
      <c r="G233" s="4" t="s">
        <v>712</v>
      </c>
      <c r="H233" s="4" t="s">
        <v>15</v>
      </c>
      <c r="I233" s="4" t="s">
        <v>16</v>
      </c>
      <c r="J233" s="4" t="s">
        <v>126</v>
      </c>
      <c r="K233" s="4">
        <v>367</v>
      </c>
      <c r="L233" s="6" t="s">
        <v>20</v>
      </c>
      <c r="M233" s="5" t="s">
        <v>72</v>
      </c>
      <c r="N233" s="5" t="s">
        <v>21</v>
      </c>
      <c r="O233" s="17" t="s">
        <v>48</v>
      </c>
      <c r="P233" s="5" t="s">
        <v>37</v>
      </c>
      <c r="Q233" s="5" t="s">
        <v>37</v>
      </c>
      <c r="R233" s="4" t="s">
        <v>389</v>
      </c>
      <c r="S233" s="4">
        <v>900</v>
      </c>
      <c r="T233" s="4">
        <v>1.34</v>
      </c>
      <c r="V233" s="4" t="s">
        <v>99</v>
      </c>
      <c r="Z233" s="4">
        <v>124</v>
      </c>
      <c r="AB233" s="4">
        <v>50</v>
      </c>
      <c r="AD233" s="4">
        <v>127</v>
      </c>
      <c r="AF233" s="8">
        <f t="shared" si="4"/>
        <v>111.52428590911741</v>
      </c>
      <c r="AG233" s="4">
        <v>2.636209853633309</v>
      </c>
      <c r="AJ233" s="4">
        <v>-154.80705660530174</v>
      </c>
      <c r="AK233" s="4">
        <v>2.0955781124779718E-2</v>
      </c>
      <c r="AL233" s="4" t="s">
        <v>96</v>
      </c>
      <c r="AM233" s="4" t="s">
        <v>97</v>
      </c>
    </row>
    <row r="234" spans="1:39" x14ac:dyDescent="0.25">
      <c r="A234" s="4" t="s">
        <v>1246</v>
      </c>
      <c r="B234" s="4" t="s">
        <v>71</v>
      </c>
      <c r="C234" s="4">
        <v>2019</v>
      </c>
      <c r="D234" s="4" t="s">
        <v>390</v>
      </c>
      <c r="E234" s="4" t="s">
        <v>179</v>
      </c>
      <c r="F234" s="4" t="s">
        <v>579</v>
      </c>
      <c r="G234" s="4" t="s">
        <v>712</v>
      </c>
      <c r="H234" s="4" t="s">
        <v>15</v>
      </c>
      <c r="I234" s="4" t="s">
        <v>16</v>
      </c>
      <c r="J234" s="4" t="s">
        <v>126</v>
      </c>
      <c r="K234" s="4">
        <v>367</v>
      </c>
      <c r="L234" s="6" t="s">
        <v>20</v>
      </c>
      <c r="M234" s="5" t="s">
        <v>72</v>
      </c>
      <c r="N234" s="5" t="s">
        <v>21</v>
      </c>
      <c r="O234" s="17" t="s">
        <v>48</v>
      </c>
      <c r="P234" s="5" t="s">
        <v>37</v>
      </c>
      <c r="Q234" s="5" t="s">
        <v>37</v>
      </c>
      <c r="R234" s="4" t="s">
        <v>389</v>
      </c>
      <c r="S234" s="4">
        <v>900</v>
      </c>
      <c r="T234" s="4">
        <v>1.34</v>
      </c>
      <c r="V234" s="4" t="s">
        <v>99</v>
      </c>
      <c r="Z234" s="4">
        <v>124</v>
      </c>
      <c r="AB234" s="4">
        <v>50</v>
      </c>
      <c r="AD234" s="4">
        <v>127</v>
      </c>
      <c r="AF234" s="8">
        <f t="shared" si="4"/>
        <v>111.52428590911741</v>
      </c>
      <c r="AG234" s="4">
        <v>21.204047941930341</v>
      </c>
      <c r="AJ234" s="4">
        <v>-126.37422041014045</v>
      </c>
      <c r="AK234" s="4">
        <v>0.12279899877221462</v>
      </c>
      <c r="AL234" s="4" t="s">
        <v>96</v>
      </c>
      <c r="AM234" s="4" t="s">
        <v>97</v>
      </c>
    </row>
    <row r="235" spans="1:39" x14ac:dyDescent="0.25">
      <c r="A235" s="4" t="s">
        <v>1246</v>
      </c>
      <c r="B235" s="4" t="s">
        <v>71</v>
      </c>
      <c r="C235" s="4">
        <v>2019</v>
      </c>
      <c r="D235" s="4" t="s">
        <v>390</v>
      </c>
      <c r="E235" s="4" t="s">
        <v>179</v>
      </c>
      <c r="F235" s="4" t="s">
        <v>579</v>
      </c>
      <c r="G235" s="4" t="s">
        <v>712</v>
      </c>
      <c r="H235" s="4" t="s">
        <v>15</v>
      </c>
      <c r="I235" s="4" t="s">
        <v>16</v>
      </c>
      <c r="J235" s="4" t="s">
        <v>126</v>
      </c>
      <c r="K235" s="4">
        <v>367</v>
      </c>
      <c r="L235" s="6" t="s">
        <v>20</v>
      </c>
      <c r="M235" s="5" t="s">
        <v>72</v>
      </c>
      <c r="N235" s="5" t="s">
        <v>21</v>
      </c>
      <c r="O235" s="17" t="s">
        <v>48</v>
      </c>
      <c r="P235" s="5" t="s">
        <v>37</v>
      </c>
      <c r="Q235" s="5" t="s">
        <v>37</v>
      </c>
      <c r="R235" s="4" t="s">
        <v>389</v>
      </c>
      <c r="S235" s="4">
        <v>900</v>
      </c>
      <c r="T235" s="4">
        <v>1.34</v>
      </c>
      <c r="V235" s="4" t="s">
        <v>99</v>
      </c>
      <c r="Z235" s="4">
        <v>124</v>
      </c>
      <c r="AB235" s="4">
        <v>50</v>
      </c>
      <c r="AD235" s="4">
        <v>127</v>
      </c>
      <c r="AF235" s="8">
        <f t="shared" si="4"/>
        <v>111.52428590911741</v>
      </c>
      <c r="AG235" s="4">
        <v>4.5090416113935188</v>
      </c>
      <c r="AJ235" s="4">
        <v>-80.50661016154838</v>
      </c>
      <c r="AK235" s="4">
        <v>7.1591338463113607E-2</v>
      </c>
      <c r="AL235" s="4" t="s">
        <v>96</v>
      </c>
      <c r="AM235" s="4" t="s">
        <v>97</v>
      </c>
    </row>
    <row r="236" spans="1:39" x14ac:dyDescent="0.25">
      <c r="A236" s="4" t="s">
        <v>1246</v>
      </c>
      <c r="B236" s="4" t="s">
        <v>71</v>
      </c>
      <c r="C236" s="4">
        <v>2019</v>
      </c>
      <c r="D236" s="4" t="s">
        <v>390</v>
      </c>
      <c r="E236" s="4" t="s">
        <v>179</v>
      </c>
      <c r="F236" s="4" t="s">
        <v>579</v>
      </c>
      <c r="G236" s="4" t="s">
        <v>712</v>
      </c>
      <c r="H236" s="4" t="s">
        <v>15</v>
      </c>
      <c r="I236" s="4" t="s">
        <v>16</v>
      </c>
      <c r="J236" s="4" t="s">
        <v>126</v>
      </c>
      <c r="K236" s="4">
        <v>367</v>
      </c>
      <c r="L236" s="6" t="s">
        <v>20</v>
      </c>
      <c r="M236" s="5" t="s">
        <v>72</v>
      </c>
      <c r="N236" s="5" t="s">
        <v>21</v>
      </c>
      <c r="O236" s="17" t="s">
        <v>48</v>
      </c>
      <c r="P236" s="5" t="s">
        <v>37</v>
      </c>
      <c r="Q236" s="5" t="s">
        <v>37</v>
      </c>
      <c r="R236" s="4" t="s">
        <v>389</v>
      </c>
      <c r="S236" s="4">
        <v>900</v>
      </c>
      <c r="T236" s="4">
        <v>1.34</v>
      </c>
      <c r="V236" s="4" t="s">
        <v>99</v>
      </c>
      <c r="Z236" s="4">
        <v>124</v>
      </c>
      <c r="AB236" s="4">
        <v>50</v>
      </c>
      <c r="AD236" s="4">
        <v>127</v>
      </c>
      <c r="AF236" s="8">
        <f t="shared" si="4"/>
        <v>111.52428590911741</v>
      </c>
      <c r="AG236" s="4">
        <v>3.4704452459278139</v>
      </c>
      <c r="AJ236" s="4">
        <v>183.82129008486589</v>
      </c>
      <c r="AK236" s="4">
        <v>0.13874912122217042</v>
      </c>
      <c r="AL236" s="4" t="s">
        <v>96</v>
      </c>
      <c r="AM236" s="4" t="s">
        <v>97</v>
      </c>
    </row>
    <row r="237" spans="1:39" x14ac:dyDescent="0.25">
      <c r="A237" s="4" t="s">
        <v>1246</v>
      </c>
      <c r="B237" s="4" t="s">
        <v>71</v>
      </c>
      <c r="C237" s="4">
        <v>2019</v>
      </c>
      <c r="D237" s="4" t="s">
        <v>390</v>
      </c>
      <c r="E237" s="4" t="s">
        <v>179</v>
      </c>
      <c r="F237" s="4" t="s">
        <v>579</v>
      </c>
      <c r="G237" s="4" t="s">
        <v>712</v>
      </c>
      <c r="H237" s="4" t="s">
        <v>15</v>
      </c>
      <c r="I237" s="4" t="s">
        <v>16</v>
      </c>
      <c r="J237" s="4" t="s">
        <v>126</v>
      </c>
      <c r="K237" s="4">
        <v>367</v>
      </c>
      <c r="L237" s="6" t="s">
        <v>20</v>
      </c>
      <c r="M237" s="5" t="s">
        <v>72</v>
      </c>
      <c r="N237" s="5" t="s">
        <v>21</v>
      </c>
      <c r="O237" s="17" t="s">
        <v>48</v>
      </c>
      <c r="P237" s="5" t="s">
        <v>37</v>
      </c>
      <c r="Q237" s="5" t="s">
        <v>37</v>
      </c>
      <c r="R237" s="4" t="s">
        <v>389</v>
      </c>
      <c r="S237" s="4">
        <v>900</v>
      </c>
      <c r="T237" s="4">
        <v>1.34</v>
      </c>
      <c r="V237" s="4" t="s">
        <v>99</v>
      </c>
      <c r="Z237" s="4">
        <v>124</v>
      </c>
      <c r="AB237" s="4">
        <v>50</v>
      </c>
      <c r="AD237" s="4">
        <v>127</v>
      </c>
      <c r="AF237" s="8">
        <f t="shared" si="4"/>
        <v>111.52428590911741</v>
      </c>
      <c r="AG237" s="4">
        <v>1.6632059982502605</v>
      </c>
      <c r="AJ237" s="4">
        <v>-258.47664505325338</v>
      </c>
      <c r="AK237" s="4">
        <v>6.119485881455166E-2</v>
      </c>
      <c r="AL237" s="4" t="s">
        <v>96</v>
      </c>
      <c r="AM237" s="4" t="s">
        <v>97</v>
      </c>
    </row>
    <row r="238" spans="1:39" x14ac:dyDescent="0.25">
      <c r="A238" s="4" t="s">
        <v>1246</v>
      </c>
      <c r="B238" s="4" t="s">
        <v>71</v>
      </c>
      <c r="C238" s="4">
        <v>2019</v>
      </c>
      <c r="D238" s="4" t="s">
        <v>390</v>
      </c>
      <c r="E238" s="4" t="s">
        <v>179</v>
      </c>
      <c r="F238" s="4" t="s">
        <v>579</v>
      </c>
      <c r="G238" s="4" t="s">
        <v>712</v>
      </c>
      <c r="H238" s="4" t="s">
        <v>15</v>
      </c>
      <c r="I238" s="4" t="s">
        <v>16</v>
      </c>
      <c r="J238" s="4" t="s">
        <v>126</v>
      </c>
      <c r="K238" s="4">
        <v>367</v>
      </c>
      <c r="L238" s="6" t="s">
        <v>20</v>
      </c>
      <c r="M238" s="5" t="s">
        <v>72</v>
      </c>
      <c r="N238" s="5" t="s">
        <v>21</v>
      </c>
      <c r="O238" s="17" t="s">
        <v>48</v>
      </c>
      <c r="P238" s="5" t="s">
        <v>37</v>
      </c>
      <c r="Q238" s="5" t="s">
        <v>37</v>
      </c>
      <c r="R238" s="4" t="s">
        <v>389</v>
      </c>
      <c r="S238" s="4">
        <v>900</v>
      </c>
      <c r="T238" s="4">
        <v>1.34</v>
      </c>
      <c r="V238" s="4" t="s">
        <v>99</v>
      </c>
      <c r="Z238" s="4">
        <v>124</v>
      </c>
      <c r="AB238" s="4">
        <v>50</v>
      </c>
      <c r="AD238" s="4">
        <v>127</v>
      </c>
      <c r="AF238" s="8">
        <f t="shared" si="4"/>
        <v>111.52428590911741</v>
      </c>
      <c r="AG238" s="4">
        <v>7.4842885343784848</v>
      </c>
      <c r="AJ238" s="4">
        <v>-149.28200332182743</v>
      </c>
      <c r="AK238" s="4">
        <v>0.17354670851891563</v>
      </c>
      <c r="AL238" s="4" t="s">
        <v>96</v>
      </c>
      <c r="AM238" s="4" t="s">
        <v>97</v>
      </c>
    </row>
    <row r="239" spans="1:39" x14ac:dyDescent="0.25">
      <c r="A239" s="4" t="s">
        <v>1246</v>
      </c>
      <c r="B239" s="4" t="s">
        <v>71</v>
      </c>
      <c r="C239" s="4">
        <v>2019</v>
      </c>
      <c r="D239" s="4" t="s">
        <v>390</v>
      </c>
      <c r="E239" s="4" t="s">
        <v>179</v>
      </c>
      <c r="F239" s="4" t="s">
        <v>579</v>
      </c>
      <c r="G239" s="4" t="s">
        <v>712</v>
      </c>
      <c r="H239" s="4" t="s">
        <v>15</v>
      </c>
      <c r="I239" s="4" t="s">
        <v>16</v>
      </c>
      <c r="J239" s="4" t="s">
        <v>126</v>
      </c>
      <c r="K239" s="4">
        <v>367</v>
      </c>
      <c r="L239" s="6" t="s">
        <v>20</v>
      </c>
      <c r="M239" s="5" t="s">
        <v>72</v>
      </c>
      <c r="N239" s="5" t="s">
        <v>21</v>
      </c>
      <c r="O239" s="17" t="s">
        <v>48</v>
      </c>
      <c r="P239" s="5" t="s">
        <v>37</v>
      </c>
      <c r="Q239" s="5" t="s">
        <v>37</v>
      </c>
      <c r="R239" s="4" t="s">
        <v>389</v>
      </c>
      <c r="S239" s="4">
        <v>900</v>
      </c>
      <c r="T239" s="4">
        <v>1.34</v>
      </c>
      <c r="V239" s="4" t="s">
        <v>99</v>
      </c>
      <c r="Z239" s="4">
        <v>124</v>
      </c>
      <c r="AB239" s="4">
        <v>50</v>
      </c>
      <c r="AD239" s="4">
        <v>127</v>
      </c>
      <c r="AF239" s="8">
        <f t="shared" si="4"/>
        <v>111.52428590911741</v>
      </c>
      <c r="AG239" s="4">
        <v>2.6833606879974985</v>
      </c>
      <c r="AJ239" s="4">
        <v>-532.90998712828355</v>
      </c>
      <c r="AK239" s="4">
        <v>4.5740647611804373E-2</v>
      </c>
      <c r="AL239" s="4" t="s">
        <v>96</v>
      </c>
      <c r="AM239" s="4" t="s">
        <v>97</v>
      </c>
    </row>
    <row r="240" spans="1:39" x14ac:dyDescent="0.25">
      <c r="A240" s="4" t="s">
        <v>1246</v>
      </c>
      <c r="B240" s="4" t="s">
        <v>71</v>
      </c>
      <c r="C240" s="4">
        <v>2019</v>
      </c>
      <c r="D240" s="4" t="s">
        <v>390</v>
      </c>
      <c r="E240" s="4" t="s">
        <v>179</v>
      </c>
      <c r="F240" s="4" t="s">
        <v>579</v>
      </c>
      <c r="G240" s="4" t="s">
        <v>712</v>
      </c>
      <c r="H240" s="4" t="s">
        <v>15</v>
      </c>
      <c r="I240" s="4" t="s">
        <v>16</v>
      </c>
      <c r="J240" s="4" t="s">
        <v>126</v>
      </c>
      <c r="K240" s="4">
        <v>367</v>
      </c>
      <c r="L240" s="6" t="s">
        <v>20</v>
      </c>
      <c r="M240" s="5" t="s">
        <v>72</v>
      </c>
      <c r="N240" s="5" t="s">
        <v>21</v>
      </c>
      <c r="O240" s="17" t="s">
        <v>48</v>
      </c>
      <c r="P240" s="5" t="s">
        <v>37</v>
      </c>
      <c r="Q240" s="5" t="s">
        <v>37</v>
      </c>
      <c r="R240" s="4" t="s">
        <v>389</v>
      </c>
      <c r="S240" s="4">
        <v>900</v>
      </c>
      <c r="T240" s="4">
        <v>1.34</v>
      </c>
      <c r="V240" s="4" t="s">
        <v>99</v>
      </c>
      <c r="Z240" s="4">
        <v>124</v>
      </c>
      <c r="AB240" s="4">
        <v>50</v>
      </c>
      <c r="AD240" s="4">
        <v>127</v>
      </c>
      <c r="AF240" s="8">
        <f t="shared" si="4"/>
        <v>111.52428590911741</v>
      </c>
      <c r="AG240" s="4">
        <v>265.82760272233162</v>
      </c>
      <c r="AJ240" s="4">
        <v>-20.69715902186072</v>
      </c>
      <c r="AK240" s="4">
        <v>5.1819709229853524E-2</v>
      </c>
      <c r="AL240" s="4" t="s">
        <v>96</v>
      </c>
      <c r="AM240" s="4" t="s">
        <v>97</v>
      </c>
    </row>
    <row r="241" spans="1:39" x14ac:dyDescent="0.25">
      <c r="A241" s="4" t="s">
        <v>1246</v>
      </c>
      <c r="B241" s="4" t="s">
        <v>71</v>
      </c>
      <c r="C241" s="4">
        <v>2019</v>
      </c>
      <c r="D241" s="4" t="s">
        <v>390</v>
      </c>
      <c r="E241" s="4" t="s">
        <v>179</v>
      </c>
      <c r="F241" s="4" t="s">
        <v>579</v>
      </c>
      <c r="G241" s="4" t="s">
        <v>712</v>
      </c>
      <c r="H241" s="4" t="s">
        <v>15</v>
      </c>
      <c r="I241" s="4" t="s">
        <v>16</v>
      </c>
      <c r="J241" s="4" t="s">
        <v>126</v>
      </c>
      <c r="K241" s="4">
        <v>367</v>
      </c>
      <c r="L241" s="6" t="s">
        <v>20</v>
      </c>
      <c r="M241" s="5" t="s">
        <v>72</v>
      </c>
      <c r="N241" s="5" t="s">
        <v>21</v>
      </c>
      <c r="O241" s="17" t="s">
        <v>48</v>
      </c>
      <c r="P241" s="5" t="s">
        <v>37</v>
      </c>
      <c r="Q241" s="5" t="s">
        <v>37</v>
      </c>
      <c r="R241" s="4" t="s">
        <v>389</v>
      </c>
      <c r="S241" s="4">
        <v>900</v>
      </c>
      <c r="T241" s="4">
        <v>1.34</v>
      </c>
      <c r="V241" s="4" t="s">
        <v>99</v>
      </c>
      <c r="Z241" s="4">
        <v>124</v>
      </c>
      <c r="AB241" s="4">
        <v>50</v>
      </c>
      <c r="AD241" s="4">
        <v>127</v>
      </c>
      <c r="AF241" s="8">
        <f t="shared" si="4"/>
        <v>111.52428590911741</v>
      </c>
      <c r="AG241" s="4">
        <v>29.110883086052784</v>
      </c>
      <c r="AJ241" s="4">
        <v>103.36911653834915</v>
      </c>
      <c r="AK241" s="4">
        <v>6.9946614154570305E-2</v>
      </c>
      <c r="AL241" s="4" t="s">
        <v>96</v>
      </c>
      <c r="AM241" s="4" t="s">
        <v>97</v>
      </c>
    </row>
    <row r="242" spans="1:39" x14ac:dyDescent="0.25">
      <c r="A242" s="4" t="s">
        <v>1246</v>
      </c>
      <c r="B242" s="4" t="s">
        <v>71</v>
      </c>
      <c r="C242" s="4">
        <v>2019</v>
      </c>
      <c r="D242" s="4" t="s">
        <v>390</v>
      </c>
      <c r="E242" s="4" t="s">
        <v>179</v>
      </c>
      <c r="F242" s="4" t="s">
        <v>579</v>
      </c>
      <c r="G242" s="4" t="s">
        <v>712</v>
      </c>
      <c r="H242" s="4" t="s">
        <v>15</v>
      </c>
      <c r="I242" s="4" t="s">
        <v>16</v>
      </c>
      <c r="J242" s="4" t="s">
        <v>126</v>
      </c>
      <c r="K242" s="4">
        <v>367</v>
      </c>
      <c r="L242" s="6" t="s">
        <v>20</v>
      </c>
      <c r="M242" s="5" t="s">
        <v>72</v>
      </c>
      <c r="N242" s="5" t="s">
        <v>21</v>
      </c>
      <c r="O242" s="17" t="s">
        <v>48</v>
      </c>
      <c r="P242" s="5" t="s">
        <v>37</v>
      </c>
      <c r="Q242" s="5" t="s">
        <v>37</v>
      </c>
      <c r="R242" s="4" t="s">
        <v>389</v>
      </c>
      <c r="S242" s="4">
        <v>900</v>
      </c>
      <c r="T242" s="4">
        <v>1.34</v>
      </c>
      <c r="V242" s="4" t="s">
        <v>99</v>
      </c>
      <c r="Z242" s="4">
        <v>124</v>
      </c>
      <c r="AB242" s="4">
        <v>50</v>
      </c>
      <c r="AD242" s="4">
        <v>127</v>
      </c>
      <c r="AF242" s="8">
        <f t="shared" si="4"/>
        <v>111.52428590911741</v>
      </c>
      <c r="AG242" s="4">
        <v>116.72842154698279</v>
      </c>
      <c r="AJ242" s="4">
        <v>204.50240391660702</v>
      </c>
      <c r="AK242" s="4">
        <v>7.3260656915296041E-2</v>
      </c>
      <c r="AL242" s="4" t="s">
        <v>96</v>
      </c>
      <c r="AM242" s="4" t="s">
        <v>97</v>
      </c>
    </row>
    <row r="243" spans="1:39" x14ac:dyDescent="0.25">
      <c r="A243" s="4" t="s">
        <v>1246</v>
      </c>
      <c r="B243" s="4" t="s">
        <v>71</v>
      </c>
      <c r="C243" s="4">
        <v>2019</v>
      </c>
      <c r="D243" s="4" t="s">
        <v>390</v>
      </c>
      <c r="E243" s="4" t="s">
        <v>179</v>
      </c>
      <c r="F243" s="4" t="s">
        <v>579</v>
      </c>
      <c r="G243" s="4" t="s">
        <v>712</v>
      </c>
      <c r="H243" s="4" t="s">
        <v>15</v>
      </c>
      <c r="I243" s="4" t="s">
        <v>16</v>
      </c>
      <c r="J243" s="4" t="s">
        <v>126</v>
      </c>
      <c r="K243" s="4">
        <v>367</v>
      </c>
      <c r="L243" s="6" t="s">
        <v>20</v>
      </c>
      <c r="M243" s="5" t="s">
        <v>72</v>
      </c>
      <c r="N243" s="5" t="s">
        <v>21</v>
      </c>
      <c r="O243" s="17" t="s">
        <v>48</v>
      </c>
      <c r="P243" s="5" t="s">
        <v>37</v>
      </c>
      <c r="Q243" s="5" t="s">
        <v>37</v>
      </c>
      <c r="R243" s="4" t="s">
        <v>389</v>
      </c>
      <c r="S243" s="4">
        <v>900</v>
      </c>
      <c r="T243" s="4">
        <v>1.34</v>
      </c>
      <c r="V243" s="4" t="s">
        <v>99</v>
      </c>
      <c r="Z243" s="4">
        <v>124</v>
      </c>
      <c r="AB243" s="4">
        <v>50</v>
      </c>
      <c r="AD243" s="4">
        <v>127</v>
      </c>
      <c r="AF243" s="8">
        <f t="shared" si="4"/>
        <v>111.52428590911741</v>
      </c>
      <c r="AG243" s="4">
        <v>34.700730132697387</v>
      </c>
      <c r="AJ243" s="4">
        <v>-82.516062423839116</v>
      </c>
      <c r="AK243" s="4">
        <v>1.6926187137533646E-2</v>
      </c>
      <c r="AL243" s="4" t="s">
        <v>96</v>
      </c>
      <c r="AM243" s="4" t="s">
        <v>97</v>
      </c>
    </row>
    <row r="244" spans="1:39" x14ac:dyDescent="0.25">
      <c r="A244" s="4" t="s">
        <v>1246</v>
      </c>
      <c r="B244" s="4" t="s">
        <v>71</v>
      </c>
      <c r="C244" s="4">
        <v>2019</v>
      </c>
      <c r="D244" s="4" t="s">
        <v>390</v>
      </c>
      <c r="E244" s="4" t="s">
        <v>179</v>
      </c>
      <c r="F244" s="4" t="s">
        <v>579</v>
      </c>
      <c r="G244" s="4" t="s">
        <v>712</v>
      </c>
      <c r="H244" s="4" t="s">
        <v>15</v>
      </c>
      <c r="I244" s="4" t="s">
        <v>16</v>
      </c>
      <c r="J244" s="4" t="s">
        <v>126</v>
      </c>
      <c r="K244" s="4">
        <v>367</v>
      </c>
      <c r="L244" s="6" t="s">
        <v>20</v>
      </c>
      <c r="M244" s="5" t="s">
        <v>72</v>
      </c>
      <c r="N244" s="5" t="s">
        <v>21</v>
      </c>
      <c r="O244" s="17" t="s">
        <v>48</v>
      </c>
      <c r="P244" s="5" t="s">
        <v>37</v>
      </c>
      <c r="Q244" s="5" t="s">
        <v>37</v>
      </c>
      <c r="R244" s="4" t="s">
        <v>389</v>
      </c>
      <c r="S244" s="4">
        <v>900</v>
      </c>
      <c r="T244" s="4">
        <v>1.34</v>
      </c>
      <c r="V244" s="4" t="s">
        <v>99</v>
      </c>
      <c r="Z244" s="4">
        <v>124</v>
      </c>
      <c r="AB244" s="4">
        <v>50</v>
      </c>
      <c r="AD244" s="4">
        <v>127</v>
      </c>
      <c r="AF244" s="8">
        <f t="shared" si="4"/>
        <v>111.52428590911741</v>
      </c>
      <c r="AG244" s="4">
        <v>2.0259699883143987</v>
      </c>
      <c r="AJ244" s="4">
        <v>85.68968508227502</v>
      </c>
      <c r="AK244" s="4">
        <v>0</v>
      </c>
      <c r="AL244" s="4" t="s">
        <v>96</v>
      </c>
      <c r="AM244" s="4" t="s">
        <v>97</v>
      </c>
    </row>
    <row r="245" spans="1:39" x14ac:dyDescent="0.25">
      <c r="A245" s="4" t="s">
        <v>1246</v>
      </c>
      <c r="B245" s="4" t="s">
        <v>71</v>
      </c>
      <c r="C245" s="4">
        <v>2019</v>
      </c>
      <c r="D245" s="4" t="s">
        <v>390</v>
      </c>
      <c r="E245" s="4" t="s">
        <v>179</v>
      </c>
      <c r="F245" s="4" t="s">
        <v>579</v>
      </c>
      <c r="G245" s="4" t="s">
        <v>712</v>
      </c>
      <c r="H245" s="4" t="s">
        <v>15</v>
      </c>
      <c r="I245" s="4" t="s">
        <v>16</v>
      </c>
      <c r="J245" s="4" t="s">
        <v>126</v>
      </c>
      <c r="K245" s="4">
        <v>367</v>
      </c>
      <c r="L245" s="6" t="s">
        <v>20</v>
      </c>
      <c r="M245" s="5" t="s">
        <v>72</v>
      </c>
      <c r="N245" s="5" t="s">
        <v>21</v>
      </c>
      <c r="O245" s="17" t="s">
        <v>48</v>
      </c>
      <c r="P245" s="5" t="s">
        <v>37</v>
      </c>
      <c r="Q245" s="5" t="s">
        <v>37</v>
      </c>
      <c r="R245" s="4" t="s">
        <v>389</v>
      </c>
      <c r="S245" s="4">
        <v>900</v>
      </c>
      <c r="T245" s="4">
        <v>1.34</v>
      </c>
      <c r="V245" s="4" t="s">
        <v>99</v>
      </c>
      <c r="Z245" s="4">
        <v>124</v>
      </c>
      <c r="AB245" s="4">
        <v>50</v>
      </c>
      <c r="AD245" s="4">
        <v>127</v>
      </c>
      <c r="AF245" s="8">
        <f t="shared" si="4"/>
        <v>111.52428590911741</v>
      </c>
      <c r="AG245" s="4">
        <v>43.372365851532699</v>
      </c>
      <c r="AJ245" s="4">
        <v>205.46973208915472</v>
      </c>
      <c r="AK245" s="4">
        <v>0.15052486172675625</v>
      </c>
      <c r="AL245" s="4" t="s">
        <v>96</v>
      </c>
      <c r="AM245" s="4" t="s">
        <v>97</v>
      </c>
    </row>
    <row r="246" spans="1:39" x14ac:dyDescent="0.25">
      <c r="A246" s="4" t="s">
        <v>1246</v>
      </c>
      <c r="B246" s="4" t="s">
        <v>71</v>
      </c>
      <c r="C246" s="4">
        <v>2019</v>
      </c>
      <c r="D246" s="4" t="s">
        <v>390</v>
      </c>
      <c r="E246" s="4" t="s">
        <v>179</v>
      </c>
      <c r="F246" s="4" t="s">
        <v>579</v>
      </c>
      <c r="G246" s="4" t="s">
        <v>712</v>
      </c>
      <c r="H246" s="4" t="s">
        <v>15</v>
      </c>
      <c r="I246" s="4" t="s">
        <v>16</v>
      </c>
      <c r="J246" s="4" t="s">
        <v>126</v>
      </c>
      <c r="K246" s="4">
        <v>367</v>
      </c>
      <c r="L246" s="6" t="s">
        <v>20</v>
      </c>
      <c r="M246" s="5" t="s">
        <v>72</v>
      </c>
      <c r="N246" s="5" t="s">
        <v>21</v>
      </c>
      <c r="O246" s="17" t="s">
        <v>48</v>
      </c>
      <c r="P246" s="5" t="s">
        <v>37</v>
      </c>
      <c r="Q246" s="5" t="s">
        <v>37</v>
      </c>
      <c r="R246" s="4" t="s">
        <v>389</v>
      </c>
      <c r="S246" s="4">
        <v>900</v>
      </c>
      <c r="T246" s="4">
        <v>1.34</v>
      </c>
      <c r="V246" s="4" t="s">
        <v>99</v>
      </c>
      <c r="Z246" s="4">
        <v>124</v>
      </c>
      <c r="AB246" s="4">
        <v>50</v>
      </c>
      <c r="AD246" s="4">
        <v>127</v>
      </c>
      <c r="AF246" s="8">
        <f t="shared" si="4"/>
        <v>111.52428590911741</v>
      </c>
      <c r="AG246" s="4">
        <v>53.387107174530243</v>
      </c>
      <c r="AJ246" s="4">
        <v>-614.96916439689448</v>
      </c>
      <c r="AK246" s="4">
        <v>7.9939251298546163E-2</v>
      </c>
      <c r="AL246" s="4" t="s">
        <v>96</v>
      </c>
      <c r="AM246" s="4" t="s">
        <v>97</v>
      </c>
    </row>
    <row r="247" spans="1:39" x14ac:dyDescent="0.25">
      <c r="A247" s="4" t="s">
        <v>1246</v>
      </c>
      <c r="B247" s="4" t="s">
        <v>71</v>
      </c>
      <c r="C247" s="4">
        <v>2019</v>
      </c>
      <c r="D247" s="4" t="s">
        <v>390</v>
      </c>
      <c r="E247" s="4" t="s">
        <v>179</v>
      </c>
      <c r="F247" s="4" t="s">
        <v>579</v>
      </c>
      <c r="G247" s="4" t="s">
        <v>712</v>
      </c>
      <c r="H247" s="4" t="s">
        <v>15</v>
      </c>
      <c r="I247" s="4" t="s">
        <v>16</v>
      </c>
      <c r="J247" s="4" t="s">
        <v>126</v>
      </c>
      <c r="K247" s="4">
        <v>367</v>
      </c>
      <c r="L247" s="6" t="s">
        <v>20</v>
      </c>
      <c r="M247" s="5" t="s">
        <v>72</v>
      </c>
      <c r="N247" s="5" t="s">
        <v>21</v>
      </c>
      <c r="O247" s="17" t="s">
        <v>48</v>
      </c>
      <c r="P247" s="5" t="s">
        <v>37</v>
      </c>
      <c r="Q247" s="5" t="s">
        <v>37</v>
      </c>
      <c r="R247" s="4" t="s">
        <v>389</v>
      </c>
      <c r="S247" s="4">
        <v>900</v>
      </c>
      <c r="T247" s="4">
        <v>1.34</v>
      </c>
      <c r="V247" s="4" t="s">
        <v>99</v>
      </c>
      <c r="Z247" s="4">
        <v>124</v>
      </c>
      <c r="AB247" s="4">
        <v>50</v>
      </c>
      <c r="AD247" s="4">
        <v>127</v>
      </c>
      <c r="AF247" s="8">
        <f t="shared" si="4"/>
        <v>111.52428590911741</v>
      </c>
      <c r="AG247" s="4">
        <v>128.94602949580417</v>
      </c>
      <c r="AJ247" s="4">
        <v>-317.41603320676529</v>
      </c>
      <c r="AK247" s="4">
        <v>7.1138850962487149E-2</v>
      </c>
      <c r="AL247" s="4" t="s">
        <v>96</v>
      </c>
      <c r="AM247" s="4" t="s">
        <v>97</v>
      </c>
    </row>
    <row r="248" spans="1:39" x14ac:dyDescent="0.25">
      <c r="A248" s="4" t="s">
        <v>1246</v>
      </c>
      <c r="B248" s="4" t="s">
        <v>71</v>
      </c>
      <c r="C248" s="4">
        <v>2019</v>
      </c>
      <c r="D248" s="4" t="s">
        <v>390</v>
      </c>
      <c r="E248" s="4" t="s">
        <v>179</v>
      </c>
      <c r="F248" s="4" t="s">
        <v>579</v>
      </c>
      <c r="G248" s="4" t="s">
        <v>712</v>
      </c>
      <c r="H248" s="4" t="s">
        <v>15</v>
      </c>
      <c r="I248" s="4" t="s">
        <v>16</v>
      </c>
      <c r="J248" s="4" t="s">
        <v>126</v>
      </c>
      <c r="K248" s="4">
        <v>367</v>
      </c>
      <c r="L248" s="6" t="s">
        <v>20</v>
      </c>
      <c r="M248" s="5" t="s">
        <v>72</v>
      </c>
      <c r="N248" s="5" t="s">
        <v>21</v>
      </c>
      <c r="O248" s="17" t="s">
        <v>48</v>
      </c>
      <c r="P248" s="5" t="s">
        <v>37</v>
      </c>
      <c r="Q248" s="5" t="s">
        <v>37</v>
      </c>
      <c r="R248" s="4" t="s">
        <v>389</v>
      </c>
      <c r="S248" s="4">
        <v>900</v>
      </c>
      <c r="T248" s="4">
        <v>1.34</v>
      </c>
      <c r="V248" s="4" t="s">
        <v>99</v>
      </c>
      <c r="Z248" s="4">
        <v>124</v>
      </c>
      <c r="AB248" s="4">
        <v>50</v>
      </c>
      <c r="AD248" s="4">
        <v>127</v>
      </c>
      <c r="AF248" s="8">
        <f t="shared" si="4"/>
        <v>111.52428590911741</v>
      </c>
      <c r="AG248" s="4">
        <v>283.56876275092498</v>
      </c>
      <c r="AJ248" s="4">
        <v>-341.61070960729273</v>
      </c>
      <c r="AK248" s="4">
        <v>0</v>
      </c>
      <c r="AL248" s="4" t="s">
        <v>96</v>
      </c>
      <c r="AM248" s="4" t="s">
        <v>97</v>
      </c>
    </row>
    <row r="249" spans="1:39" x14ac:dyDescent="0.25">
      <c r="A249" s="4" t="s">
        <v>1246</v>
      </c>
      <c r="B249" s="4" t="s">
        <v>71</v>
      </c>
      <c r="C249" s="4">
        <v>2019</v>
      </c>
      <c r="D249" s="4" t="s">
        <v>390</v>
      </c>
      <c r="E249" s="4" t="s">
        <v>179</v>
      </c>
      <c r="F249" s="4" t="s">
        <v>579</v>
      </c>
      <c r="G249" s="4" t="s">
        <v>712</v>
      </c>
      <c r="H249" s="4" t="s">
        <v>15</v>
      </c>
      <c r="I249" s="4" t="s">
        <v>16</v>
      </c>
      <c r="J249" s="4" t="s">
        <v>126</v>
      </c>
      <c r="K249" s="4">
        <v>367</v>
      </c>
      <c r="L249" s="6" t="s">
        <v>20</v>
      </c>
      <c r="M249" s="5" t="s">
        <v>72</v>
      </c>
      <c r="N249" s="5" t="s">
        <v>21</v>
      </c>
      <c r="O249" s="17" t="s">
        <v>48</v>
      </c>
      <c r="P249" s="5" t="s">
        <v>37</v>
      </c>
      <c r="Q249" s="5" t="s">
        <v>37</v>
      </c>
      <c r="R249" s="4" t="s">
        <v>389</v>
      </c>
      <c r="S249" s="4">
        <v>900</v>
      </c>
      <c r="T249" s="4">
        <v>1.34</v>
      </c>
      <c r="V249" s="4" t="s">
        <v>99</v>
      </c>
      <c r="Z249" s="4">
        <v>124</v>
      </c>
      <c r="AB249" s="4">
        <v>50</v>
      </c>
      <c r="AD249" s="4">
        <v>127</v>
      </c>
      <c r="AF249" s="8">
        <f t="shared" si="4"/>
        <v>111.52428590911741</v>
      </c>
      <c r="AG249" s="4">
        <v>391.87961577947476</v>
      </c>
      <c r="AJ249" s="4">
        <v>-416.65291034849798</v>
      </c>
      <c r="AK249" s="4">
        <v>1.6170419947811484E-2</v>
      </c>
      <c r="AL249" s="4" t="s">
        <v>96</v>
      </c>
      <c r="AM249" s="4" t="s">
        <v>97</v>
      </c>
    </row>
    <row r="250" spans="1:39" x14ac:dyDescent="0.25">
      <c r="A250" s="4" t="s">
        <v>1246</v>
      </c>
      <c r="B250" s="4" t="s">
        <v>71</v>
      </c>
      <c r="C250" s="4">
        <v>2019</v>
      </c>
      <c r="D250" s="4" t="s">
        <v>390</v>
      </c>
      <c r="E250" s="4" t="s">
        <v>179</v>
      </c>
      <c r="F250" s="4" t="s">
        <v>579</v>
      </c>
      <c r="G250" s="4" t="s">
        <v>712</v>
      </c>
      <c r="H250" s="4" t="s">
        <v>15</v>
      </c>
      <c r="I250" s="4" t="s">
        <v>16</v>
      </c>
      <c r="J250" s="4" t="s">
        <v>126</v>
      </c>
      <c r="K250" s="4">
        <v>367</v>
      </c>
      <c r="L250" s="6" t="s">
        <v>20</v>
      </c>
      <c r="M250" s="5" t="s">
        <v>72</v>
      </c>
      <c r="N250" s="5" t="s">
        <v>21</v>
      </c>
      <c r="O250" s="17" t="s">
        <v>48</v>
      </c>
      <c r="P250" s="5" t="s">
        <v>37</v>
      </c>
      <c r="Q250" s="5" t="s">
        <v>37</v>
      </c>
      <c r="R250" s="4" t="s">
        <v>389</v>
      </c>
      <c r="S250" s="4">
        <v>900</v>
      </c>
      <c r="T250" s="4">
        <v>1.34</v>
      </c>
      <c r="V250" s="4" t="s">
        <v>99</v>
      </c>
      <c r="Z250" s="4">
        <v>124</v>
      </c>
      <c r="AB250" s="4">
        <v>50</v>
      </c>
      <c r="AD250" s="4">
        <v>127</v>
      </c>
      <c r="AF250" s="8">
        <f t="shared" si="4"/>
        <v>111.52428590911741</v>
      </c>
      <c r="AG250" s="4">
        <v>1499.110643089567</v>
      </c>
      <c r="AJ250" s="4">
        <v>-538.22329042766603</v>
      </c>
      <c r="AK250" s="4">
        <v>4.6289507727171636E-2</v>
      </c>
      <c r="AL250" s="4" t="s">
        <v>96</v>
      </c>
      <c r="AM250" s="4" t="s">
        <v>97</v>
      </c>
    </row>
    <row r="251" spans="1:39" x14ac:dyDescent="0.25">
      <c r="A251" s="4" t="s">
        <v>1246</v>
      </c>
      <c r="B251" s="4" t="s">
        <v>71</v>
      </c>
      <c r="C251" s="4">
        <v>2019</v>
      </c>
      <c r="D251" s="4" t="s">
        <v>390</v>
      </c>
      <c r="E251" s="4" t="s">
        <v>179</v>
      </c>
      <c r="F251" s="4" t="s">
        <v>579</v>
      </c>
      <c r="G251" s="4" t="s">
        <v>712</v>
      </c>
      <c r="H251" s="4" t="s">
        <v>15</v>
      </c>
      <c r="I251" s="4" t="s">
        <v>16</v>
      </c>
      <c r="J251" s="4" t="s">
        <v>126</v>
      </c>
      <c r="K251" s="4">
        <v>367</v>
      </c>
      <c r="L251" s="6" t="s">
        <v>20</v>
      </c>
      <c r="M251" s="5" t="s">
        <v>72</v>
      </c>
      <c r="N251" s="5" t="s">
        <v>21</v>
      </c>
      <c r="O251" s="17" t="s">
        <v>48</v>
      </c>
      <c r="P251" s="5" t="s">
        <v>37</v>
      </c>
      <c r="Q251" s="5" t="s">
        <v>37</v>
      </c>
      <c r="R251" s="4" t="s">
        <v>389</v>
      </c>
      <c r="S251" s="4">
        <v>900</v>
      </c>
      <c r="T251" s="4">
        <v>1.34</v>
      </c>
      <c r="V251" s="4" t="s">
        <v>99</v>
      </c>
      <c r="Z251" s="4">
        <v>124</v>
      </c>
      <c r="AB251" s="4">
        <v>50</v>
      </c>
      <c r="AD251" s="4">
        <v>127</v>
      </c>
      <c r="AF251" s="8">
        <f t="shared" si="4"/>
        <v>111.52428590911741</v>
      </c>
      <c r="AG251" s="4">
        <v>817.27712248933722</v>
      </c>
      <c r="AJ251" s="4">
        <v>-404.87122476969472</v>
      </c>
      <c r="AK251" s="4">
        <v>1.1746262346912641E-2</v>
      </c>
      <c r="AL251" s="4" t="s">
        <v>96</v>
      </c>
      <c r="AM251" s="4" t="s">
        <v>97</v>
      </c>
    </row>
    <row r="252" spans="1:39" x14ac:dyDescent="0.25">
      <c r="A252" s="4" t="s">
        <v>1246</v>
      </c>
      <c r="B252" s="4" t="s">
        <v>71</v>
      </c>
      <c r="C252" s="4">
        <v>2019</v>
      </c>
      <c r="D252" s="4" t="s">
        <v>390</v>
      </c>
      <c r="E252" s="4" t="s">
        <v>179</v>
      </c>
      <c r="F252" s="4" t="s">
        <v>579</v>
      </c>
      <c r="G252" s="4" t="s">
        <v>712</v>
      </c>
      <c r="H252" s="4" t="s">
        <v>15</v>
      </c>
      <c r="I252" s="4" t="s">
        <v>16</v>
      </c>
      <c r="J252" s="4" t="s">
        <v>126</v>
      </c>
      <c r="K252" s="4">
        <v>367</v>
      </c>
      <c r="L252" s="6" t="s">
        <v>20</v>
      </c>
      <c r="M252" s="5" t="s">
        <v>72</v>
      </c>
      <c r="N252" s="5" t="s">
        <v>21</v>
      </c>
      <c r="O252" s="17" t="s">
        <v>48</v>
      </c>
      <c r="P252" s="5" t="s">
        <v>37</v>
      </c>
      <c r="Q252" s="5" t="s">
        <v>37</v>
      </c>
      <c r="R252" s="4" t="s">
        <v>389</v>
      </c>
      <c r="S252" s="4">
        <v>900</v>
      </c>
      <c r="T252" s="4">
        <v>1.34</v>
      </c>
      <c r="V252" s="4" t="s">
        <v>99</v>
      </c>
      <c r="Z252" s="4">
        <v>124</v>
      </c>
      <c r="AB252" s="4">
        <v>50</v>
      </c>
      <c r="AD252" s="4">
        <v>127</v>
      </c>
      <c r="AF252" s="8">
        <f t="shared" si="4"/>
        <v>111.52428590911741</v>
      </c>
      <c r="AG252" s="4">
        <v>440.6538979047956</v>
      </c>
      <c r="AJ252" s="4">
        <v>-455.75371689103207</v>
      </c>
      <c r="AK252" s="4">
        <v>4.5351417943582883E-2</v>
      </c>
      <c r="AL252" s="4" t="s">
        <v>96</v>
      </c>
      <c r="AM252" s="4" t="s">
        <v>97</v>
      </c>
    </row>
    <row r="253" spans="1:39" x14ac:dyDescent="0.25">
      <c r="A253" s="4" t="s">
        <v>1246</v>
      </c>
      <c r="B253" s="4" t="s">
        <v>71</v>
      </c>
      <c r="C253" s="4">
        <v>2019</v>
      </c>
      <c r="D253" s="4" t="s">
        <v>390</v>
      </c>
      <c r="E253" s="4" t="s">
        <v>179</v>
      </c>
      <c r="F253" s="4" t="s">
        <v>579</v>
      </c>
      <c r="G253" s="4" t="s">
        <v>712</v>
      </c>
      <c r="H253" s="4" t="s">
        <v>15</v>
      </c>
      <c r="I253" s="4" t="s">
        <v>16</v>
      </c>
      <c r="J253" s="4" t="s">
        <v>126</v>
      </c>
      <c r="K253" s="4">
        <v>367</v>
      </c>
      <c r="L253" s="6" t="s">
        <v>20</v>
      </c>
      <c r="M253" s="5" t="s">
        <v>72</v>
      </c>
      <c r="N253" s="5" t="s">
        <v>21</v>
      </c>
      <c r="O253" s="17" t="s">
        <v>48</v>
      </c>
      <c r="P253" s="5" t="s">
        <v>37</v>
      </c>
      <c r="Q253" s="5" t="s">
        <v>37</v>
      </c>
      <c r="R253" s="4" t="s">
        <v>389</v>
      </c>
      <c r="S253" s="4">
        <v>900</v>
      </c>
      <c r="T253" s="4">
        <v>1.34</v>
      </c>
      <c r="V253" s="4" t="s">
        <v>99</v>
      </c>
      <c r="Z253" s="4">
        <v>124</v>
      </c>
      <c r="AB253" s="4">
        <v>50</v>
      </c>
      <c r="AD253" s="4">
        <v>127</v>
      </c>
      <c r="AF253" s="8">
        <f t="shared" si="4"/>
        <v>111.52428590911741</v>
      </c>
      <c r="AG253" s="4">
        <v>321.15189387037196</v>
      </c>
      <c r="AJ253" s="4">
        <v>-545.19237207566266</v>
      </c>
      <c r="AK253" s="4">
        <v>-8.0856994143484184E-2</v>
      </c>
      <c r="AL253" s="4" t="s">
        <v>96</v>
      </c>
      <c r="AM253" s="4" t="s">
        <v>97</v>
      </c>
    </row>
    <row r="254" spans="1:39" x14ac:dyDescent="0.25">
      <c r="A254" s="4" t="s">
        <v>1246</v>
      </c>
      <c r="B254" s="4" t="s">
        <v>71</v>
      </c>
      <c r="C254" s="4">
        <v>2019</v>
      </c>
      <c r="D254" s="4" t="s">
        <v>390</v>
      </c>
      <c r="E254" s="4" t="s">
        <v>179</v>
      </c>
      <c r="F254" s="4" t="s">
        <v>579</v>
      </c>
      <c r="G254" s="4" t="s">
        <v>712</v>
      </c>
      <c r="H254" s="4" t="s">
        <v>15</v>
      </c>
      <c r="I254" s="4" t="s">
        <v>16</v>
      </c>
      <c r="J254" s="4" t="s">
        <v>126</v>
      </c>
      <c r="K254" s="4">
        <v>367</v>
      </c>
      <c r="L254" s="6" t="s">
        <v>20</v>
      </c>
      <c r="M254" s="5" t="s">
        <v>72</v>
      </c>
      <c r="N254" s="5" t="s">
        <v>21</v>
      </c>
      <c r="O254" s="17" t="s">
        <v>48</v>
      </c>
      <c r="P254" s="5" t="s">
        <v>37</v>
      </c>
      <c r="Q254" s="5" t="s">
        <v>37</v>
      </c>
      <c r="R254" s="4" t="s">
        <v>389</v>
      </c>
      <c r="S254" s="4">
        <v>900</v>
      </c>
      <c r="T254" s="4">
        <v>1.34</v>
      </c>
      <c r="V254" s="4" t="s">
        <v>99</v>
      </c>
      <c r="Z254" s="4">
        <v>124</v>
      </c>
      <c r="AB254" s="4">
        <v>50</v>
      </c>
      <c r="AD254" s="4">
        <v>127</v>
      </c>
      <c r="AF254" s="8">
        <f t="shared" si="4"/>
        <v>111.52428590911741</v>
      </c>
      <c r="AG254" s="4">
        <v>931.04845620976857</v>
      </c>
      <c r="AJ254" s="4">
        <v>-667.26282461244728</v>
      </c>
      <c r="AK254" s="4">
        <v>-6.5985204781004447E-2</v>
      </c>
      <c r="AL254" s="4" t="s">
        <v>96</v>
      </c>
      <c r="AM254" s="4" t="s">
        <v>97</v>
      </c>
    </row>
    <row r="255" spans="1:39" x14ac:dyDescent="0.25">
      <c r="A255" s="4" t="s">
        <v>1246</v>
      </c>
      <c r="B255" s="4" t="s">
        <v>71</v>
      </c>
      <c r="C255" s="4">
        <v>2019</v>
      </c>
      <c r="D255" s="4" t="s">
        <v>390</v>
      </c>
      <c r="E255" s="4" t="s">
        <v>179</v>
      </c>
      <c r="F255" s="4" t="s">
        <v>579</v>
      </c>
      <c r="G255" s="4" t="s">
        <v>712</v>
      </c>
      <c r="H255" s="4" t="s">
        <v>15</v>
      </c>
      <c r="I255" s="4" t="s">
        <v>16</v>
      </c>
      <c r="J255" s="4" t="s">
        <v>126</v>
      </c>
      <c r="K255" s="4">
        <v>367</v>
      </c>
      <c r="L255" s="6" t="s">
        <v>20</v>
      </c>
      <c r="M255" s="5" t="s">
        <v>72</v>
      </c>
      <c r="N255" s="5" t="s">
        <v>21</v>
      </c>
      <c r="O255" s="17" t="s">
        <v>48</v>
      </c>
      <c r="P255" s="5" t="s">
        <v>37</v>
      </c>
      <c r="Q255" s="5" t="s">
        <v>37</v>
      </c>
      <c r="R255" s="4" t="s">
        <v>389</v>
      </c>
      <c r="S255" s="4">
        <v>900</v>
      </c>
      <c r="T255" s="4">
        <v>1.34</v>
      </c>
      <c r="V255" s="4" t="s">
        <v>99</v>
      </c>
      <c r="Z255" s="4">
        <v>124</v>
      </c>
      <c r="AB255" s="4">
        <v>50</v>
      </c>
      <c r="AD255" s="4">
        <v>127</v>
      </c>
      <c r="AF255" s="8">
        <f t="shared" si="4"/>
        <v>111.52428590911741</v>
      </c>
      <c r="AG255" s="4">
        <v>540.06208130494974</v>
      </c>
      <c r="AJ255" s="4">
        <v>-133.53708939262262</v>
      </c>
      <c r="AK255" s="4">
        <v>5.0569028816926931E-2</v>
      </c>
      <c r="AL255" s="4" t="s">
        <v>96</v>
      </c>
      <c r="AM255" s="4" t="s">
        <v>97</v>
      </c>
    </row>
    <row r="256" spans="1:39" x14ac:dyDescent="0.25">
      <c r="A256" s="4" t="s">
        <v>1246</v>
      </c>
      <c r="B256" s="4" t="s">
        <v>71</v>
      </c>
      <c r="C256" s="4">
        <v>2019</v>
      </c>
      <c r="D256" s="4" t="s">
        <v>390</v>
      </c>
      <c r="E256" s="4" t="s">
        <v>179</v>
      </c>
      <c r="F256" s="4" t="s">
        <v>579</v>
      </c>
      <c r="G256" s="4" t="s">
        <v>712</v>
      </c>
      <c r="H256" s="4" t="s">
        <v>15</v>
      </c>
      <c r="I256" s="4" t="s">
        <v>16</v>
      </c>
      <c r="J256" s="4" t="s">
        <v>126</v>
      </c>
      <c r="K256" s="4">
        <v>367</v>
      </c>
      <c r="L256" s="6" t="s">
        <v>20</v>
      </c>
      <c r="M256" s="5" t="s">
        <v>72</v>
      </c>
      <c r="N256" s="5" t="s">
        <v>21</v>
      </c>
      <c r="O256" s="17" t="s">
        <v>48</v>
      </c>
      <c r="P256" s="5" t="s">
        <v>37</v>
      </c>
      <c r="Q256" s="5" t="s">
        <v>37</v>
      </c>
      <c r="R256" s="4" t="s">
        <v>389</v>
      </c>
      <c r="S256" s="4">
        <v>900</v>
      </c>
      <c r="T256" s="4">
        <v>1.34</v>
      </c>
      <c r="V256" s="4" t="s">
        <v>99</v>
      </c>
      <c r="Z256" s="4">
        <v>124</v>
      </c>
      <c r="AB256" s="4">
        <v>50</v>
      </c>
      <c r="AD256" s="4">
        <v>127</v>
      </c>
      <c r="AF256" s="8">
        <f t="shared" si="4"/>
        <v>111.52428590911741</v>
      </c>
      <c r="AG256" s="4">
        <v>450.3345740236839</v>
      </c>
      <c r="AJ256" s="4">
        <v>-255.4367392553774</v>
      </c>
      <c r="AK256" s="4">
        <v>-7.0075845634697903E-2</v>
      </c>
      <c r="AL256" s="4" t="s">
        <v>96</v>
      </c>
      <c r="AM256" s="4" t="s">
        <v>97</v>
      </c>
    </row>
    <row r="257" spans="1:39" x14ac:dyDescent="0.25">
      <c r="A257" s="4" t="s">
        <v>1246</v>
      </c>
      <c r="B257" s="4" t="s">
        <v>71</v>
      </c>
      <c r="C257" s="4">
        <v>2019</v>
      </c>
      <c r="D257" s="4" t="s">
        <v>390</v>
      </c>
      <c r="E257" s="4" t="s">
        <v>179</v>
      </c>
      <c r="F257" s="4" t="s">
        <v>579</v>
      </c>
      <c r="G257" s="4" t="s">
        <v>712</v>
      </c>
      <c r="H257" s="4" t="s">
        <v>15</v>
      </c>
      <c r="I257" s="4" t="s">
        <v>16</v>
      </c>
      <c r="J257" s="4" t="s">
        <v>126</v>
      </c>
      <c r="K257" s="4">
        <v>367</v>
      </c>
      <c r="L257" s="6" t="s">
        <v>20</v>
      </c>
      <c r="M257" s="5" t="s">
        <v>72</v>
      </c>
      <c r="N257" s="5" t="s">
        <v>21</v>
      </c>
      <c r="O257" s="17" t="s">
        <v>48</v>
      </c>
      <c r="P257" s="5" t="s">
        <v>37</v>
      </c>
      <c r="Q257" s="5" t="s">
        <v>37</v>
      </c>
      <c r="R257" s="4" t="s">
        <v>389</v>
      </c>
      <c r="S257" s="4">
        <v>900</v>
      </c>
      <c r="T257" s="4">
        <v>1.34</v>
      </c>
      <c r="V257" s="4" t="s">
        <v>99</v>
      </c>
      <c r="Z257" s="4">
        <v>124</v>
      </c>
      <c r="AB257" s="4">
        <v>50</v>
      </c>
      <c r="AD257" s="4">
        <v>127</v>
      </c>
      <c r="AF257" s="8">
        <f t="shared" si="4"/>
        <v>111.52428590911741</v>
      </c>
      <c r="AG257" s="4">
        <v>1025.5834089108148</v>
      </c>
      <c r="AJ257" s="4">
        <v>-307.39195722745603</v>
      </c>
      <c r="AK257" s="4">
        <v>-0.18129173263466025</v>
      </c>
      <c r="AL257" s="4" t="s">
        <v>96</v>
      </c>
      <c r="AM257" s="4" t="s">
        <v>97</v>
      </c>
    </row>
    <row r="258" spans="1:39" x14ac:dyDescent="0.25">
      <c r="A258" s="4" t="s">
        <v>1246</v>
      </c>
      <c r="B258" s="4" t="s">
        <v>71</v>
      </c>
      <c r="C258" s="4">
        <v>2019</v>
      </c>
      <c r="D258" s="4" t="s">
        <v>390</v>
      </c>
      <c r="E258" s="4" t="s">
        <v>179</v>
      </c>
      <c r="F258" s="4" t="s">
        <v>579</v>
      </c>
      <c r="G258" s="4" t="s">
        <v>712</v>
      </c>
      <c r="H258" s="4" t="s">
        <v>15</v>
      </c>
      <c r="I258" s="4" t="s">
        <v>16</v>
      </c>
      <c r="J258" s="4" t="s">
        <v>126</v>
      </c>
      <c r="K258" s="4">
        <v>367</v>
      </c>
      <c r="L258" s="6" t="s">
        <v>20</v>
      </c>
      <c r="M258" s="5" t="s">
        <v>72</v>
      </c>
      <c r="N258" s="5" t="s">
        <v>21</v>
      </c>
      <c r="O258" s="17" t="s">
        <v>48</v>
      </c>
      <c r="P258" s="5" t="s">
        <v>37</v>
      </c>
      <c r="Q258" s="5" t="s">
        <v>37</v>
      </c>
      <c r="R258" s="4" t="s">
        <v>389</v>
      </c>
      <c r="S258" s="4">
        <v>900</v>
      </c>
      <c r="T258" s="4">
        <v>1.34</v>
      </c>
      <c r="V258" s="4" t="s">
        <v>99</v>
      </c>
      <c r="Z258" s="4">
        <v>124</v>
      </c>
      <c r="AB258" s="4">
        <v>50</v>
      </c>
      <c r="AD258" s="4">
        <v>127</v>
      </c>
      <c r="AF258" s="8">
        <f t="shared" si="4"/>
        <v>111.52428590911741</v>
      </c>
      <c r="AG258" s="4">
        <v>650.98127675752494</v>
      </c>
      <c r="AJ258" s="4">
        <v>0</v>
      </c>
      <c r="AK258" s="4">
        <v>0</v>
      </c>
      <c r="AL258" s="4" t="s">
        <v>96</v>
      </c>
      <c r="AM258" s="4" t="s">
        <v>97</v>
      </c>
    </row>
    <row r="259" spans="1:39" x14ac:dyDescent="0.25">
      <c r="A259" s="4" t="s">
        <v>1246</v>
      </c>
      <c r="B259" s="4" t="s">
        <v>71</v>
      </c>
      <c r="C259" s="4">
        <v>2019</v>
      </c>
      <c r="D259" s="4" t="s">
        <v>390</v>
      </c>
      <c r="E259" s="4" t="s">
        <v>179</v>
      </c>
      <c r="F259" s="4" t="s">
        <v>579</v>
      </c>
      <c r="G259" s="4" t="s">
        <v>712</v>
      </c>
      <c r="H259" s="4" t="s">
        <v>15</v>
      </c>
      <c r="I259" s="4" t="s">
        <v>16</v>
      </c>
      <c r="J259" s="4" t="s">
        <v>126</v>
      </c>
      <c r="K259" s="4">
        <v>367</v>
      </c>
      <c r="L259" s="6" t="s">
        <v>20</v>
      </c>
      <c r="M259" s="5" t="s">
        <v>72</v>
      </c>
      <c r="N259" s="5" t="s">
        <v>21</v>
      </c>
      <c r="O259" s="17" t="s">
        <v>48</v>
      </c>
      <c r="P259" s="5" t="s">
        <v>37</v>
      </c>
      <c r="Q259" s="5" t="s">
        <v>37</v>
      </c>
      <c r="R259" s="4" t="s">
        <v>389</v>
      </c>
      <c r="S259" s="4">
        <v>900</v>
      </c>
      <c r="T259" s="4">
        <v>1.34</v>
      </c>
      <c r="V259" s="4" t="s">
        <v>99</v>
      </c>
      <c r="Z259" s="4">
        <v>124</v>
      </c>
      <c r="AB259" s="4">
        <v>50</v>
      </c>
      <c r="AD259" s="4">
        <v>127</v>
      </c>
      <c r="AF259" s="8">
        <f t="shared" si="4"/>
        <v>111.52428590911741</v>
      </c>
      <c r="AG259" s="4">
        <v>677.20887350657665</v>
      </c>
      <c r="AJ259" s="4">
        <v>164.53045093254241</v>
      </c>
      <c r="AK259" s="4">
        <v>-2.504178610681207E-2</v>
      </c>
      <c r="AL259" s="4" t="s">
        <v>96</v>
      </c>
      <c r="AM259" s="4" t="s">
        <v>97</v>
      </c>
    </row>
    <row r="260" spans="1:39" x14ac:dyDescent="0.25">
      <c r="A260" s="4" t="s">
        <v>1246</v>
      </c>
      <c r="B260" s="4" t="s">
        <v>71</v>
      </c>
      <c r="C260" s="4">
        <v>2019</v>
      </c>
      <c r="D260" s="4" t="s">
        <v>390</v>
      </c>
      <c r="E260" s="4" t="s">
        <v>179</v>
      </c>
      <c r="F260" s="4" t="s">
        <v>579</v>
      </c>
      <c r="G260" s="4" t="s">
        <v>712</v>
      </c>
      <c r="H260" s="4" t="s">
        <v>15</v>
      </c>
      <c r="I260" s="4" t="s">
        <v>16</v>
      </c>
      <c r="J260" s="4" t="s">
        <v>126</v>
      </c>
      <c r="K260" s="4">
        <v>367</v>
      </c>
      <c r="L260" s="6" t="s">
        <v>20</v>
      </c>
      <c r="M260" s="5" t="s">
        <v>72</v>
      </c>
      <c r="N260" s="5" t="s">
        <v>21</v>
      </c>
      <c r="O260" s="17" t="s">
        <v>48</v>
      </c>
      <c r="P260" s="5" t="s">
        <v>37</v>
      </c>
      <c r="Q260" s="5" t="s">
        <v>37</v>
      </c>
      <c r="R260" s="4" t="s">
        <v>389</v>
      </c>
      <c r="S260" s="4">
        <v>900</v>
      </c>
      <c r="T260" s="4">
        <v>1.34</v>
      </c>
      <c r="V260" s="4" t="s">
        <v>99</v>
      </c>
      <c r="Z260" s="4">
        <v>124</v>
      </c>
      <c r="AB260" s="4">
        <v>50</v>
      </c>
      <c r="AD260" s="4">
        <v>127</v>
      </c>
      <c r="AF260" s="8">
        <f t="shared" si="4"/>
        <v>111.52428590911741</v>
      </c>
      <c r="AG260" s="4">
        <v>527.2684487041023</v>
      </c>
      <c r="AJ260" s="4">
        <v>845.52605300220171</v>
      </c>
      <c r="AK260" s="4">
        <v>8.6613223881781123E-2</v>
      </c>
      <c r="AL260" s="4" t="s">
        <v>96</v>
      </c>
      <c r="AM260" s="4" t="s">
        <v>97</v>
      </c>
    </row>
    <row r="261" spans="1:39" x14ac:dyDescent="0.25">
      <c r="A261" s="4" t="s">
        <v>1246</v>
      </c>
      <c r="B261" s="4" t="s">
        <v>71</v>
      </c>
      <c r="C261" s="4">
        <v>2019</v>
      </c>
      <c r="D261" s="4" t="s">
        <v>390</v>
      </c>
      <c r="E261" s="4" t="s">
        <v>179</v>
      </c>
      <c r="F261" s="4" t="s">
        <v>579</v>
      </c>
      <c r="G261" s="4" t="s">
        <v>712</v>
      </c>
      <c r="H261" s="4" t="s">
        <v>15</v>
      </c>
      <c r="I261" s="4" t="s">
        <v>16</v>
      </c>
      <c r="J261" s="4" t="s">
        <v>126</v>
      </c>
      <c r="K261" s="4">
        <v>367</v>
      </c>
      <c r="L261" s="6" t="s">
        <v>20</v>
      </c>
      <c r="M261" s="5" t="s">
        <v>72</v>
      </c>
      <c r="N261" s="5" t="s">
        <v>21</v>
      </c>
      <c r="O261" s="17" t="s">
        <v>48</v>
      </c>
      <c r="P261" s="5" t="s">
        <v>37</v>
      </c>
      <c r="Q261" s="5" t="s">
        <v>37</v>
      </c>
      <c r="R261" s="4" t="s">
        <v>389</v>
      </c>
      <c r="S261" s="4">
        <v>900</v>
      </c>
      <c r="T261" s="4">
        <v>1.34</v>
      </c>
      <c r="V261" s="4" t="s">
        <v>99</v>
      </c>
      <c r="Z261" s="4">
        <v>124</v>
      </c>
      <c r="AB261" s="4">
        <v>50</v>
      </c>
      <c r="AD261" s="4">
        <v>127</v>
      </c>
      <c r="AF261" s="8">
        <f t="shared" si="4"/>
        <v>111.52428590911741</v>
      </c>
      <c r="AG261" s="4">
        <v>463.10491786630331</v>
      </c>
      <c r="AJ261" s="4">
        <v>0</v>
      </c>
      <c r="AK261" s="4">
        <v>-7.7501889678888145E-2</v>
      </c>
      <c r="AL261" s="4" t="s">
        <v>96</v>
      </c>
      <c r="AM261" s="4" t="s">
        <v>97</v>
      </c>
    </row>
    <row r="262" spans="1:39" x14ac:dyDescent="0.25">
      <c r="A262" s="4" t="s">
        <v>1246</v>
      </c>
      <c r="B262" s="4" t="s">
        <v>71</v>
      </c>
      <c r="C262" s="4">
        <v>2019</v>
      </c>
      <c r="D262" s="4" t="s">
        <v>390</v>
      </c>
      <c r="E262" s="4" t="s">
        <v>179</v>
      </c>
      <c r="F262" s="4" t="s">
        <v>579</v>
      </c>
      <c r="G262" s="4" t="s">
        <v>712</v>
      </c>
      <c r="H262" s="4" t="s">
        <v>15</v>
      </c>
      <c r="I262" s="4" t="s">
        <v>16</v>
      </c>
      <c r="J262" s="4" t="s">
        <v>126</v>
      </c>
      <c r="K262" s="4">
        <v>367</v>
      </c>
      <c r="L262" s="6" t="s">
        <v>20</v>
      </c>
      <c r="M262" s="5" t="s">
        <v>72</v>
      </c>
      <c r="N262" s="5" t="s">
        <v>21</v>
      </c>
      <c r="O262" s="17" t="s">
        <v>48</v>
      </c>
      <c r="P262" s="5" t="s">
        <v>37</v>
      </c>
      <c r="Q262" s="5" t="s">
        <v>37</v>
      </c>
      <c r="R262" s="4" t="s">
        <v>389</v>
      </c>
      <c r="S262" s="4">
        <v>900</v>
      </c>
      <c r="T262" s="4">
        <v>1.34</v>
      </c>
      <c r="V262" s="4" t="s">
        <v>99</v>
      </c>
      <c r="Z262" s="4">
        <v>124</v>
      </c>
      <c r="AB262" s="4">
        <v>50</v>
      </c>
      <c r="AD262" s="4">
        <v>127</v>
      </c>
      <c r="AF262" s="8">
        <f t="shared" si="4"/>
        <v>111.52428590911741</v>
      </c>
      <c r="AG262" s="4">
        <v>454.23925708218457</v>
      </c>
      <c r="AJ262" s="4">
        <v>116.95759489540154</v>
      </c>
      <c r="AK262" s="4">
        <v>-5.0988416408091937E-2</v>
      </c>
      <c r="AL262" s="4" t="s">
        <v>96</v>
      </c>
      <c r="AM262" s="4" t="s">
        <v>97</v>
      </c>
    </row>
    <row r="263" spans="1:39" x14ac:dyDescent="0.25">
      <c r="A263" s="4" t="s">
        <v>1246</v>
      </c>
      <c r="B263" s="4" t="s">
        <v>71</v>
      </c>
      <c r="C263" s="4">
        <v>2019</v>
      </c>
      <c r="D263" s="4" t="s">
        <v>390</v>
      </c>
      <c r="E263" s="4" t="s">
        <v>179</v>
      </c>
      <c r="F263" s="4" t="s">
        <v>579</v>
      </c>
      <c r="G263" s="4" t="s">
        <v>712</v>
      </c>
      <c r="H263" s="4" t="s">
        <v>15</v>
      </c>
      <c r="I263" s="4" t="s">
        <v>16</v>
      </c>
      <c r="J263" s="4" t="s">
        <v>126</v>
      </c>
      <c r="K263" s="4">
        <v>367</v>
      </c>
      <c r="L263" s="6" t="s">
        <v>20</v>
      </c>
      <c r="M263" s="5" t="s">
        <v>72</v>
      </c>
      <c r="N263" s="5" t="s">
        <v>21</v>
      </c>
      <c r="O263" s="17" t="s">
        <v>48</v>
      </c>
      <c r="P263" s="5" t="s">
        <v>37</v>
      </c>
      <c r="Q263" s="5" t="s">
        <v>37</v>
      </c>
      <c r="R263" s="4" t="s">
        <v>389</v>
      </c>
      <c r="S263" s="4">
        <v>900</v>
      </c>
      <c r="T263" s="4">
        <v>1.34</v>
      </c>
      <c r="V263" s="4" t="s">
        <v>99</v>
      </c>
      <c r="Z263" s="4">
        <v>124</v>
      </c>
      <c r="AB263" s="4">
        <v>50</v>
      </c>
      <c r="AD263" s="4">
        <v>127</v>
      </c>
      <c r="AF263" s="8">
        <f t="shared" si="4"/>
        <v>111.52428590911741</v>
      </c>
      <c r="AG263" s="4">
        <v>384.1190839730624</v>
      </c>
      <c r="AJ263" s="4">
        <v>-114.67291288682858</v>
      </c>
      <c r="AK263" s="4">
        <v>4.9982525273370979E-2</v>
      </c>
      <c r="AL263" s="4" t="s">
        <v>96</v>
      </c>
      <c r="AM263" s="4" t="s">
        <v>97</v>
      </c>
    </row>
    <row r="264" spans="1:39" x14ac:dyDescent="0.25">
      <c r="A264" s="4" t="s">
        <v>1246</v>
      </c>
      <c r="B264" s="4" t="s">
        <v>71</v>
      </c>
      <c r="C264" s="4">
        <v>2019</v>
      </c>
      <c r="D264" s="4" t="s">
        <v>390</v>
      </c>
      <c r="E264" s="4" t="s">
        <v>179</v>
      </c>
      <c r="F264" s="4" t="s">
        <v>579</v>
      </c>
      <c r="G264" s="4" t="s">
        <v>712</v>
      </c>
      <c r="H264" s="4" t="s">
        <v>15</v>
      </c>
      <c r="I264" s="4" t="s">
        <v>16</v>
      </c>
      <c r="J264" s="4" t="s">
        <v>126</v>
      </c>
      <c r="K264" s="4">
        <v>367</v>
      </c>
      <c r="L264" s="6" t="s">
        <v>20</v>
      </c>
      <c r="M264" s="5" t="s">
        <v>72</v>
      </c>
      <c r="N264" s="5" t="s">
        <v>21</v>
      </c>
      <c r="O264" s="17" t="s">
        <v>48</v>
      </c>
      <c r="P264" s="5" t="s">
        <v>37</v>
      </c>
      <c r="Q264" s="5" t="s">
        <v>37</v>
      </c>
      <c r="R264" s="4" t="s">
        <v>389</v>
      </c>
      <c r="S264" s="4">
        <v>900</v>
      </c>
      <c r="T264" s="4">
        <v>1.34</v>
      </c>
      <c r="V264" s="4" t="s">
        <v>99</v>
      </c>
      <c r="Z264" s="4">
        <v>124</v>
      </c>
      <c r="AB264" s="4">
        <v>50</v>
      </c>
      <c r="AD264" s="4">
        <v>127</v>
      </c>
      <c r="AF264" s="8">
        <f t="shared" si="4"/>
        <v>111.52428590911741</v>
      </c>
      <c r="AG264" s="4">
        <v>405.55199229541137</v>
      </c>
      <c r="AJ264" s="4">
        <v>-127.22800614123651</v>
      </c>
      <c r="AK264" s="4">
        <v>-6.7052000629270803E-2</v>
      </c>
      <c r="AL264" s="4" t="s">
        <v>96</v>
      </c>
      <c r="AM264" s="4" t="s">
        <v>97</v>
      </c>
    </row>
    <row r="265" spans="1:39" x14ac:dyDescent="0.25">
      <c r="A265" s="4" t="s">
        <v>1246</v>
      </c>
      <c r="B265" s="4" t="s">
        <v>71</v>
      </c>
      <c r="C265" s="4">
        <v>2019</v>
      </c>
      <c r="D265" s="4" t="s">
        <v>390</v>
      </c>
      <c r="E265" s="4" t="s">
        <v>179</v>
      </c>
      <c r="F265" s="4" t="s">
        <v>579</v>
      </c>
      <c r="G265" s="4" t="s">
        <v>712</v>
      </c>
      <c r="H265" s="4" t="s">
        <v>15</v>
      </c>
      <c r="I265" s="4" t="s">
        <v>16</v>
      </c>
      <c r="J265" s="4" t="s">
        <v>126</v>
      </c>
      <c r="K265" s="4">
        <v>367</v>
      </c>
      <c r="L265" s="6" t="s">
        <v>20</v>
      </c>
      <c r="M265" s="5" t="s">
        <v>72</v>
      </c>
      <c r="N265" s="5" t="s">
        <v>21</v>
      </c>
      <c r="O265" s="17" t="s">
        <v>48</v>
      </c>
      <c r="P265" s="5" t="s">
        <v>37</v>
      </c>
      <c r="Q265" s="5" t="s">
        <v>37</v>
      </c>
      <c r="R265" s="4" t="s">
        <v>389</v>
      </c>
      <c r="S265" s="4">
        <v>900</v>
      </c>
      <c r="T265" s="4">
        <v>1.34</v>
      </c>
      <c r="V265" s="4" t="s">
        <v>99</v>
      </c>
      <c r="Z265" s="4">
        <v>124</v>
      </c>
      <c r="AB265" s="4">
        <v>50</v>
      </c>
      <c r="AD265" s="4">
        <v>127</v>
      </c>
      <c r="AF265" s="8">
        <f t="shared" si="4"/>
        <v>111.52428590911741</v>
      </c>
      <c r="AG265" s="4">
        <v>419.26587188251926</v>
      </c>
      <c r="AJ265" s="4">
        <v>0</v>
      </c>
      <c r="AK265" s="4">
        <v>-3.3401671342288525E-2</v>
      </c>
      <c r="AL265" s="4" t="s">
        <v>96</v>
      </c>
      <c r="AM265" s="4" t="s">
        <v>97</v>
      </c>
    </row>
    <row r="266" spans="1:39" x14ac:dyDescent="0.25">
      <c r="A266" s="4" t="s">
        <v>1246</v>
      </c>
      <c r="B266" s="4" t="s">
        <v>71</v>
      </c>
      <c r="C266" s="4">
        <v>2019</v>
      </c>
      <c r="D266" s="4" t="s">
        <v>390</v>
      </c>
      <c r="E266" s="4" t="s">
        <v>179</v>
      </c>
      <c r="F266" s="4" t="s">
        <v>579</v>
      </c>
      <c r="G266" s="4" t="s">
        <v>712</v>
      </c>
      <c r="H266" s="4" t="s">
        <v>15</v>
      </c>
      <c r="I266" s="4" t="s">
        <v>16</v>
      </c>
      <c r="J266" s="4" t="s">
        <v>126</v>
      </c>
      <c r="K266" s="4">
        <v>367</v>
      </c>
      <c r="L266" s="6" t="s">
        <v>20</v>
      </c>
      <c r="M266" s="5" t="s">
        <v>72</v>
      </c>
      <c r="N266" s="5" t="s">
        <v>21</v>
      </c>
      <c r="O266" s="17" t="s">
        <v>48</v>
      </c>
      <c r="P266" s="5" t="s">
        <v>37</v>
      </c>
      <c r="Q266" s="5" t="s">
        <v>37</v>
      </c>
      <c r="R266" s="4" t="s">
        <v>389</v>
      </c>
      <c r="S266" s="4">
        <v>900</v>
      </c>
      <c r="T266" s="4">
        <v>1.34</v>
      </c>
      <c r="V266" s="4" t="s">
        <v>99</v>
      </c>
      <c r="Z266" s="4">
        <v>124</v>
      </c>
      <c r="AB266" s="4">
        <v>50</v>
      </c>
      <c r="AD266" s="4">
        <v>127</v>
      </c>
      <c r="AF266" s="8">
        <f t="shared" si="4"/>
        <v>111.52428590911741</v>
      </c>
      <c r="AG266" s="4">
        <v>235.53213857724234</v>
      </c>
      <c r="AJ266" s="4">
        <v>52.463635223685486</v>
      </c>
      <c r="AK266" s="4">
        <v>-6.4987974588825673E-2</v>
      </c>
      <c r="AL266" s="4" t="s">
        <v>96</v>
      </c>
      <c r="AM266" s="4" t="s">
        <v>97</v>
      </c>
    </row>
    <row r="267" spans="1:39" x14ac:dyDescent="0.25">
      <c r="A267" s="4" t="s">
        <v>1246</v>
      </c>
      <c r="B267" s="4" t="s">
        <v>71</v>
      </c>
      <c r="C267" s="4">
        <v>2019</v>
      </c>
      <c r="D267" s="4" t="s">
        <v>390</v>
      </c>
      <c r="E267" s="4" t="s">
        <v>179</v>
      </c>
      <c r="F267" s="4" t="s">
        <v>579</v>
      </c>
      <c r="G267" s="4" t="s">
        <v>712</v>
      </c>
      <c r="H267" s="4" t="s">
        <v>15</v>
      </c>
      <c r="I267" s="4" t="s">
        <v>16</v>
      </c>
      <c r="J267" s="4" t="s">
        <v>126</v>
      </c>
      <c r="K267" s="4">
        <v>367</v>
      </c>
      <c r="L267" s="6" t="s">
        <v>20</v>
      </c>
      <c r="M267" s="5" t="s">
        <v>72</v>
      </c>
      <c r="N267" s="5" t="s">
        <v>21</v>
      </c>
      <c r="O267" s="17" t="s">
        <v>48</v>
      </c>
      <c r="P267" s="5" t="s">
        <v>37</v>
      </c>
      <c r="Q267" s="5" t="s">
        <v>37</v>
      </c>
      <c r="R267" s="4" t="s">
        <v>389</v>
      </c>
      <c r="S267" s="4">
        <v>900</v>
      </c>
      <c r="T267" s="4">
        <v>1.34</v>
      </c>
      <c r="V267" s="4" t="s">
        <v>99</v>
      </c>
      <c r="Z267" s="4">
        <v>124</v>
      </c>
      <c r="AB267" s="4">
        <v>50</v>
      </c>
      <c r="AD267" s="4">
        <v>127</v>
      </c>
      <c r="AF267" s="8">
        <f t="shared" si="4"/>
        <v>111.52428590911741</v>
      </c>
      <c r="AG267" s="4">
        <v>385.10313065857235</v>
      </c>
      <c r="AJ267" s="4">
        <v>0</v>
      </c>
      <c r="AK267" s="4">
        <v>0</v>
      </c>
      <c r="AL267" s="4" t="s">
        <v>96</v>
      </c>
      <c r="AM267" s="4" t="s">
        <v>97</v>
      </c>
    </row>
    <row r="268" spans="1:39" x14ac:dyDescent="0.25">
      <c r="A268" s="4" t="s">
        <v>1246</v>
      </c>
      <c r="B268" s="4" t="s">
        <v>71</v>
      </c>
      <c r="C268" s="4">
        <v>2019</v>
      </c>
      <c r="D268" s="4" t="s">
        <v>390</v>
      </c>
      <c r="E268" s="4" t="s">
        <v>179</v>
      </c>
      <c r="F268" s="4" t="s">
        <v>579</v>
      </c>
      <c r="G268" s="4" t="s">
        <v>712</v>
      </c>
      <c r="H268" s="4" t="s">
        <v>15</v>
      </c>
      <c r="I268" s="4" t="s">
        <v>16</v>
      </c>
      <c r="J268" s="4" t="s">
        <v>126</v>
      </c>
      <c r="K268" s="4">
        <v>367</v>
      </c>
      <c r="L268" s="6" t="s">
        <v>20</v>
      </c>
      <c r="M268" s="5" t="s">
        <v>72</v>
      </c>
      <c r="N268" s="5" t="s">
        <v>21</v>
      </c>
      <c r="O268" s="17" t="s">
        <v>48</v>
      </c>
      <c r="P268" s="5" t="s">
        <v>37</v>
      </c>
      <c r="Q268" s="5" t="s">
        <v>37</v>
      </c>
      <c r="R268" s="4" t="s">
        <v>389</v>
      </c>
      <c r="S268" s="4">
        <v>900</v>
      </c>
      <c r="T268" s="4">
        <v>1.34</v>
      </c>
      <c r="V268" s="4" t="s">
        <v>99</v>
      </c>
      <c r="Z268" s="4">
        <v>124</v>
      </c>
      <c r="AB268" s="4">
        <v>50</v>
      </c>
      <c r="AD268" s="4">
        <v>127</v>
      </c>
      <c r="AF268" s="8">
        <f t="shared" si="4"/>
        <v>111.52428590911741</v>
      </c>
      <c r="AG268" s="4">
        <v>924.70638768686274</v>
      </c>
      <c r="AJ268" s="4">
        <v>-419.18764660989603</v>
      </c>
      <c r="AK268" s="4">
        <v>0</v>
      </c>
      <c r="AL268" s="4" t="s">
        <v>96</v>
      </c>
      <c r="AM268" s="4" t="s">
        <v>97</v>
      </c>
    </row>
    <row r="269" spans="1:39" x14ac:dyDescent="0.25">
      <c r="A269" s="4" t="s">
        <v>1246</v>
      </c>
      <c r="B269" s="4" t="s">
        <v>71</v>
      </c>
      <c r="C269" s="4">
        <v>2019</v>
      </c>
      <c r="D269" s="4" t="s">
        <v>390</v>
      </c>
      <c r="E269" s="4" t="s">
        <v>179</v>
      </c>
      <c r="F269" s="4" t="s">
        <v>579</v>
      </c>
      <c r="G269" s="4" t="s">
        <v>712</v>
      </c>
      <c r="H269" s="4" t="s">
        <v>15</v>
      </c>
      <c r="I269" s="4" t="s">
        <v>16</v>
      </c>
      <c r="J269" s="4" t="s">
        <v>126</v>
      </c>
      <c r="K269" s="4">
        <v>367</v>
      </c>
      <c r="L269" s="6" t="s">
        <v>20</v>
      </c>
      <c r="M269" s="5" t="s">
        <v>72</v>
      </c>
      <c r="N269" s="5" t="s">
        <v>21</v>
      </c>
      <c r="O269" s="17" t="s">
        <v>48</v>
      </c>
      <c r="P269" s="5" t="s">
        <v>37</v>
      </c>
      <c r="Q269" s="5" t="s">
        <v>37</v>
      </c>
      <c r="R269" s="4" t="s">
        <v>389</v>
      </c>
      <c r="S269" s="4">
        <v>900</v>
      </c>
      <c r="T269" s="4">
        <v>1.34</v>
      </c>
      <c r="V269" s="4" t="s">
        <v>99</v>
      </c>
      <c r="Z269" s="4">
        <v>124</v>
      </c>
      <c r="AB269" s="4">
        <v>50</v>
      </c>
      <c r="AD269" s="4">
        <v>127</v>
      </c>
      <c r="AF269" s="8">
        <f t="shared" si="4"/>
        <v>111.52428590911741</v>
      </c>
      <c r="AG269" s="4">
        <v>792.94549461845486</v>
      </c>
      <c r="AJ269" s="4">
        <v>-267.79882155125176</v>
      </c>
      <c r="AK269" s="4">
        <v>-5.609736061362057E-2</v>
      </c>
      <c r="AL269" s="4" t="s">
        <v>96</v>
      </c>
      <c r="AM269" s="4" t="s">
        <v>97</v>
      </c>
    </row>
    <row r="270" spans="1:39" x14ac:dyDescent="0.25">
      <c r="A270" s="4" t="s">
        <v>1246</v>
      </c>
      <c r="B270" s="4" t="s">
        <v>71</v>
      </c>
      <c r="C270" s="4">
        <v>2019</v>
      </c>
      <c r="D270" s="4" t="s">
        <v>390</v>
      </c>
      <c r="E270" s="4" t="s">
        <v>179</v>
      </c>
      <c r="F270" s="4" t="s">
        <v>579</v>
      </c>
      <c r="G270" s="4" t="s">
        <v>712</v>
      </c>
      <c r="H270" s="4" t="s">
        <v>15</v>
      </c>
      <c r="I270" s="4" t="s">
        <v>16</v>
      </c>
      <c r="J270" s="4" t="s">
        <v>126</v>
      </c>
      <c r="K270" s="4">
        <v>367</v>
      </c>
      <c r="L270" s="6" t="s">
        <v>20</v>
      </c>
      <c r="M270" s="5" t="s">
        <v>72</v>
      </c>
      <c r="N270" s="5" t="s">
        <v>21</v>
      </c>
      <c r="O270" s="17" t="s">
        <v>48</v>
      </c>
      <c r="P270" s="5" t="s">
        <v>37</v>
      </c>
      <c r="Q270" s="5" t="s">
        <v>37</v>
      </c>
      <c r="R270" s="4" t="s">
        <v>389</v>
      </c>
      <c r="S270" s="4">
        <v>900</v>
      </c>
      <c r="T270" s="4">
        <v>1.34</v>
      </c>
      <c r="V270" s="4" t="s">
        <v>99</v>
      </c>
      <c r="Z270" s="4">
        <v>124</v>
      </c>
      <c r="AB270" s="4">
        <v>50</v>
      </c>
      <c r="AD270" s="4">
        <v>127</v>
      </c>
      <c r="AF270" s="8">
        <f t="shared" si="4"/>
        <v>111.52428590911741</v>
      </c>
      <c r="AG270" s="4">
        <v>571.9129711303666</v>
      </c>
      <c r="AJ270" s="4">
        <v>325.37278871761157</v>
      </c>
      <c r="AK270" s="4">
        <v>-3.2041454305132486E-2</v>
      </c>
      <c r="AL270" s="4" t="s">
        <v>96</v>
      </c>
      <c r="AM270" s="4" t="s">
        <v>97</v>
      </c>
    </row>
    <row r="271" spans="1:39" x14ac:dyDescent="0.25">
      <c r="A271" s="4" t="s">
        <v>1246</v>
      </c>
      <c r="B271" s="4" t="s">
        <v>71</v>
      </c>
      <c r="C271" s="4">
        <v>2019</v>
      </c>
      <c r="D271" s="4" t="s">
        <v>390</v>
      </c>
      <c r="E271" s="4" t="s">
        <v>179</v>
      </c>
      <c r="F271" s="4" t="s">
        <v>579</v>
      </c>
      <c r="G271" s="4" t="s">
        <v>712</v>
      </c>
      <c r="H271" s="4" t="s">
        <v>15</v>
      </c>
      <c r="I271" s="4" t="s">
        <v>16</v>
      </c>
      <c r="J271" s="4" t="s">
        <v>126</v>
      </c>
      <c r="K271" s="4">
        <v>367</v>
      </c>
      <c r="L271" s="6" t="s">
        <v>20</v>
      </c>
      <c r="M271" s="5" t="s">
        <v>72</v>
      </c>
      <c r="N271" s="5" t="s">
        <v>21</v>
      </c>
      <c r="O271" s="17" t="s">
        <v>48</v>
      </c>
      <c r="P271" s="5" t="s">
        <v>37</v>
      </c>
      <c r="Q271" s="5" t="s">
        <v>37</v>
      </c>
      <c r="R271" s="4" t="s">
        <v>389</v>
      </c>
      <c r="S271" s="4">
        <v>900</v>
      </c>
      <c r="T271" s="4">
        <v>1.34</v>
      </c>
      <c r="V271" s="4" t="s">
        <v>99</v>
      </c>
      <c r="Z271" s="4">
        <v>124</v>
      </c>
      <c r="AB271" s="4">
        <v>50</v>
      </c>
      <c r="AD271" s="4">
        <v>127</v>
      </c>
      <c r="AF271" s="8">
        <f t="shared" si="4"/>
        <v>111.52428590911741</v>
      </c>
      <c r="AG271" s="4">
        <v>524.92937581338833</v>
      </c>
      <c r="AJ271" s="4">
        <v>94.913227549710143</v>
      </c>
      <c r="AK271" s="4">
        <v>0</v>
      </c>
      <c r="AL271" s="4" t="s">
        <v>96</v>
      </c>
      <c r="AM271" s="4" t="s">
        <v>97</v>
      </c>
    </row>
    <row r="272" spans="1:39" x14ac:dyDescent="0.25">
      <c r="A272" s="4" t="s">
        <v>1246</v>
      </c>
      <c r="B272" s="4" t="s">
        <v>71</v>
      </c>
      <c r="C272" s="4">
        <v>2019</v>
      </c>
      <c r="D272" s="4" t="s">
        <v>390</v>
      </c>
      <c r="E272" s="4" t="s">
        <v>179</v>
      </c>
      <c r="F272" s="4" t="s">
        <v>579</v>
      </c>
      <c r="G272" s="4" t="s">
        <v>712</v>
      </c>
      <c r="H272" s="4" t="s">
        <v>15</v>
      </c>
      <c r="I272" s="4" t="s">
        <v>16</v>
      </c>
      <c r="J272" s="4" t="s">
        <v>126</v>
      </c>
      <c r="K272" s="4">
        <v>367</v>
      </c>
      <c r="L272" s="6" t="s">
        <v>20</v>
      </c>
      <c r="M272" s="5" t="s">
        <v>72</v>
      </c>
      <c r="N272" s="5" t="s">
        <v>21</v>
      </c>
      <c r="O272" s="17" t="s">
        <v>48</v>
      </c>
      <c r="P272" s="5" t="s">
        <v>37</v>
      </c>
      <c r="Q272" s="5" t="s">
        <v>37</v>
      </c>
      <c r="R272" s="4" t="s">
        <v>389</v>
      </c>
      <c r="S272" s="4">
        <v>900</v>
      </c>
      <c r="T272" s="4">
        <v>1.34</v>
      </c>
      <c r="V272" s="4" t="s">
        <v>99</v>
      </c>
      <c r="Z272" s="4">
        <v>124</v>
      </c>
      <c r="AB272" s="4">
        <v>50</v>
      </c>
      <c r="AD272" s="4">
        <v>127</v>
      </c>
      <c r="AF272" s="8">
        <f t="shared" si="4"/>
        <v>111.52428590911741</v>
      </c>
      <c r="AG272" s="4">
        <v>119.94951802322535</v>
      </c>
      <c r="AJ272" s="4">
        <v>0</v>
      </c>
      <c r="AK272" s="4">
        <v>9.8740618844181421E-2</v>
      </c>
      <c r="AL272" s="4" t="s">
        <v>96</v>
      </c>
      <c r="AM272" s="4" t="s">
        <v>97</v>
      </c>
    </row>
    <row r="273" spans="1:39" x14ac:dyDescent="0.25">
      <c r="A273" s="4" t="s">
        <v>1246</v>
      </c>
      <c r="B273" s="4" t="s">
        <v>71</v>
      </c>
      <c r="C273" s="4">
        <v>2019</v>
      </c>
      <c r="D273" s="4" t="s">
        <v>390</v>
      </c>
      <c r="E273" s="4" t="s">
        <v>179</v>
      </c>
      <c r="F273" s="4" t="s">
        <v>579</v>
      </c>
      <c r="G273" s="4" t="s">
        <v>712</v>
      </c>
      <c r="H273" s="4" t="s">
        <v>15</v>
      </c>
      <c r="I273" s="4" t="s">
        <v>16</v>
      </c>
      <c r="J273" s="4" t="s">
        <v>126</v>
      </c>
      <c r="K273" s="4">
        <v>367</v>
      </c>
      <c r="L273" s="6" t="s">
        <v>20</v>
      </c>
      <c r="M273" s="5" t="s">
        <v>72</v>
      </c>
      <c r="N273" s="5" t="s">
        <v>21</v>
      </c>
      <c r="O273" s="17" t="s">
        <v>48</v>
      </c>
      <c r="P273" s="5" t="s">
        <v>37</v>
      </c>
      <c r="Q273" s="5" t="s">
        <v>37</v>
      </c>
      <c r="R273" s="4" t="s">
        <v>389</v>
      </c>
      <c r="S273" s="4">
        <v>900</v>
      </c>
      <c r="T273" s="4">
        <v>1.34</v>
      </c>
      <c r="V273" s="4" t="s">
        <v>99</v>
      </c>
      <c r="Z273" s="4">
        <v>124</v>
      </c>
      <c r="AB273" s="4">
        <v>50</v>
      </c>
      <c r="AD273" s="4">
        <v>127</v>
      </c>
      <c r="AF273" s="8">
        <f t="shared" si="4"/>
        <v>111.52428590911741</v>
      </c>
      <c r="AG273" s="4">
        <v>277.54951383548035</v>
      </c>
      <c r="AJ273" s="4">
        <v>0</v>
      </c>
      <c r="AK273" s="4">
        <v>0</v>
      </c>
      <c r="AL273" s="4" t="s">
        <v>96</v>
      </c>
      <c r="AM273" s="4" t="s">
        <v>97</v>
      </c>
    </row>
    <row r="274" spans="1:39" x14ac:dyDescent="0.25">
      <c r="A274" s="4" t="s">
        <v>1246</v>
      </c>
      <c r="B274" s="4" t="s">
        <v>71</v>
      </c>
      <c r="C274" s="4">
        <v>2019</v>
      </c>
      <c r="D274" s="4" t="s">
        <v>390</v>
      </c>
      <c r="E274" s="4" t="s">
        <v>179</v>
      </c>
      <c r="F274" s="4" t="s">
        <v>579</v>
      </c>
      <c r="G274" s="4" t="s">
        <v>712</v>
      </c>
      <c r="H274" s="4" t="s">
        <v>15</v>
      </c>
      <c r="I274" s="4" t="s">
        <v>16</v>
      </c>
      <c r="J274" s="4" t="s">
        <v>126</v>
      </c>
      <c r="K274" s="4">
        <v>367</v>
      </c>
      <c r="L274" s="6" t="s">
        <v>20</v>
      </c>
      <c r="M274" s="5" t="s">
        <v>72</v>
      </c>
      <c r="N274" s="5" t="s">
        <v>21</v>
      </c>
      <c r="O274" s="17" t="s">
        <v>48</v>
      </c>
      <c r="P274" s="5" t="s">
        <v>37</v>
      </c>
      <c r="Q274" s="5" t="s">
        <v>37</v>
      </c>
      <c r="R274" s="4" t="s">
        <v>389</v>
      </c>
      <c r="S274" s="4">
        <v>900</v>
      </c>
      <c r="T274" s="4">
        <v>1.34</v>
      </c>
      <c r="V274" s="4" t="s">
        <v>99</v>
      </c>
      <c r="Z274" s="4">
        <v>124</v>
      </c>
      <c r="AB274" s="4">
        <v>50</v>
      </c>
      <c r="AD274" s="4">
        <v>127</v>
      </c>
      <c r="AF274" s="8">
        <f t="shared" si="4"/>
        <v>111.52428590911741</v>
      </c>
      <c r="AG274" s="4">
        <v>258.05148512743699</v>
      </c>
      <c r="AJ274" s="4">
        <v>128.4169184133174</v>
      </c>
      <c r="AK274" s="4">
        <v>6.7469629709589404E-2</v>
      </c>
      <c r="AL274" s="4" t="s">
        <v>96</v>
      </c>
      <c r="AM274" s="4" t="s">
        <v>97</v>
      </c>
    </row>
    <row r="275" spans="1:39" x14ac:dyDescent="0.25">
      <c r="A275" s="4" t="s">
        <v>1247</v>
      </c>
      <c r="B275" s="12" t="s">
        <v>503</v>
      </c>
      <c r="C275" s="12">
        <v>2021</v>
      </c>
      <c r="D275" s="12" t="s">
        <v>834</v>
      </c>
      <c r="E275" s="12" t="s">
        <v>179</v>
      </c>
      <c r="F275" s="4" t="s">
        <v>579</v>
      </c>
      <c r="G275" s="4" t="s">
        <v>716</v>
      </c>
      <c r="H275" s="12" t="s">
        <v>15</v>
      </c>
      <c r="I275" s="12" t="s">
        <v>16</v>
      </c>
      <c r="J275" s="12" t="s">
        <v>100</v>
      </c>
      <c r="K275" s="13"/>
      <c r="L275" s="35"/>
      <c r="M275" s="13"/>
      <c r="N275" s="5" t="s">
        <v>21</v>
      </c>
      <c r="O275" s="17" t="s">
        <v>48</v>
      </c>
      <c r="P275" s="13" t="s">
        <v>37</v>
      </c>
      <c r="Q275" s="13" t="s">
        <v>37</v>
      </c>
      <c r="AF275" s="8">
        <f t="shared" si="4"/>
        <v>0</v>
      </c>
      <c r="AG275" s="26">
        <v>216.48</v>
      </c>
      <c r="AH275" s="26"/>
      <c r="AI275" s="26"/>
      <c r="AJ275" s="26"/>
      <c r="AK275" s="12"/>
      <c r="AL275" s="4" t="s">
        <v>96</v>
      </c>
      <c r="AM275" s="4" t="s">
        <v>98</v>
      </c>
    </row>
    <row r="276" spans="1:39" x14ac:dyDescent="0.25">
      <c r="A276" s="4" t="s">
        <v>1247</v>
      </c>
      <c r="B276" s="12" t="s">
        <v>503</v>
      </c>
      <c r="C276" s="12">
        <v>2021</v>
      </c>
      <c r="D276" s="12" t="s">
        <v>834</v>
      </c>
      <c r="E276" s="12" t="s">
        <v>179</v>
      </c>
      <c r="F276" s="4" t="s">
        <v>579</v>
      </c>
      <c r="G276" s="4" t="s">
        <v>716</v>
      </c>
      <c r="H276" s="12" t="s">
        <v>15</v>
      </c>
      <c r="I276" s="12" t="s">
        <v>16</v>
      </c>
      <c r="J276" s="12" t="s">
        <v>100</v>
      </c>
      <c r="K276" s="13"/>
      <c r="L276" s="35"/>
      <c r="M276" s="13"/>
      <c r="N276" s="5" t="s">
        <v>21</v>
      </c>
      <c r="O276" s="17" t="s">
        <v>48</v>
      </c>
      <c r="P276" s="13" t="s">
        <v>37</v>
      </c>
      <c r="Q276" s="13" t="s">
        <v>37</v>
      </c>
      <c r="AF276" s="8">
        <f t="shared" si="4"/>
        <v>0</v>
      </c>
      <c r="AG276" s="26">
        <v>343.20000000000005</v>
      </c>
      <c r="AH276" s="26"/>
      <c r="AI276" s="26"/>
      <c r="AJ276" s="26"/>
      <c r="AK276" s="12"/>
      <c r="AL276" s="4" t="s">
        <v>96</v>
      </c>
      <c r="AM276" s="4" t="s">
        <v>98</v>
      </c>
    </row>
    <row r="277" spans="1:39" x14ac:dyDescent="0.25">
      <c r="A277" s="4" t="s">
        <v>1247</v>
      </c>
      <c r="B277" s="12" t="s">
        <v>503</v>
      </c>
      <c r="C277" s="12">
        <v>2021</v>
      </c>
      <c r="D277" s="12" t="s">
        <v>834</v>
      </c>
      <c r="E277" s="12" t="s">
        <v>179</v>
      </c>
      <c r="F277" s="4" t="s">
        <v>579</v>
      </c>
      <c r="G277" s="4" t="s">
        <v>716</v>
      </c>
      <c r="H277" s="12" t="s">
        <v>15</v>
      </c>
      <c r="I277" s="12" t="s">
        <v>16</v>
      </c>
      <c r="J277" s="12" t="s">
        <v>100</v>
      </c>
      <c r="K277" s="13"/>
      <c r="L277" s="35"/>
      <c r="M277" s="13"/>
      <c r="N277" s="5" t="s">
        <v>21</v>
      </c>
      <c r="O277" s="17" t="s">
        <v>48</v>
      </c>
      <c r="P277" s="13" t="s">
        <v>37</v>
      </c>
      <c r="Q277" s="13" t="s">
        <v>37</v>
      </c>
      <c r="AF277" s="8">
        <f t="shared" si="4"/>
        <v>0</v>
      </c>
      <c r="AG277" s="26">
        <v>227.04000000000002</v>
      </c>
      <c r="AH277" s="26"/>
      <c r="AI277" s="26"/>
      <c r="AJ277" s="26"/>
      <c r="AK277" s="12"/>
      <c r="AL277" s="4" t="s">
        <v>96</v>
      </c>
      <c r="AM277" s="4" t="s">
        <v>98</v>
      </c>
    </row>
    <row r="278" spans="1:39" x14ac:dyDescent="0.25">
      <c r="A278" s="4" t="s">
        <v>1246</v>
      </c>
      <c r="B278" s="4" t="s">
        <v>71</v>
      </c>
      <c r="C278" s="12">
        <v>2019</v>
      </c>
      <c r="D278" s="4" t="s">
        <v>713</v>
      </c>
      <c r="E278" s="12" t="s">
        <v>179</v>
      </c>
      <c r="F278" s="4" t="s">
        <v>579</v>
      </c>
      <c r="G278" s="4" t="s">
        <v>712</v>
      </c>
      <c r="H278" s="12" t="s">
        <v>15</v>
      </c>
      <c r="I278" s="12" t="s">
        <v>16</v>
      </c>
      <c r="J278" s="12" t="s">
        <v>100</v>
      </c>
      <c r="K278" s="13"/>
      <c r="L278" s="35"/>
      <c r="M278" s="13"/>
      <c r="N278" s="5" t="s">
        <v>21</v>
      </c>
      <c r="O278" s="17" t="s">
        <v>48</v>
      </c>
      <c r="P278" s="13" t="s">
        <v>37</v>
      </c>
      <c r="Q278" s="13" t="s">
        <v>37</v>
      </c>
      <c r="AF278" s="8">
        <f t="shared" si="4"/>
        <v>0</v>
      </c>
      <c r="AG278" s="26">
        <v>227.04000000000002</v>
      </c>
      <c r="AH278" s="26"/>
      <c r="AI278" s="26"/>
      <c r="AJ278" s="26"/>
      <c r="AK278" s="12"/>
      <c r="AL278" s="4" t="s">
        <v>96</v>
      </c>
      <c r="AM278" s="4" t="s">
        <v>98</v>
      </c>
    </row>
    <row r="279" spans="1:39" x14ac:dyDescent="0.25">
      <c r="A279" s="4" t="s">
        <v>1246</v>
      </c>
      <c r="B279" s="4" t="s">
        <v>71</v>
      </c>
      <c r="C279" s="12">
        <v>2019</v>
      </c>
      <c r="D279" s="4" t="s">
        <v>714</v>
      </c>
      <c r="E279" s="12" t="s">
        <v>179</v>
      </c>
      <c r="F279" s="4" t="s">
        <v>579</v>
      </c>
      <c r="G279" s="4" t="s">
        <v>712</v>
      </c>
      <c r="H279" s="12" t="s">
        <v>15</v>
      </c>
      <c r="I279" s="12" t="s">
        <v>16</v>
      </c>
      <c r="J279" s="12" t="s">
        <v>100</v>
      </c>
      <c r="K279" s="13"/>
      <c r="L279" s="35"/>
      <c r="M279" s="13"/>
      <c r="N279" s="5" t="s">
        <v>21</v>
      </c>
      <c r="O279" s="17" t="s">
        <v>48</v>
      </c>
      <c r="P279" s="13" t="s">
        <v>37</v>
      </c>
      <c r="Q279" s="13" t="s">
        <v>37</v>
      </c>
      <c r="AF279" s="8">
        <f t="shared" ref="AF279:AF310" si="5">(Z279*(14.01/18.04))+(AA279*(14.01/62))+(AB279*(14.01/46.01))</f>
        <v>0</v>
      </c>
      <c r="AG279" s="26">
        <v>343.20000000000005</v>
      </c>
      <c r="AH279" s="26"/>
      <c r="AI279" s="26"/>
      <c r="AJ279" s="26"/>
      <c r="AK279" s="12"/>
      <c r="AL279" s="4" t="s">
        <v>96</v>
      </c>
      <c r="AM279" s="4" t="s">
        <v>98</v>
      </c>
    </row>
    <row r="280" spans="1:39" x14ac:dyDescent="0.25">
      <c r="A280" s="4" t="s">
        <v>1246</v>
      </c>
      <c r="B280" s="4" t="s">
        <v>71</v>
      </c>
      <c r="C280" s="12">
        <v>2019</v>
      </c>
      <c r="D280" s="4" t="s">
        <v>715</v>
      </c>
      <c r="E280" s="12" t="s">
        <v>179</v>
      </c>
      <c r="F280" s="4" t="s">
        <v>579</v>
      </c>
      <c r="G280" s="4" t="s">
        <v>712</v>
      </c>
      <c r="H280" s="12" t="s">
        <v>15</v>
      </c>
      <c r="I280" s="12" t="s">
        <v>16</v>
      </c>
      <c r="J280" s="12" t="s">
        <v>100</v>
      </c>
      <c r="K280" s="13"/>
      <c r="L280" s="35"/>
      <c r="M280" s="13"/>
      <c r="N280" s="5" t="s">
        <v>21</v>
      </c>
      <c r="O280" s="17" t="s">
        <v>48</v>
      </c>
      <c r="P280" s="13" t="s">
        <v>37</v>
      </c>
      <c r="Q280" s="13" t="s">
        <v>37</v>
      </c>
      <c r="AF280" s="8">
        <f t="shared" si="5"/>
        <v>0</v>
      </c>
      <c r="AG280" s="26">
        <v>216.48</v>
      </c>
      <c r="AH280" s="26"/>
      <c r="AI280" s="26"/>
      <c r="AJ280" s="26"/>
      <c r="AK280" s="12"/>
      <c r="AL280" s="4" t="s">
        <v>96</v>
      </c>
      <c r="AM280" s="4" t="s">
        <v>98</v>
      </c>
    </row>
    <row r="281" spans="1:39" x14ac:dyDescent="0.25">
      <c r="A281" s="4" t="s">
        <v>1246</v>
      </c>
      <c r="B281" s="4" t="s">
        <v>71</v>
      </c>
      <c r="C281" s="15">
        <v>2019</v>
      </c>
      <c r="D281" s="4" t="s">
        <v>715</v>
      </c>
      <c r="E281" s="15" t="s">
        <v>179</v>
      </c>
      <c r="F281" s="4" t="s">
        <v>579</v>
      </c>
      <c r="G281" s="4" t="s">
        <v>712</v>
      </c>
      <c r="H281" s="15" t="s">
        <v>15</v>
      </c>
      <c r="I281" s="15" t="s">
        <v>16</v>
      </c>
      <c r="J281" s="18" t="s">
        <v>525</v>
      </c>
      <c r="K281" s="16"/>
      <c r="L281" s="34"/>
      <c r="M281" s="17"/>
      <c r="N281" s="5" t="s">
        <v>21</v>
      </c>
      <c r="O281" s="17" t="s">
        <v>48</v>
      </c>
      <c r="P281" s="17" t="s">
        <v>37</v>
      </c>
      <c r="Q281" s="17" t="s">
        <v>37</v>
      </c>
      <c r="AF281" s="8">
        <f t="shared" si="5"/>
        <v>0</v>
      </c>
      <c r="AG281" s="16"/>
      <c r="AH281" s="16"/>
      <c r="AI281" s="16"/>
      <c r="AJ281" s="16"/>
      <c r="AK281" s="16">
        <v>5.4719999999999998E-2</v>
      </c>
      <c r="AL281" s="4" t="s">
        <v>96</v>
      </c>
      <c r="AM281" s="4" t="s">
        <v>98</v>
      </c>
    </row>
    <row r="282" spans="1:39" x14ac:dyDescent="0.25">
      <c r="A282" s="4" t="s">
        <v>1246</v>
      </c>
      <c r="B282" s="4" t="s">
        <v>71</v>
      </c>
      <c r="C282" s="15">
        <v>2019</v>
      </c>
      <c r="D282" s="4" t="s">
        <v>715</v>
      </c>
      <c r="E282" s="15" t="s">
        <v>179</v>
      </c>
      <c r="F282" s="4" t="s">
        <v>579</v>
      </c>
      <c r="G282" s="4" t="s">
        <v>712</v>
      </c>
      <c r="H282" s="15" t="s">
        <v>15</v>
      </c>
      <c r="I282" s="15" t="s">
        <v>16</v>
      </c>
      <c r="J282" s="18" t="s">
        <v>525</v>
      </c>
      <c r="K282" s="16"/>
      <c r="L282" s="34"/>
      <c r="M282" s="17"/>
      <c r="N282" s="5" t="s">
        <v>21</v>
      </c>
      <c r="O282" s="17" t="s">
        <v>48</v>
      </c>
      <c r="P282" s="17" t="s">
        <v>37</v>
      </c>
      <c r="Q282" s="17" t="s">
        <v>37</v>
      </c>
      <c r="AF282" s="8">
        <f t="shared" si="5"/>
        <v>0</v>
      </c>
      <c r="AG282" s="16"/>
      <c r="AH282" s="16"/>
      <c r="AI282" s="16"/>
      <c r="AJ282" s="16"/>
      <c r="AK282" s="16">
        <v>0.10968000000000001</v>
      </c>
      <c r="AL282" s="4" t="s">
        <v>96</v>
      </c>
      <c r="AM282" s="4" t="s">
        <v>98</v>
      </c>
    </row>
    <row r="283" spans="1:39" x14ac:dyDescent="0.25">
      <c r="A283" s="4" t="s">
        <v>1246</v>
      </c>
      <c r="B283" s="4" t="s">
        <v>71</v>
      </c>
      <c r="C283" s="15">
        <v>2019</v>
      </c>
      <c r="D283" s="4" t="s">
        <v>715</v>
      </c>
      <c r="E283" s="15" t="s">
        <v>179</v>
      </c>
      <c r="F283" s="4" t="s">
        <v>579</v>
      </c>
      <c r="G283" s="4" t="s">
        <v>712</v>
      </c>
      <c r="H283" s="15" t="s">
        <v>15</v>
      </c>
      <c r="I283" s="15" t="s">
        <v>16</v>
      </c>
      <c r="J283" s="18" t="s">
        <v>525</v>
      </c>
      <c r="K283" s="16"/>
      <c r="L283" s="34"/>
      <c r="M283" s="17"/>
      <c r="N283" s="5" t="s">
        <v>21</v>
      </c>
      <c r="O283" s="17" t="s">
        <v>48</v>
      </c>
      <c r="P283" s="17" t="s">
        <v>37</v>
      </c>
      <c r="Q283" s="17" t="s">
        <v>37</v>
      </c>
      <c r="AF283" s="8">
        <f t="shared" si="5"/>
        <v>0</v>
      </c>
      <c r="AG283" s="16"/>
      <c r="AH283" s="16"/>
      <c r="AI283" s="16"/>
      <c r="AJ283" s="16"/>
      <c r="AK283" s="16">
        <v>0.13704</v>
      </c>
      <c r="AL283" s="4" t="s">
        <v>96</v>
      </c>
      <c r="AM283" s="4" t="s">
        <v>98</v>
      </c>
    </row>
    <row r="284" spans="1:39" x14ac:dyDescent="0.25">
      <c r="A284" s="4" t="s">
        <v>1246</v>
      </c>
      <c r="B284" s="4" t="s">
        <v>71</v>
      </c>
      <c r="C284" s="4">
        <v>2019</v>
      </c>
      <c r="D284" s="4" t="s">
        <v>715</v>
      </c>
      <c r="E284" s="12" t="s">
        <v>179</v>
      </c>
      <c r="F284" s="4" t="s">
        <v>579</v>
      </c>
      <c r="G284" s="4" t="s">
        <v>712</v>
      </c>
      <c r="H284" s="4" t="s">
        <v>15</v>
      </c>
      <c r="I284" s="4" t="s">
        <v>16</v>
      </c>
      <c r="J284" s="12" t="s">
        <v>100</v>
      </c>
      <c r="N284" s="5" t="s">
        <v>21</v>
      </c>
      <c r="O284" s="17" t="s">
        <v>48</v>
      </c>
      <c r="W284" s="8"/>
      <c r="X284" s="8"/>
      <c r="Y284" s="8"/>
      <c r="Z284" s="8"/>
      <c r="AA284" s="8"/>
      <c r="AB284" s="8"/>
      <c r="AC284" s="8"/>
      <c r="AD284" s="8"/>
      <c r="AE284" s="8"/>
      <c r="AF284" s="8">
        <f t="shared" si="5"/>
        <v>0</v>
      </c>
      <c r="AG284" s="8">
        <v>216.48</v>
      </c>
      <c r="AH284" s="8"/>
      <c r="AI284" s="8"/>
      <c r="AJ284" s="8"/>
      <c r="AK284" s="8"/>
      <c r="AL284" s="4" t="s">
        <v>96</v>
      </c>
      <c r="AM284" s="4" t="s">
        <v>98</v>
      </c>
    </row>
    <row r="285" spans="1:39" x14ac:dyDescent="0.25">
      <c r="A285" s="4" t="s">
        <v>1246</v>
      </c>
      <c r="B285" s="4" t="s">
        <v>71</v>
      </c>
      <c r="C285" s="4">
        <v>2019</v>
      </c>
      <c r="D285" s="4" t="s">
        <v>715</v>
      </c>
      <c r="E285" s="12" t="s">
        <v>179</v>
      </c>
      <c r="F285" s="4" t="s">
        <v>579</v>
      </c>
      <c r="G285" s="4" t="s">
        <v>712</v>
      </c>
      <c r="H285" s="4" t="s">
        <v>15</v>
      </c>
      <c r="I285" s="4" t="s">
        <v>16</v>
      </c>
      <c r="J285" s="12" t="s">
        <v>100</v>
      </c>
      <c r="N285" s="5" t="s">
        <v>21</v>
      </c>
      <c r="O285" s="17" t="s">
        <v>48</v>
      </c>
      <c r="W285" s="8"/>
      <c r="X285" s="8"/>
      <c r="Y285" s="8"/>
      <c r="Z285" s="8"/>
      <c r="AA285" s="8"/>
      <c r="AB285" s="8"/>
      <c r="AC285" s="8"/>
      <c r="AD285" s="8"/>
      <c r="AE285" s="8"/>
      <c r="AF285" s="8">
        <f t="shared" si="5"/>
        <v>0</v>
      </c>
      <c r="AG285" s="8">
        <v>227.04000000000002</v>
      </c>
      <c r="AH285" s="8"/>
      <c r="AI285" s="8"/>
      <c r="AJ285" s="8"/>
      <c r="AK285" s="8"/>
      <c r="AL285" s="4" t="s">
        <v>96</v>
      </c>
      <c r="AM285" s="4" t="s">
        <v>98</v>
      </c>
    </row>
    <row r="286" spans="1:39" x14ac:dyDescent="0.25">
      <c r="A286" s="4" t="s">
        <v>1246</v>
      </c>
      <c r="B286" s="4" t="s">
        <v>71</v>
      </c>
      <c r="C286" s="4">
        <v>2019</v>
      </c>
      <c r="D286" s="4" t="s">
        <v>715</v>
      </c>
      <c r="E286" s="12" t="s">
        <v>179</v>
      </c>
      <c r="F286" s="4" t="s">
        <v>579</v>
      </c>
      <c r="G286" s="4" t="s">
        <v>712</v>
      </c>
      <c r="H286" s="4" t="s">
        <v>15</v>
      </c>
      <c r="I286" s="4" t="s">
        <v>16</v>
      </c>
      <c r="J286" s="12" t="s">
        <v>100</v>
      </c>
      <c r="N286" s="5" t="s">
        <v>21</v>
      </c>
      <c r="O286" s="17" t="s">
        <v>48</v>
      </c>
      <c r="W286" s="8"/>
      <c r="X286" s="8"/>
      <c r="Y286" s="8"/>
      <c r="Z286" s="8"/>
      <c r="AA286" s="8"/>
      <c r="AB286" s="8"/>
      <c r="AC286" s="8"/>
      <c r="AD286" s="8"/>
      <c r="AE286" s="8"/>
      <c r="AF286" s="8">
        <f t="shared" si="5"/>
        <v>0</v>
      </c>
      <c r="AG286" s="8">
        <v>343.20000000000005</v>
      </c>
      <c r="AH286" s="8"/>
      <c r="AI286" s="8"/>
      <c r="AJ286" s="8"/>
      <c r="AK286" s="8"/>
      <c r="AL286" s="4" t="s">
        <v>96</v>
      </c>
      <c r="AM286" s="4" t="s">
        <v>98</v>
      </c>
    </row>
    <row r="287" spans="1:39" x14ac:dyDescent="0.25">
      <c r="A287" s="4" t="s">
        <v>1249</v>
      </c>
      <c r="B287" s="15" t="s">
        <v>504</v>
      </c>
      <c r="C287" s="15">
        <v>2009</v>
      </c>
      <c r="D287" s="15" t="s">
        <v>858</v>
      </c>
      <c r="E287" s="15" t="s">
        <v>179</v>
      </c>
      <c r="F287" s="4" t="s">
        <v>579</v>
      </c>
      <c r="G287" s="4" t="s">
        <v>567</v>
      </c>
      <c r="H287" s="15" t="s">
        <v>15</v>
      </c>
      <c r="I287" s="15" t="s">
        <v>16</v>
      </c>
      <c r="J287" s="18" t="s">
        <v>191</v>
      </c>
      <c r="K287" s="17"/>
      <c r="L287" s="33"/>
      <c r="M287" s="17"/>
      <c r="N287" s="5" t="s">
        <v>21</v>
      </c>
      <c r="O287" s="17" t="s">
        <v>48</v>
      </c>
      <c r="P287" s="17" t="s">
        <v>44</v>
      </c>
      <c r="Q287" s="17" t="s">
        <v>432</v>
      </c>
      <c r="AF287" s="8">
        <f t="shared" si="5"/>
        <v>0</v>
      </c>
      <c r="AG287" s="21">
        <v>390</v>
      </c>
      <c r="AH287" s="21"/>
      <c r="AI287" s="21"/>
      <c r="AJ287" s="21"/>
      <c r="AK287" s="15"/>
      <c r="AL287" s="4" t="s">
        <v>96</v>
      </c>
      <c r="AM287" s="4" t="s">
        <v>98</v>
      </c>
    </row>
    <row r="288" spans="1:39" x14ac:dyDescent="0.25">
      <c r="A288" s="4" t="s">
        <v>1249</v>
      </c>
      <c r="B288" s="15" t="s">
        <v>504</v>
      </c>
      <c r="C288" s="15">
        <v>2009</v>
      </c>
      <c r="D288" s="15" t="s">
        <v>858</v>
      </c>
      <c r="E288" s="15" t="s">
        <v>179</v>
      </c>
      <c r="F288" s="4" t="s">
        <v>579</v>
      </c>
      <c r="G288" s="4" t="s">
        <v>567</v>
      </c>
      <c r="H288" s="15" t="s">
        <v>15</v>
      </c>
      <c r="I288" s="15" t="s">
        <v>16</v>
      </c>
      <c r="J288" s="18" t="s">
        <v>191</v>
      </c>
      <c r="K288" s="16"/>
      <c r="L288" s="34"/>
      <c r="M288" s="17"/>
      <c r="N288" s="5" t="s">
        <v>21</v>
      </c>
      <c r="O288" s="17" t="s">
        <v>48</v>
      </c>
      <c r="P288" s="17" t="s">
        <v>44</v>
      </c>
      <c r="Q288" s="24" t="s">
        <v>432</v>
      </c>
      <c r="AF288" s="8">
        <f t="shared" si="5"/>
        <v>0</v>
      </c>
      <c r="AG288" s="15"/>
      <c r="AH288" s="15"/>
      <c r="AI288" s="15"/>
      <c r="AJ288" s="15"/>
      <c r="AK288" s="15">
        <v>1.2</v>
      </c>
      <c r="AL288" s="4" t="s">
        <v>96</v>
      </c>
      <c r="AM288" s="4" t="s">
        <v>98</v>
      </c>
    </row>
    <row r="289" spans="1:39" x14ac:dyDescent="0.25">
      <c r="A289" s="4" t="s">
        <v>1253</v>
      </c>
      <c r="B289" s="4" t="s">
        <v>161</v>
      </c>
      <c r="C289" s="4">
        <v>2019</v>
      </c>
      <c r="D289" s="23" t="s">
        <v>162</v>
      </c>
      <c r="E289" s="4" t="s">
        <v>179</v>
      </c>
      <c r="F289" s="4" t="s">
        <v>579</v>
      </c>
      <c r="G289" s="4" t="s">
        <v>764</v>
      </c>
      <c r="H289" s="4" t="s">
        <v>15</v>
      </c>
      <c r="I289" s="4" t="s">
        <v>16</v>
      </c>
      <c r="J289" s="4" t="s">
        <v>163</v>
      </c>
      <c r="K289" s="4">
        <v>130</v>
      </c>
      <c r="L289" s="6" t="s">
        <v>1108</v>
      </c>
      <c r="M289" s="5" t="s">
        <v>164</v>
      </c>
      <c r="N289" s="5" t="s">
        <v>21</v>
      </c>
      <c r="O289" s="17" t="s">
        <v>423</v>
      </c>
      <c r="P289" s="5" t="s">
        <v>37</v>
      </c>
      <c r="Q289" s="5" t="s">
        <v>342</v>
      </c>
      <c r="R289" s="4" t="s">
        <v>165</v>
      </c>
      <c r="S289" s="4">
        <v>10200</v>
      </c>
      <c r="T289" s="4">
        <v>2.2999999999999998</v>
      </c>
      <c r="U289" s="4">
        <f>7.2+48</f>
        <v>55.2</v>
      </c>
      <c r="V289" s="4" t="s">
        <v>95</v>
      </c>
      <c r="W289" s="8">
        <v>23</v>
      </c>
      <c r="X289" s="8">
        <v>7.72</v>
      </c>
      <c r="Y289" s="8">
        <v>8.42</v>
      </c>
      <c r="Z289" s="8">
        <v>6.3E-2</v>
      </c>
      <c r="AA289" s="8">
        <v>5.7000000000000002E-2</v>
      </c>
      <c r="AB289" s="8">
        <v>0.21</v>
      </c>
      <c r="AC289" s="8"/>
      <c r="AD289" s="8"/>
      <c r="AE289" s="8">
        <v>3.96</v>
      </c>
      <c r="AF289" s="8">
        <f t="shared" si="5"/>
        <v>0.12575123084475764</v>
      </c>
      <c r="AG289" s="8"/>
      <c r="AH289" s="8"/>
      <c r="AI289" s="8"/>
      <c r="AJ289" s="8"/>
      <c r="AK289" s="8"/>
      <c r="AL289" s="4" t="s">
        <v>96</v>
      </c>
      <c r="AM289" s="4" t="s">
        <v>97</v>
      </c>
    </row>
    <row r="290" spans="1:39" x14ac:dyDescent="0.25">
      <c r="A290" s="4" t="s">
        <v>1254</v>
      </c>
      <c r="B290" s="4" t="s">
        <v>161</v>
      </c>
      <c r="C290" s="4">
        <v>2019</v>
      </c>
      <c r="D290" s="9" t="s">
        <v>1095</v>
      </c>
      <c r="E290" s="4" t="s">
        <v>179</v>
      </c>
      <c r="F290" s="4" t="s">
        <v>579</v>
      </c>
      <c r="G290" s="4" t="s">
        <v>1094</v>
      </c>
      <c r="H290" s="15" t="s">
        <v>15</v>
      </c>
      <c r="I290" s="15" t="s">
        <v>16</v>
      </c>
      <c r="J290" s="4" t="s">
        <v>123</v>
      </c>
      <c r="K290" s="4">
        <v>183</v>
      </c>
      <c r="L290" s="6" t="s">
        <v>25</v>
      </c>
      <c r="M290" s="5" t="s">
        <v>1101</v>
      </c>
      <c r="N290" s="5" t="s">
        <v>21</v>
      </c>
      <c r="O290" s="5" t="s">
        <v>424</v>
      </c>
      <c r="P290" s="5" t="s">
        <v>37</v>
      </c>
      <c r="Q290" s="5" t="s">
        <v>37</v>
      </c>
      <c r="R290" s="4" t="s">
        <v>1102</v>
      </c>
      <c r="S290" s="4">
        <v>21426.94</v>
      </c>
      <c r="T290" s="4">
        <v>1.3</v>
      </c>
      <c r="U290" s="4">
        <v>150</v>
      </c>
      <c r="V290" s="4" t="s">
        <v>112</v>
      </c>
      <c r="W290" s="4">
        <v>30</v>
      </c>
      <c r="X290" s="4">
        <v>8.5</v>
      </c>
      <c r="AC290" s="4">
        <v>3.6</v>
      </c>
      <c r="AF290" s="25">
        <f t="shared" si="5"/>
        <v>0</v>
      </c>
      <c r="AL290" s="4" t="s">
        <v>1105</v>
      </c>
      <c r="AM290" s="4" t="s">
        <v>97</v>
      </c>
    </row>
    <row r="291" spans="1:39" x14ac:dyDescent="0.25">
      <c r="A291" s="4" t="s">
        <v>1254</v>
      </c>
      <c r="B291" s="4" t="s">
        <v>161</v>
      </c>
      <c r="C291" s="4">
        <v>2019</v>
      </c>
      <c r="D291" s="9" t="s">
        <v>1095</v>
      </c>
      <c r="E291" s="4" t="s">
        <v>179</v>
      </c>
      <c r="F291" s="4" t="s">
        <v>579</v>
      </c>
      <c r="G291" s="4" t="s">
        <v>1094</v>
      </c>
      <c r="H291" s="15" t="s">
        <v>15</v>
      </c>
      <c r="I291" s="15" t="s">
        <v>16</v>
      </c>
      <c r="J291" s="4" t="s">
        <v>123</v>
      </c>
      <c r="K291" s="4">
        <v>183</v>
      </c>
      <c r="L291" s="6" t="s">
        <v>25</v>
      </c>
      <c r="M291" s="5" t="s">
        <v>1101</v>
      </c>
      <c r="N291" s="5" t="s">
        <v>21</v>
      </c>
      <c r="O291" s="5" t="s">
        <v>424</v>
      </c>
      <c r="P291" s="5" t="s">
        <v>37</v>
      </c>
      <c r="Q291" s="5" t="s">
        <v>37</v>
      </c>
      <c r="R291" s="4" t="s">
        <v>1103</v>
      </c>
      <c r="S291" s="4">
        <v>18412.89</v>
      </c>
      <c r="T291" s="4">
        <v>1.7</v>
      </c>
      <c r="U291" s="4">
        <v>120</v>
      </c>
      <c r="V291" s="4" t="s">
        <v>112</v>
      </c>
      <c r="W291" s="4">
        <v>30</v>
      </c>
      <c r="X291" s="4">
        <v>8.5</v>
      </c>
      <c r="AC291" s="4">
        <v>2.2000000000000002</v>
      </c>
      <c r="AF291" s="25">
        <f t="shared" si="5"/>
        <v>0</v>
      </c>
      <c r="AL291" s="4" t="s">
        <v>1105</v>
      </c>
      <c r="AM291" s="4" t="s">
        <v>97</v>
      </c>
    </row>
    <row r="292" spans="1:39" x14ac:dyDescent="0.25">
      <c r="A292" s="4" t="s">
        <v>1254</v>
      </c>
      <c r="B292" s="4" t="s">
        <v>161</v>
      </c>
      <c r="C292" s="4">
        <v>2019</v>
      </c>
      <c r="D292" s="9" t="s">
        <v>1095</v>
      </c>
      <c r="E292" s="4" t="s">
        <v>179</v>
      </c>
      <c r="F292" s="4" t="s">
        <v>579</v>
      </c>
      <c r="G292" s="4" t="s">
        <v>1094</v>
      </c>
      <c r="H292" s="15" t="s">
        <v>15</v>
      </c>
      <c r="I292" s="15" t="s">
        <v>16</v>
      </c>
      <c r="J292" s="4" t="s">
        <v>123</v>
      </c>
      <c r="K292" s="4">
        <v>183</v>
      </c>
      <c r="L292" s="6" t="s">
        <v>25</v>
      </c>
      <c r="M292" s="5" t="s">
        <v>1101</v>
      </c>
      <c r="N292" s="5" t="s">
        <v>21</v>
      </c>
      <c r="O292" s="5" t="s">
        <v>424</v>
      </c>
      <c r="P292" s="5" t="s">
        <v>37</v>
      </c>
      <c r="Q292" s="5" t="s">
        <v>37</v>
      </c>
      <c r="R292" s="4" t="s">
        <v>1104</v>
      </c>
      <c r="S292" s="4">
        <v>19112.71</v>
      </c>
      <c r="T292" s="4">
        <v>1.5</v>
      </c>
      <c r="U292" s="4">
        <v>119</v>
      </c>
      <c r="V292" s="4" t="s">
        <v>112</v>
      </c>
      <c r="W292" s="4">
        <v>30</v>
      </c>
      <c r="X292" s="4">
        <v>8.5</v>
      </c>
      <c r="AC292" s="4">
        <v>2.8</v>
      </c>
      <c r="AF292" s="25">
        <f t="shared" si="5"/>
        <v>0</v>
      </c>
      <c r="AL292" s="4" t="s">
        <v>1105</v>
      </c>
      <c r="AM292" s="4" t="s">
        <v>97</v>
      </c>
    </row>
    <row r="293" spans="1:39" x14ac:dyDescent="0.25">
      <c r="A293" s="4" t="s">
        <v>1255</v>
      </c>
      <c r="B293" s="15" t="s">
        <v>506</v>
      </c>
      <c r="C293" s="15">
        <v>2022</v>
      </c>
      <c r="D293" s="15"/>
      <c r="E293" s="15" t="s">
        <v>179</v>
      </c>
      <c r="F293" s="4" t="s">
        <v>578</v>
      </c>
      <c r="G293" s="4" t="s">
        <v>572</v>
      </c>
      <c r="H293" s="15" t="s">
        <v>15</v>
      </c>
      <c r="I293" s="15" t="s">
        <v>16</v>
      </c>
      <c r="J293" s="18" t="s">
        <v>419</v>
      </c>
      <c r="K293" s="17"/>
      <c r="L293" s="33"/>
      <c r="M293" s="17"/>
      <c r="N293" s="5" t="s">
        <v>21</v>
      </c>
      <c r="O293" s="17" t="s">
        <v>48</v>
      </c>
      <c r="P293" s="17" t="s">
        <v>44</v>
      </c>
      <c r="Q293" s="17" t="s">
        <v>432</v>
      </c>
      <c r="AF293" s="25">
        <f t="shared" si="5"/>
        <v>0</v>
      </c>
      <c r="AG293" s="21">
        <v>145.68</v>
      </c>
      <c r="AH293" s="21"/>
      <c r="AI293" s="21"/>
      <c r="AJ293" s="21"/>
      <c r="AK293" s="15"/>
      <c r="AL293" s="4" t="s">
        <v>96</v>
      </c>
      <c r="AM293" s="4" t="s">
        <v>98</v>
      </c>
    </row>
    <row r="294" spans="1:39" x14ac:dyDescent="0.25">
      <c r="A294" s="4" t="s">
        <v>1255</v>
      </c>
      <c r="B294" s="15" t="s">
        <v>506</v>
      </c>
      <c r="C294" s="15">
        <v>2022</v>
      </c>
      <c r="D294" s="15"/>
      <c r="E294" s="15" t="s">
        <v>179</v>
      </c>
      <c r="F294" s="4" t="s">
        <v>578</v>
      </c>
      <c r="G294" s="4" t="s">
        <v>572</v>
      </c>
      <c r="H294" s="15" t="s">
        <v>15</v>
      </c>
      <c r="I294" s="15" t="s">
        <v>16</v>
      </c>
      <c r="J294" s="18" t="s">
        <v>419</v>
      </c>
      <c r="K294" s="16"/>
      <c r="L294" s="34"/>
      <c r="M294" s="17"/>
      <c r="N294" s="5" t="s">
        <v>21</v>
      </c>
      <c r="O294" s="17" t="s">
        <v>48</v>
      </c>
      <c r="P294" s="17" t="s">
        <v>44</v>
      </c>
      <c r="Q294" s="24" t="s">
        <v>432</v>
      </c>
      <c r="AF294" s="25">
        <f t="shared" si="5"/>
        <v>0</v>
      </c>
      <c r="AG294" s="15"/>
      <c r="AH294" s="15"/>
      <c r="AI294" s="15"/>
      <c r="AJ294" s="15"/>
      <c r="AK294" s="15">
        <v>0.59567999999999999</v>
      </c>
      <c r="AL294" s="4" t="s">
        <v>96</v>
      </c>
      <c r="AM294" s="4" t="s">
        <v>98</v>
      </c>
    </row>
    <row r="295" spans="1:39" x14ac:dyDescent="0.25">
      <c r="A295" s="4" t="s">
        <v>1256</v>
      </c>
      <c r="B295" s="4" t="s">
        <v>1089</v>
      </c>
      <c r="C295" s="4">
        <v>2015</v>
      </c>
      <c r="E295" s="4" t="s">
        <v>180</v>
      </c>
      <c r="F295" s="4" t="s">
        <v>578</v>
      </c>
      <c r="G295" s="4" t="s">
        <v>1088</v>
      </c>
      <c r="H295" s="15" t="s">
        <v>15</v>
      </c>
      <c r="I295" s="15" t="s">
        <v>16</v>
      </c>
      <c r="J295" s="4" t="s">
        <v>1087</v>
      </c>
      <c r="N295" s="5" t="s">
        <v>21</v>
      </c>
      <c r="O295" s="5" t="s">
        <v>48</v>
      </c>
      <c r="P295" s="5" t="s">
        <v>1056</v>
      </c>
      <c r="Q295" s="5" t="s">
        <v>1056</v>
      </c>
      <c r="V295" s="4" t="s">
        <v>112</v>
      </c>
      <c r="W295" s="4">
        <v>24.6</v>
      </c>
      <c r="X295" s="4">
        <v>8.66</v>
      </c>
      <c r="Y295" s="4">
        <v>7.13</v>
      </c>
      <c r="Z295" s="4">
        <v>3.3000000000000002E-2</v>
      </c>
      <c r="AB295" s="4">
        <v>0.33</v>
      </c>
      <c r="AD295" s="4">
        <v>1.06</v>
      </c>
      <c r="AF295" s="25">
        <f t="shared" si="5"/>
        <v>0.12611272602456519</v>
      </c>
      <c r="AG295" s="4">
        <v>1.1200000000000001</v>
      </c>
      <c r="AJ295" s="4">
        <v>-308.04000000000002</v>
      </c>
      <c r="AL295" s="4" t="s">
        <v>96</v>
      </c>
      <c r="AM295" s="4" t="s">
        <v>97</v>
      </c>
    </row>
    <row r="296" spans="1:39" x14ac:dyDescent="0.25">
      <c r="A296" s="4" t="s">
        <v>1257</v>
      </c>
      <c r="B296" s="4" t="s">
        <v>1097</v>
      </c>
      <c r="C296" s="4">
        <v>2020</v>
      </c>
      <c r="E296" s="4" t="s">
        <v>180</v>
      </c>
      <c r="F296" s="4" t="s">
        <v>578</v>
      </c>
      <c r="G296" s="4" t="s">
        <v>1096</v>
      </c>
      <c r="H296" s="15" t="s">
        <v>15</v>
      </c>
      <c r="I296" s="15" t="s">
        <v>16</v>
      </c>
      <c r="J296" s="4" t="s">
        <v>123</v>
      </c>
      <c r="N296" s="5" t="s">
        <v>21</v>
      </c>
      <c r="O296" s="5" t="s">
        <v>424</v>
      </c>
      <c r="P296" s="5" t="s">
        <v>37</v>
      </c>
      <c r="Q296" s="5" t="s">
        <v>37</v>
      </c>
      <c r="R296" s="4">
        <v>1</v>
      </c>
      <c r="S296" s="4">
        <v>14000</v>
      </c>
      <c r="T296" s="4">
        <v>1.3</v>
      </c>
      <c r="V296" s="4" t="s">
        <v>112</v>
      </c>
      <c r="W296" s="4">
        <v>28.32</v>
      </c>
      <c r="X296" s="4">
        <v>9.19</v>
      </c>
      <c r="Y296" s="4">
        <v>4.71</v>
      </c>
      <c r="Z296" s="4">
        <v>0.37</v>
      </c>
      <c r="AB296" s="4">
        <v>7.0000000000000007E-2</v>
      </c>
      <c r="AD296" s="4">
        <v>11.94</v>
      </c>
      <c r="AF296" s="25">
        <f t="shared" si="5"/>
        <v>0.30865972089360694</v>
      </c>
      <c r="AG296" s="4">
        <v>61.37</v>
      </c>
      <c r="AJ296" s="4">
        <v>-5.75</v>
      </c>
      <c r="AL296" s="4" t="s">
        <v>1105</v>
      </c>
      <c r="AM296" s="4" t="s">
        <v>97</v>
      </c>
    </row>
    <row r="297" spans="1:39" x14ac:dyDescent="0.25">
      <c r="A297" s="4" t="s">
        <v>1257</v>
      </c>
      <c r="B297" s="4" t="s">
        <v>1097</v>
      </c>
      <c r="C297" s="4">
        <v>2020</v>
      </c>
      <c r="E297" s="4" t="s">
        <v>180</v>
      </c>
      <c r="F297" s="4" t="s">
        <v>578</v>
      </c>
      <c r="G297" s="4" t="s">
        <v>1096</v>
      </c>
      <c r="H297" s="15" t="s">
        <v>15</v>
      </c>
      <c r="I297" s="15" t="s">
        <v>16</v>
      </c>
      <c r="J297" s="4" t="s">
        <v>123</v>
      </c>
      <c r="N297" s="5" t="s">
        <v>21</v>
      </c>
      <c r="O297" s="5" t="s">
        <v>424</v>
      </c>
      <c r="P297" s="5" t="s">
        <v>37</v>
      </c>
      <c r="Q297" s="5" t="s">
        <v>37</v>
      </c>
      <c r="R297" s="4">
        <v>2</v>
      </c>
      <c r="S297" s="4">
        <v>13000</v>
      </c>
      <c r="T297" s="4">
        <v>1.3</v>
      </c>
      <c r="V297" s="4" t="s">
        <v>112</v>
      </c>
      <c r="W297" s="4">
        <v>28.32</v>
      </c>
      <c r="X297" s="4">
        <v>9.18</v>
      </c>
      <c r="Y297" s="4">
        <v>5.03</v>
      </c>
      <c r="Z297" s="4">
        <v>0.35</v>
      </c>
      <c r="AB297" s="4">
        <v>0.17</v>
      </c>
      <c r="AD297" s="4">
        <v>12.53</v>
      </c>
      <c r="AF297" s="25">
        <f t="shared" si="5"/>
        <v>0.32357747231272871</v>
      </c>
      <c r="AG297" s="4">
        <v>87.12</v>
      </c>
      <c r="AJ297" s="4">
        <v>-6.22</v>
      </c>
      <c r="AL297" s="4" t="s">
        <v>1105</v>
      </c>
      <c r="AM297" s="4" t="s">
        <v>97</v>
      </c>
    </row>
    <row r="298" spans="1:39" x14ac:dyDescent="0.25">
      <c r="A298" s="4" t="s">
        <v>1257</v>
      </c>
      <c r="B298" s="4" t="s">
        <v>1097</v>
      </c>
      <c r="C298" s="4">
        <v>2020</v>
      </c>
      <c r="E298" s="4" t="s">
        <v>180</v>
      </c>
      <c r="F298" s="4" t="s">
        <v>578</v>
      </c>
      <c r="G298" s="4" t="s">
        <v>1096</v>
      </c>
      <c r="H298" s="15" t="s">
        <v>15</v>
      </c>
      <c r="I298" s="15" t="s">
        <v>16</v>
      </c>
      <c r="J298" s="4" t="s">
        <v>123</v>
      </c>
      <c r="N298" s="5" t="s">
        <v>21</v>
      </c>
      <c r="O298" s="5" t="s">
        <v>424</v>
      </c>
      <c r="P298" s="5" t="s">
        <v>37</v>
      </c>
      <c r="Q298" s="5" t="s">
        <v>37</v>
      </c>
      <c r="R298" s="4">
        <v>3</v>
      </c>
      <c r="S298" s="4">
        <v>12500</v>
      </c>
      <c r="T298" s="4">
        <v>1.3</v>
      </c>
      <c r="V298" s="4" t="s">
        <v>112</v>
      </c>
      <c r="W298" s="4">
        <v>28.32</v>
      </c>
      <c r="X298" s="4">
        <v>9.17</v>
      </c>
      <c r="Y298" s="4">
        <v>4.84</v>
      </c>
      <c r="Z298" s="4">
        <v>0.25</v>
      </c>
      <c r="AB298" s="4">
        <v>0.08</v>
      </c>
      <c r="AD298" s="4">
        <v>11.15</v>
      </c>
      <c r="AF298" s="25">
        <f t="shared" si="5"/>
        <v>0.21851180645680515</v>
      </c>
      <c r="AG298" s="4">
        <v>48.96</v>
      </c>
      <c r="AJ298" s="4">
        <v>8.85</v>
      </c>
      <c r="AL298" s="4" t="s">
        <v>1105</v>
      </c>
      <c r="AM298" s="4" t="s">
        <v>97</v>
      </c>
    </row>
    <row r="299" spans="1:39" x14ac:dyDescent="0.25">
      <c r="A299" s="4" t="s">
        <v>1242</v>
      </c>
      <c r="B299" s="28" t="s">
        <v>527</v>
      </c>
      <c r="C299" s="15">
        <v>2017</v>
      </c>
      <c r="D299" s="15"/>
      <c r="E299" s="15" t="s">
        <v>180</v>
      </c>
      <c r="F299" s="4" t="s">
        <v>578</v>
      </c>
      <c r="G299" s="4" t="s">
        <v>740</v>
      </c>
      <c r="H299" s="15" t="s">
        <v>15</v>
      </c>
      <c r="I299" s="15" t="s">
        <v>16</v>
      </c>
      <c r="J299" s="18" t="s">
        <v>100</v>
      </c>
      <c r="K299" s="16"/>
      <c r="L299" s="34"/>
      <c r="M299" s="17"/>
      <c r="N299" s="5" t="s">
        <v>21</v>
      </c>
      <c r="O299" s="17" t="s">
        <v>48</v>
      </c>
      <c r="P299" s="17" t="s">
        <v>37</v>
      </c>
      <c r="Q299" s="17" t="s">
        <v>37</v>
      </c>
      <c r="AF299" s="25">
        <f t="shared" si="5"/>
        <v>0</v>
      </c>
      <c r="AG299" s="16"/>
      <c r="AH299" s="16"/>
      <c r="AI299" s="16"/>
      <c r="AJ299" s="16"/>
      <c r="AK299" s="16">
        <v>0.53015999999999996</v>
      </c>
      <c r="AL299" s="4" t="s">
        <v>96</v>
      </c>
      <c r="AM299" s="4" t="s">
        <v>98</v>
      </c>
    </row>
    <row r="300" spans="1:39" x14ac:dyDescent="0.25">
      <c r="A300" s="4" t="s">
        <v>595</v>
      </c>
      <c r="B300" s="4" t="s">
        <v>265</v>
      </c>
      <c r="C300" s="4">
        <v>2013</v>
      </c>
      <c r="D300" s="11" t="s">
        <v>1201</v>
      </c>
      <c r="E300" s="4" t="s">
        <v>179</v>
      </c>
      <c r="F300" s="4" t="s">
        <v>579</v>
      </c>
      <c r="G300" s="4" t="s">
        <v>1182</v>
      </c>
      <c r="H300" s="4" t="s">
        <v>15</v>
      </c>
      <c r="I300" s="4" t="s">
        <v>63</v>
      </c>
      <c r="J300" s="4" t="s">
        <v>1183</v>
      </c>
      <c r="K300" s="4">
        <v>153</v>
      </c>
      <c r="L300" s="6" t="s">
        <v>1184</v>
      </c>
      <c r="M300" s="4" t="s">
        <v>1185</v>
      </c>
      <c r="N300" s="5" t="s">
        <v>423</v>
      </c>
      <c r="O300" s="5" t="s">
        <v>868</v>
      </c>
      <c r="P300" s="5" t="s">
        <v>44</v>
      </c>
      <c r="Q300" s="5" t="s">
        <v>420</v>
      </c>
      <c r="S300" s="4">
        <v>50</v>
      </c>
      <c r="T300" s="4">
        <v>0.2</v>
      </c>
      <c r="U300" s="4">
        <v>800</v>
      </c>
      <c r="V300" s="4" t="s">
        <v>99</v>
      </c>
      <c r="X300" s="4">
        <v>6.5</v>
      </c>
      <c r="AF300" s="4">
        <f t="shared" si="5"/>
        <v>0</v>
      </c>
      <c r="AG300" s="4">
        <f>10.6*24</f>
        <v>254.39999999999998</v>
      </c>
      <c r="AK300" s="4">
        <f>0.89*24</f>
        <v>21.36</v>
      </c>
      <c r="AL300" s="4" t="s">
        <v>96</v>
      </c>
      <c r="AM300" s="4" t="s">
        <v>97</v>
      </c>
    </row>
    <row r="301" spans="1:39" x14ac:dyDescent="0.25">
      <c r="A301" s="4" t="s">
        <v>884</v>
      </c>
      <c r="B301" s="4" t="s">
        <v>51</v>
      </c>
      <c r="C301" s="4">
        <v>2022</v>
      </c>
      <c r="D301" s="11" t="s">
        <v>52</v>
      </c>
      <c r="E301" s="4" t="s">
        <v>179</v>
      </c>
      <c r="F301" s="4" t="s">
        <v>579</v>
      </c>
      <c r="G301" s="4" t="s">
        <v>743</v>
      </c>
      <c r="H301" s="4" t="s">
        <v>15</v>
      </c>
      <c r="I301" s="4" t="s">
        <v>16</v>
      </c>
      <c r="J301" s="4" t="s">
        <v>53</v>
      </c>
      <c r="L301" s="6" t="s">
        <v>54</v>
      </c>
      <c r="M301" s="5" t="s">
        <v>55</v>
      </c>
      <c r="N301" s="5" t="s">
        <v>423</v>
      </c>
      <c r="O301" s="5" t="s">
        <v>342</v>
      </c>
      <c r="P301" s="5" t="s">
        <v>37</v>
      </c>
      <c r="Q301" s="5" t="s">
        <v>342</v>
      </c>
      <c r="T301" s="4">
        <v>1.5</v>
      </c>
      <c r="U301" s="4" t="s">
        <v>107</v>
      </c>
      <c r="V301" s="4" t="s">
        <v>99</v>
      </c>
      <c r="W301" s="8">
        <v>16.2</v>
      </c>
      <c r="X301" s="8"/>
      <c r="Y301" s="8"/>
      <c r="Z301" s="8"/>
      <c r="AA301" s="8"/>
      <c r="AB301" s="8"/>
      <c r="AC301" s="8"/>
      <c r="AD301" s="8"/>
      <c r="AE301" s="8"/>
      <c r="AF301" s="8">
        <f t="shared" si="5"/>
        <v>0</v>
      </c>
      <c r="AG301" s="8">
        <v>62.5</v>
      </c>
      <c r="AH301" s="8"/>
      <c r="AI301" s="8"/>
      <c r="AJ301" s="8"/>
      <c r="AK301" s="8"/>
      <c r="AL301" s="4" t="s">
        <v>96</v>
      </c>
      <c r="AM301" s="4" t="s">
        <v>167</v>
      </c>
    </row>
    <row r="302" spans="1:39" ht="13.8" customHeight="1" x14ac:dyDescent="0.25">
      <c r="A302" s="4" t="s">
        <v>1251</v>
      </c>
      <c r="B302" s="4" t="s">
        <v>161</v>
      </c>
      <c r="C302" s="4">
        <v>2022</v>
      </c>
      <c r="D302" s="4" t="s">
        <v>1093</v>
      </c>
      <c r="E302" s="4" t="s">
        <v>179</v>
      </c>
      <c r="F302" s="4" t="s">
        <v>579</v>
      </c>
      <c r="G302" s="4" t="s">
        <v>1092</v>
      </c>
      <c r="H302" s="15" t="s">
        <v>15</v>
      </c>
      <c r="I302" s="15" t="s">
        <v>16</v>
      </c>
      <c r="J302" s="4" t="s">
        <v>1111</v>
      </c>
      <c r="K302" s="4">
        <v>183</v>
      </c>
      <c r="L302" s="6" t="s">
        <v>1109</v>
      </c>
      <c r="M302" s="4" t="s">
        <v>1110</v>
      </c>
      <c r="N302" s="5" t="s">
        <v>423</v>
      </c>
      <c r="O302" s="5" t="s">
        <v>1098</v>
      </c>
      <c r="P302" s="5" t="s">
        <v>37</v>
      </c>
      <c r="Q302" s="5" t="s">
        <v>37</v>
      </c>
      <c r="R302" s="4" t="s">
        <v>1114</v>
      </c>
      <c r="S302" s="4">
        <v>13300</v>
      </c>
      <c r="T302" s="4">
        <v>1.5</v>
      </c>
      <c r="V302" s="4" t="s">
        <v>95</v>
      </c>
      <c r="W302" s="4">
        <v>22.7</v>
      </c>
      <c r="X302" s="4">
        <v>8.57</v>
      </c>
      <c r="Y302" s="4">
        <v>9.48</v>
      </c>
      <c r="AF302" s="8">
        <f t="shared" si="5"/>
        <v>0</v>
      </c>
      <c r="AJ302" s="4">
        <v>-608.88</v>
      </c>
      <c r="AL302" s="4" t="s">
        <v>1105</v>
      </c>
      <c r="AM302" s="4" t="s">
        <v>97</v>
      </c>
    </row>
    <row r="303" spans="1:39" ht="13.8" customHeight="1" x14ac:dyDescent="0.25">
      <c r="A303" s="4" t="s">
        <v>1251</v>
      </c>
      <c r="B303" s="4" t="s">
        <v>161</v>
      </c>
      <c r="C303" s="4">
        <v>2022</v>
      </c>
      <c r="D303" s="4" t="s">
        <v>1093</v>
      </c>
      <c r="E303" s="4" t="s">
        <v>179</v>
      </c>
      <c r="F303" s="4" t="s">
        <v>579</v>
      </c>
      <c r="G303" s="4" t="s">
        <v>1092</v>
      </c>
      <c r="H303" s="15" t="s">
        <v>15</v>
      </c>
      <c r="I303" s="15" t="s">
        <v>16</v>
      </c>
      <c r="J303" s="4" t="s">
        <v>1111</v>
      </c>
      <c r="K303" s="4">
        <v>183</v>
      </c>
      <c r="L303" s="6" t="s">
        <v>1112</v>
      </c>
      <c r="M303" s="4" t="s">
        <v>1113</v>
      </c>
      <c r="N303" s="5" t="s">
        <v>423</v>
      </c>
      <c r="O303" s="5" t="s">
        <v>1099</v>
      </c>
      <c r="P303" s="5" t="s">
        <v>37</v>
      </c>
      <c r="Q303" s="5" t="s">
        <v>37</v>
      </c>
      <c r="R303" s="4" t="s">
        <v>1115</v>
      </c>
      <c r="S303" s="4">
        <v>13300</v>
      </c>
      <c r="T303" s="4">
        <v>1.5</v>
      </c>
      <c r="V303" s="4" t="s">
        <v>95</v>
      </c>
      <c r="W303" s="4">
        <v>22.7</v>
      </c>
      <c r="X303" s="4">
        <v>8.6300000000000008</v>
      </c>
      <c r="Y303" s="4">
        <v>9.48</v>
      </c>
      <c r="AF303" s="25">
        <f t="shared" si="5"/>
        <v>0</v>
      </c>
      <c r="AJ303" s="4">
        <v>-725.52</v>
      </c>
      <c r="AL303" s="4" t="s">
        <v>1105</v>
      </c>
      <c r="AM303" s="4" t="s">
        <v>97</v>
      </c>
    </row>
    <row r="304" spans="1:39" ht="13.8" customHeight="1" x14ac:dyDescent="0.25">
      <c r="A304" s="4" t="s">
        <v>1251</v>
      </c>
      <c r="B304" s="4" t="s">
        <v>161</v>
      </c>
      <c r="C304" s="4">
        <v>2022</v>
      </c>
      <c r="D304" s="4" t="s">
        <v>1093</v>
      </c>
      <c r="E304" s="4" t="s">
        <v>179</v>
      </c>
      <c r="F304" s="4" t="s">
        <v>579</v>
      </c>
      <c r="G304" s="4" t="s">
        <v>1092</v>
      </c>
      <c r="H304" s="15" t="s">
        <v>15</v>
      </c>
      <c r="I304" s="15" t="s">
        <v>16</v>
      </c>
      <c r="J304" s="4" t="s">
        <v>1111</v>
      </c>
      <c r="K304" s="4">
        <v>183</v>
      </c>
      <c r="L304" s="6" t="s">
        <v>1112</v>
      </c>
      <c r="M304" s="4" t="s">
        <v>1113</v>
      </c>
      <c r="N304" s="5" t="s">
        <v>423</v>
      </c>
      <c r="O304" s="5" t="s">
        <v>1099</v>
      </c>
      <c r="P304" s="5" t="s">
        <v>37</v>
      </c>
      <c r="Q304" s="5" t="s">
        <v>37</v>
      </c>
      <c r="R304" s="4" t="s">
        <v>1116</v>
      </c>
      <c r="S304" s="4">
        <v>13300</v>
      </c>
      <c r="T304" s="4">
        <v>1.5</v>
      </c>
      <c r="V304" s="4" t="s">
        <v>95</v>
      </c>
      <c r="W304" s="4">
        <v>22.7</v>
      </c>
      <c r="X304" s="4">
        <v>8.6</v>
      </c>
      <c r="Y304" s="4">
        <v>9.48</v>
      </c>
      <c r="AF304" s="25">
        <f t="shared" si="5"/>
        <v>0</v>
      </c>
      <c r="AJ304" s="4">
        <v>-691.44</v>
      </c>
      <c r="AL304" s="4" t="s">
        <v>1105</v>
      </c>
      <c r="AM304" s="4" t="s">
        <v>97</v>
      </c>
    </row>
    <row r="305" spans="1:39" ht="13.8" customHeight="1" x14ac:dyDescent="0.25">
      <c r="A305" s="4" t="s">
        <v>1251</v>
      </c>
      <c r="B305" s="4" t="s">
        <v>161</v>
      </c>
      <c r="C305" s="4">
        <v>2022</v>
      </c>
      <c r="D305" s="4" t="s">
        <v>1093</v>
      </c>
      <c r="E305" s="4" t="s">
        <v>179</v>
      </c>
      <c r="F305" s="4" t="s">
        <v>579</v>
      </c>
      <c r="G305" s="4" t="s">
        <v>1092</v>
      </c>
      <c r="H305" s="15" t="s">
        <v>15</v>
      </c>
      <c r="I305" s="15" t="s">
        <v>16</v>
      </c>
      <c r="J305" s="4" t="s">
        <v>1111</v>
      </c>
      <c r="K305" s="4">
        <v>183</v>
      </c>
      <c r="L305" s="6" t="s">
        <v>1112</v>
      </c>
      <c r="M305" s="4" t="s">
        <v>1113</v>
      </c>
      <c r="N305" s="5" t="s">
        <v>423</v>
      </c>
      <c r="O305" s="5" t="s">
        <v>1099</v>
      </c>
      <c r="P305" s="5" t="s">
        <v>37</v>
      </c>
      <c r="Q305" s="5" t="s">
        <v>37</v>
      </c>
      <c r="R305" s="4" t="s">
        <v>1117</v>
      </c>
      <c r="S305" s="4">
        <v>13300</v>
      </c>
      <c r="T305" s="4">
        <v>1.5</v>
      </c>
      <c r="V305" s="4" t="s">
        <v>95</v>
      </c>
      <c r="W305" s="4">
        <v>22.7</v>
      </c>
      <c r="X305" s="4">
        <v>8.39</v>
      </c>
      <c r="Y305" s="4">
        <v>9.48</v>
      </c>
      <c r="AF305" s="25">
        <f t="shared" si="5"/>
        <v>0</v>
      </c>
      <c r="AJ305" s="4">
        <v>-292.32</v>
      </c>
      <c r="AL305" s="4" t="s">
        <v>1105</v>
      </c>
      <c r="AM305" s="4" t="s">
        <v>97</v>
      </c>
    </row>
    <row r="306" spans="1:39" ht="13.8" customHeight="1" x14ac:dyDescent="0.25">
      <c r="A306" s="4" t="s">
        <v>1252</v>
      </c>
      <c r="B306" s="4" t="s">
        <v>161</v>
      </c>
      <c r="C306" s="4">
        <v>2020</v>
      </c>
      <c r="D306" s="9" t="s">
        <v>1091</v>
      </c>
      <c r="E306" s="4" t="s">
        <v>179</v>
      </c>
      <c r="F306" s="4" t="s">
        <v>579</v>
      </c>
      <c r="G306" s="4" t="s">
        <v>1090</v>
      </c>
      <c r="H306" s="15" t="s">
        <v>15</v>
      </c>
      <c r="I306" s="15" t="s">
        <v>16</v>
      </c>
      <c r="J306" s="4" t="s">
        <v>1087</v>
      </c>
      <c r="K306" s="4">
        <v>122</v>
      </c>
      <c r="L306" s="6" t="s">
        <v>1109</v>
      </c>
      <c r="M306" s="4" t="s">
        <v>1110</v>
      </c>
      <c r="N306" s="5" t="s">
        <v>423</v>
      </c>
      <c r="O306" s="5" t="s">
        <v>1098</v>
      </c>
      <c r="P306" s="5" t="s">
        <v>37</v>
      </c>
      <c r="Q306" s="5" t="s">
        <v>37</v>
      </c>
      <c r="R306" s="4" t="s">
        <v>165</v>
      </c>
      <c r="S306" s="4">
        <v>10200</v>
      </c>
      <c r="T306" s="4">
        <v>2.2999999999999998</v>
      </c>
      <c r="V306" s="4" t="s">
        <v>112</v>
      </c>
      <c r="W306" s="4">
        <v>24.2</v>
      </c>
      <c r="X306" s="4">
        <v>8.61</v>
      </c>
      <c r="Y306" s="4">
        <v>3.23</v>
      </c>
      <c r="Z306" s="4">
        <v>6.3399999999999998E-2</v>
      </c>
      <c r="AA306" s="4">
        <v>2.29E-2</v>
      </c>
      <c r="AB306" s="4">
        <v>0.313</v>
      </c>
      <c r="AF306" s="25">
        <f t="shared" si="5"/>
        <v>0.14971977312130891</v>
      </c>
      <c r="AJ306" s="4">
        <v>-1.2010000000000001</v>
      </c>
      <c r="AL306" s="4" t="s">
        <v>1105</v>
      </c>
      <c r="AM306" s="4" t="s">
        <v>97</v>
      </c>
    </row>
    <row r="307" spans="1:39" x14ac:dyDescent="0.25">
      <c r="A307" s="4" t="s">
        <v>1252</v>
      </c>
      <c r="B307" s="4" t="s">
        <v>161</v>
      </c>
      <c r="C307" s="4">
        <v>2020</v>
      </c>
      <c r="D307" s="9" t="s">
        <v>1091</v>
      </c>
      <c r="E307" s="4" t="s">
        <v>179</v>
      </c>
      <c r="F307" s="4" t="s">
        <v>579</v>
      </c>
      <c r="G307" s="4" t="s">
        <v>1090</v>
      </c>
      <c r="H307" s="15" t="s">
        <v>15</v>
      </c>
      <c r="I307" s="15" t="s">
        <v>16</v>
      </c>
      <c r="J307" s="4" t="s">
        <v>1087</v>
      </c>
      <c r="K307" s="4">
        <v>122</v>
      </c>
      <c r="L307" s="6" t="s">
        <v>1108</v>
      </c>
      <c r="M307" s="4" t="s">
        <v>1110</v>
      </c>
      <c r="N307" s="5" t="s">
        <v>423</v>
      </c>
      <c r="O307" s="5" t="s">
        <v>1098</v>
      </c>
      <c r="P307" s="5" t="s">
        <v>37</v>
      </c>
      <c r="Q307" s="5" t="s">
        <v>37</v>
      </c>
      <c r="R307" s="4" t="s">
        <v>165</v>
      </c>
      <c r="S307" s="4">
        <v>10200</v>
      </c>
      <c r="T307" s="4">
        <v>2.2999999999999998</v>
      </c>
      <c r="V307" s="4" t="s">
        <v>112</v>
      </c>
      <c r="W307" s="4">
        <v>21.7</v>
      </c>
      <c r="X307" s="4">
        <v>8.9700000000000006</v>
      </c>
      <c r="Y307" s="4">
        <v>3.38</v>
      </c>
      <c r="Z307" s="4">
        <v>6.2600000000000003E-2</v>
      </c>
      <c r="AA307" s="4">
        <v>5.7000000000000002E-2</v>
      </c>
      <c r="AB307" s="4">
        <v>0.20899999999999999</v>
      </c>
      <c r="AF307" s="25">
        <f t="shared" si="5"/>
        <v>0.1251360888072848</v>
      </c>
      <c r="AJ307" s="4">
        <v>-0.65700000000000003</v>
      </c>
      <c r="AL307" s="4" t="s">
        <v>1105</v>
      </c>
      <c r="AM307" s="4" t="s">
        <v>97</v>
      </c>
    </row>
    <row r="308" spans="1:39" ht="13.8" customHeight="1" x14ac:dyDescent="0.25">
      <c r="A308" s="4" t="s">
        <v>1252</v>
      </c>
      <c r="B308" s="4" t="s">
        <v>161</v>
      </c>
      <c r="C308" s="4">
        <v>2020</v>
      </c>
      <c r="D308" s="9" t="s">
        <v>1091</v>
      </c>
      <c r="E308" s="4" t="s">
        <v>179</v>
      </c>
      <c r="F308" s="4" t="s">
        <v>579</v>
      </c>
      <c r="G308" s="4" t="s">
        <v>1090</v>
      </c>
      <c r="H308" s="15" t="s">
        <v>15</v>
      </c>
      <c r="I308" s="15" t="s">
        <v>16</v>
      </c>
      <c r="J308" s="4" t="s">
        <v>1087</v>
      </c>
      <c r="K308" s="4">
        <v>122</v>
      </c>
      <c r="L308" s="6" t="s">
        <v>1106</v>
      </c>
      <c r="M308" s="4" t="s">
        <v>1107</v>
      </c>
      <c r="N308" s="5" t="s">
        <v>423</v>
      </c>
      <c r="O308" s="5" t="s">
        <v>1099</v>
      </c>
      <c r="P308" s="5" t="s">
        <v>37</v>
      </c>
      <c r="Q308" s="5" t="s">
        <v>37</v>
      </c>
      <c r="R308" s="4" t="s">
        <v>1100</v>
      </c>
      <c r="S308" s="4">
        <v>10200</v>
      </c>
      <c r="T308" s="4">
        <v>2.2999999999999998</v>
      </c>
      <c r="V308" s="4" t="s">
        <v>112</v>
      </c>
      <c r="W308" s="4">
        <v>24.2</v>
      </c>
      <c r="X308" s="4">
        <v>7.78</v>
      </c>
      <c r="Y308" s="4">
        <v>0.63</v>
      </c>
      <c r="Z308" s="4">
        <v>6.2199999999999998E-2</v>
      </c>
      <c r="AA308" s="4">
        <v>2.8400000000000002E-2</v>
      </c>
      <c r="AB308" s="4">
        <v>0.48</v>
      </c>
      <c r="AF308" s="25">
        <f t="shared" si="5"/>
        <v>0.20088200332133305</v>
      </c>
      <c r="AJ308" s="4">
        <v>0.94699999999999995</v>
      </c>
      <c r="AL308" s="4" t="s">
        <v>1105</v>
      </c>
      <c r="AM308" s="4" t="s">
        <v>97</v>
      </c>
    </row>
    <row r="309" spans="1:39" ht="13.8" customHeight="1" x14ac:dyDescent="0.25">
      <c r="A309" s="4" t="s">
        <v>1252</v>
      </c>
      <c r="B309" s="4" t="s">
        <v>161</v>
      </c>
      <c r="C309" s="4">
        <v>2020</v>
      </c>
      <c r="D309" s="9" t="s">
        <v>1091</v>
      </c>
      <c r="E309" s="4" t="s">
        <v>179</v>
      </c>
      <c r="F309" s="4" t="s">
        <v>579</v>
      </c>
      <c r="G309" s="4" t="s">
        <v>1090</v>
      </c>
      <c r="H309" s="15" t="s">
        <v>15</v>
      </c>
      <c r="I309" s="15" t="s">
        <v>16</v>
      </c>
      <c r="J309" s="4" t="s">
        <v>1087</v>
      </c>
      <c r="K309" s="4">
        <v>122</v>
      </c>
      <c r="L309" s="6" t="s">
        <v>1106</v>
      </c>
      <c r="M309" s="4" t="s">
        <v>1107</v>
      </c>
      <c r="N309" s="5" t="s">
        <v>423</v>
      </c>
      <c r="O309" s="5" t="s">
        <v>1099</v>
      </c>
      <c r="P309" s="5" t="s">
        <v>37</v>
      </c>
      <c r="Q309" s="5" t="s">
        <v>37</v>
      </c>
      <c r="R309" s="4" t="s">
        <v>1100</v>
      </c>
      <c r="S309" s="4">
        <v>10200</v>
      </c>
      <c r="T309" s="4">
        <v>2.2999999999999998</v>
      </c>
      <c r="V309" s="4" t="s">
        <v>112</v>
      </c>
      <c r="W309" s="4">
        <v>21.7</v>
      </c>
      <c r="X309" s="4">
        <v>8.51</v>
      </c>
      <c r="Y309" s="4">
        <v>1.77</v>
      </c>
      <c r="Z309" s="4">
        <v>3.0099999999999998E-2</v>
      </c>
      <c r="AA309" s="4">
        <v>8.9300000000000004E-2</v>
      </c>
      <c r="AB309" s="4">
        <v>0.46800000000000003</v>
      </c>
      <c r="AF309" s="25">
        <f t="shared" si="5"/>
        <v>0.18606034854621761</v>
      </c>
      <c r="AJ309" s="4">
        <v>1.6160000000000001</v>
      </c>
      <c r="AL309" s="4" t="s">
        <v>1105</v>
      </c>
      <c r="AM309" s="4" t="s">
        <v>97</v>
      </c>
    </row>
    <row r="310" spans="1:39" x14ac:dyDescent="0.25">
      <c r="AF310" s="4">
        <f t="shared" si="5"/>
        <v>0</v>
      </c>
    </row>
  </sheetData>
  <sortState xmlns:xlrd2="http://schemas.microsoft.com/office/spreadsheetml/2017/richdata2" ref="A2:AL28">
    <sortCondition ref="I2:I28"/>
  </sortState>
  <hyperlinks>
    <hyperlink ref="D75" r:id="rId1" xr:uid="{23E8B8C7-C8E6-4927-B569-816489151478}"/>
    <hyperlink ref="D11" r:id="rId2" xr:uid="{4D51E075-AFD7-4DEE-ABEA-4AB9DFE01ECD}"/>
    <hyperlink ref="D96" r:id="rId3" display="https://doi.org/10.1016/j.watres.2020.116176" xr:uid="{64FA569D-67B7-42D3-BEFA-43D955BDE4BD}"/>
    <hyperlink ref="D95" r:id="rId4" display="https://doi.org/10.1016/j.watres.2020.116176" xr:uid="{CB382F8F-261A-4CC6-AC89-76DD15E72EFD}"/>
    <hyperlink ref="D94" r:id="rId5" xr:uid="{036A37A2-24BE-423B-8172-5FFDE6569A7C}"/>
    <hyperlink ref="D9" r:id="rId6" xr:uid="{67298141-0DBC-472D-896B-699EFBB0B6A4}"/>
    <hyperlink ref="D44" r:id="rId7" display="https://doi.org/10.1002/ece3.4079" xr:uid="{F93CF083-25AB-4542-9230-71D0955131E9}"/>
    <hyperlink ref="D99" r:id="rId8" display="https://doi.org/10.1029/2019JG005025" xr:uid="{C4FFF6F6-1A84-4FB4-A30E-CB7E926595FA}"/>
    <hyperlink ref="D68" r:id="rId9" display="https://doi.org/10.1016/j.heliyon.2024.e35759" xr:uid="{8847119F-0838-44F1-AFF9-FE6EBF86E6C8}"/>
    <hyperlink ref="D93" r:id="rId10" xr:uid="{4F310BB4-A9A5-4AD9-9A03-0256BC5BB1D9}"/>
    <hyperlink ref="D91" r:id="rId11" xr:uid="{5E627620-F098-4F5C-9E06-3326F22364A6}"/>
    <hyperlink ref="D92" r:id="rId12" xr:uid="{D1A4607B-104D-4D85-B4B6-C9FA8CA47C22}"/>
    <hyperlink ref="D289" r:id="rId13" display="https://doi.org/10.3354/aei00295" xr:uid="{E5B1808D-A154-472F-A372-B9931B2B080F}"/>
    <hyperlink ref="D2" r:id="rId14" xr:uid="{E09104A0-6F63-49BA-84CC-BD1C4859F298}"/>
    <hyperlink ref="D12" r:id="rId15" xr:uid="{2FC1CEC5-3BF1-4FDF-9A71-317F819611F5}"/>
    <hyperlink ref="D17" r:id="rId16" xr:uid="{706F1114-29E5-4351-AB0A-5810514DDD9F}"/>
    <hyperlink ref="D97" r:id="rId17" xr:uid="{CCB0636B-D68B-479E-A416-C2C615B93DCD}"/>
    <hyperlink ref="D290" r:id="rId18" xr:uid="{D6BBD640-ED45-48BA-9255-3F46294B1230}"/>
    <hyperlink ref="D306" r:id="rId19" xr:uid="{B82D65B1-7B63-4324-BB1A-A01F668C44E6}"/>
    <hyperlink ref="D307" r:id="rId20" xr:uid="{AAEC62DF-249F-4641-ACD7-F3BAC02D9DAE}"/>
    <hyperlink ref="D308" r:id="rId21" xr:uid="{02BBB3FF-CD2A-4EC1-9E8D-E015D512307A}"/>
    <hyperlink ref="D309" r:id="rId22" xr:uid="{29AAD514-7D6B-4FD0-81EE-1317B06CF834}"/>
    <hyperlink ref="D291" r:id="rId23" xr:uid="{B913B418-1A4D-4675-BD71-FCE3DFBB402A}"/>
    <hyperlink ref="D292" r:id="rId24" xr:uid="{B3328894-8F78-419F-AEB8-A25AB6F29498}"/>
  </hyperlinks>
  <pageMargins left="0.7" right="0.7" top="0.75" bottom="0.75" header="0.3" footer="0.3"/>
  <legacyDrawing r:id="rId25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E374D9-1733-45A8-9B75-84D217C3B7B1}">
  <dimension ref="A1:AO964"/>
  <sheetViews>
    <sheetView zoomScaleNormal="100" workbookViewId="0">
      <pane xSplit="3" ySplit="1" topLeftCell="D910" activePane="bottomRight" state="frozen"/>
      <selection pane="topRight" activeCell="C1" sqref="C1"/>
      <selection pane="bottomLeft" activeCell="A2" sqref="A2"/>
      <selection pane="bottomRight" activeCell="A940" sqref="A940"/>
    </sheetView>
  </sheetViews>
  <sheetFormatPr defaultRowHeight="13.8" x14ac:dyDescent="0.25"/>
  <cols>
    <col min="1" max="1" width="8.88671875" style="4"/>
    <col min="2" max="2" width="16.77734375" style="4" bestFit="1" customWidth="1"/>
    <col min="3" max="3" width="6.88671875" style="4" customWidth="1"/>
    <col min="4" max="4" width="28.33203125" style="4" customWidth="1"/>
    <col min="5" max="5" width="8" style="4" customWidth="1"/>
    <col min="6" max="6" width="7.77734375" style="4" customWidth="1"/>
    <col min="7" max="7" width="59.5546875" style="4" customWidth="1"/>
    <col min="8" max="8" width="13.5546875" style="4" bestFit="1" customWidth="1"/>
    <col min="9" max="9" width="10.77734375" style="4" bestFit="1" customWidth="1"/>
    <col min="10" max="12" width="12.5546875" style="4" customWidth="1"/>
    <col min="13" max="13" width="7.44140625" style="4" customWidth="1"/>
    <col min="14" max="14" width="18.33203125" style="6" customWidth="1"/>
    <col min="15" max="15" width="19.44140625" style="5" customWidth="1"/>
    <col min="16" max="17" width="14.109375" style="5" customWidth="1"/>
    <col min="18" max="18" width="13.6640625" style="5" customWidth="1"/>
    <col min="19" max="19" width="18.44140625" style="5" customWidth="1"/>
    <col min="20" max="20" width="15.88671875" style="4" customWidth="1"/>
    <col min="21" max="21" width="9.109375" style="4" bestFit="1" customWidth="1"/>
    <col min="22" max="22" width="9" style="4" bestFit="1" customWidth="1"/>
    <col min="23" max="23" width="13.21875" style="4" customWidth="1"/>
    <col min="24" max="24" width="15.33203125" style="4" customWidth="1"/>
    <col min="25" max="32" width="9" style="4" bestFit="1" customWidth="1"/>
    <col min="33" max="33" width="17.44140625" style="4" customWidth="1"/>
    <col min="34" max="34" width="10.109375" style="4" customWidth="1"/>
    <col min="35" max="35" width="9" style="4" bestFit="1" customWidth="1"/>
    <col min="36" max="36" width="13.44140625" style="4" customWidth="1"/>
    <col min="37" max="39" width="9" style="4" bestFit="1" customWidth="1"/>
    <col min="40" max="40" width="14.33203125" style="4" bestFit="1" customWidth="1"/>
    <col min="41" max="41" width="36.6640625" style="4" bestFit="1" customWidth="1"/>
    <col min="42" max="16384" width="8.88671875" style="4"/>
  </cols>
  <sheetData>
    <row r="1" spans="1:41" s="20" customFormat="1" ht="13.8" customHeight="1" x14ac:dyDescent="0.25">
      <c r="A1" s="27" t="s">
        <v>581</v>
      </c>
      <c r="B1" s="1" t="s">
        <v>84</v>
      </c>
      <c r="C1" s="1" t="s">
        <v>77</v>
      </c>
      <c r="D1" s="1" t="s">
        <v>0</v>
      </c>
      <c r="E1" s="1" t="s">
        <v>5</v>
      </c>
      <c r="F1" s="1" t="s">
        <v>577</v>
      </c>
      <c r="G1" s="27" t="s">
        <v>559</v>
      </c>
      <c r="H1" s="1" t="s">
        <v>1</v>
      </c>
      <c r="I1" s="1" t="s">
        <v>2</v>
      </c>
      <c r="J1" s="1" t="s">
        <v>3</v>
      </c>
      <c r="K1" s="1" t="s">
        <v>1261</v>
      </c>
      <c r="L1" s="1" t="s">
        <v>1262</v>
      </c>
      <c r="M1" s="1" t="s">
        <v>78</v>
      </c>
      <c r="N1" s="3" t="s">
        <v>79</v>
      </c>
      <c r="O1" s="2" t="s">
        <v>80</v>
      </c>
      <c r="P1" s="2" t="s">
        <v>4</v>
      </c>
      <c r="Q1" s="2" t="s">
        <v>865</v>
      </c>
      <c r="R1" s="2" t="s">
        <v>81</v>
      </c>
      <c r="S1" s="2" t="s">
        <v>5</v>
      </c>
      <c r="T1" s="1" t="s">
        <v>85</v>
      </c>
      <c r="U1" s="1" t="s">
        <v>86</v>
      </c>
      <c r="V1" s="1" t="s">
        <v>87</v>
      </c>
      <c r="W1" s="1" t="s">
        <v>82</v>
      </c>
      <c r="X1" s="1" t="s">
        <v>88</v>
      </c>
      <c r="Y1" s="1" t="s">
        <v>6</v>
      </c>
      <c r="Z1" s="1" t="s">
        <v>7</v>
      </c>
      <c r="AA1" s="1" t="s">
        <v>89</v>
      </c>
      <c r="AB1" s="1" t="s">
        <v>8</v>
      </c>
      <c r="AC1" s="1" t="s">
        <v>9</v>
      </c>
      <c r="AD1" s="1" t="s">
        <v>10</v>
      </c>
      <c r="AE1" s="1" t="s">
        <v>90</v>
      </c>
      <c r="AF1" s="1" t="s">
        <v>11</v>
      </c>
      <c r="AG1" s="1" t="s">
        <v>91</v>
      </c>
      <c r="AH1" s="1" t="s">
        <v>76</v>
      </c>
      <c r="AI1" s="1" t="s">
        <v>12</v>
      </c>
      <c r="AJ1" s="1" t="s">
        <v>83</v>
      </c>
      <c r="AK1" s="1" t="s">
        <v>92</v>
      </c>
      <c r="AL1" s="1" t="s">
        <v>13</v>
      </c>
      <c r="AM1" s="1" t="s">
        <v>14</v>
      </c>
      <c r="AN1" s="1" t="s">
        <v>93</v>
      </c>
      <c r="AO1" s="1" t="s">
        <v>94</v>
      </c>
    </row>
    <row r="2" spans="1:41" ht="13.8" customHeight="1" x14ac:dyDescent="0.25">
      <c r="A2" s="4" t="s">
        <v>1034</v>
      </c>
      <c r="B2" s="4" t="s">
        <v>356</v>
      </c>
      <c r="C2" s="4">
        <v>2016</v>
      </c>
      <c r="D2" s="23" t="s">
        <v>357</v>
      </c>
      <c r="E2" s="4" t="s">
        <v>179</v>
      </c>
      <c r="F2" s="4" t="s">
        <v>579</v>
      </c>
      <c r="G2" s="4" t="s">
        <v>630</v>
      </c>
      <c r="H2" s="4" t="s">
        <v>15</v>
      </c>
      <c r="I2" s="4" t="s">
        <v>16</v>
      </c>
      <c r="J2" s="4" t="s">
        <v>358</v>
      </c>
      <c r="M2" s="4">
        <v>1095</v>
      </c>
      <c r="N2" s="6" t="s">
        <v>362</v>
      </c>
      <c r="O2" s="5" t="s">
        <v>374</v>
      </c>
      <c r="P2" s="5" t="s">
        <v>369</v>
      </c>
      <c r="R2" s="5" t="s">
        <v>370</v>
      </c>
      <c r="S2" s="5" t="s">
        <v>370</v>
      </c>
      <c r="T2" s="4" t="s">
        <v>361</v>
      </c>
      <c r="U2" s="7"/>
      <c r="X2" s="4" t="s">
        <v>95</v>
      </c>
      <c r="Y2" s="8">
        <v>13.15</v>
      </c>
      <c r="Z2" s="8"/>
      <c r="AA2" s="8"/>
      <c r="AB2" s="8"/>
      <c r="AC2" s="8"/>
      <c r="AD2" s="8"/>
      <c r="AE2" s="8">
        <v>30.45</v>
      </c>
      <c r="AF2" s="8"/>
      <c r="AG2" s="8"/>
      <c r="AH2" s="8">
        <f t="shared" ref="AH2:AH65" si="0">(AB2*(14.01/18.04))+(AC2*(14.01/62))+(AD2*(14.01/46.01))</f>
        <v>0</v>
      </c>
      <c r="AI2" s="8"/>
      <c r="AJ2" s="8"/>
      <c r="AK2" s="8"/>
      <c r="AL2" s="8"/>
      <c r="AM2" s="8"/>
      <c r="AN2" s="4" t="s">
        <v>96</v>
      </c>
      <c r="AO2" s="4" t="s">
        <v>98</v>
      </c>
    </row>
    <row r="3" spans="1:41" ht="14.4" customHeight="1" x14ac:dyDescent="0.25">
      <c r="A3" s="4" t="s">
        <v>1034</v>
      </c>
      <c r="B3" s="4" t="s">
        <v>356</v>
      </c>
      <c r="C3" s="4">
        <v>2016</v>
      </c>
      <c r="D3" s="23" t="s">
        <v>357</v>
      </c>
      <c r="E3" s="4" t="s">
        <v>179</v>
      </c>
      <c r="F3" s="4" t="s">
        <v>579</v>
      </c>
      <c r="G3" s="4" t="s">
        <v>630</v>
      </c>
      <c r="H3" s="4" t="s">
        <v>15</v>
      </c>
      <c r="I3" s="4" t="s">
        <v>16</v>
      </c>
      <c r="J3" s="4" t="s">
        <v>358</v>
      </c>
      <c r="M3" s="4">
        <v>1095</v>
      </c>
      <c r="N3" s="6" t="s">
        <v>365</v>
      </c>
      <c r="P3" s="5" t="s">
        <v>423</v>
      </c>
      <c r="Q3" s="5" t="s">
        <v>870</v>
      </c>
      <c r="R3" s="5" t="s">
        <v>373</v>
      </c>
      <c r="S3" s="5" t="s">
        <v>373</v>
      </c>
      <c r="T3" s="4" t="s">
        <v>372</v>
      </c>
      <c r="U3" s="7"/>
      <c r="X3" s="4" t="s">
        <v>95</v>
      </c>
      <c r="Y3" s="8">
        <v>13.5</v>
      </c>
      <c r="Z3" s="8"/>
      <c r="AA3" s="8"/>
      <c r="AB3" s="8"/>
      <c r="AC3" s="8"/>
      <c r="AD3" s="8"/>
      <c r="AE3" s="8">
        <v>30.43</v>
      </c>
      <c r="AF3" s="8"/>
      <c r="AG3" s="8"/>
      <c r="AH3" s="8">
        <f t="shared" si="0"/>
        <v>0</v>
      </c>
      <c r="AI3" s="8">
        <v>2.3699999999999999E-2</v>
      </c>
      <c r="AJ3" s="8"/>
      <c r="AK3" s="8"/>
      <c r="AL3" s="8"/>
      <c r="AM3" s="8"/>
      <c r="AN3" s="4" t="s">
        <v>96</v>
      </c>
      <c r="AO3" s="4" t="s">
        <v>98</v>
      </c>
    </row>
    <row r="4" spans="1:41" ht="13.8" customHeight="1" x14ac:dyDescent="0.25">
      <c r="A4" s="4" t="s">
        <v>1034</v>
      </c>
      <c r="B4" s="4" t="s">
        <v>356</v>
      </c>
      <c r="C4" s="4">
        <v>2016</v>
      </c>
      <c r="D4" s="23" t="s">
        <v>357</v>
      </c>
      <c r="E4" s="4" t="s">
        <v>179</v>
      </c>
      <c r="F4" s="4" t="s">
        <v>579</v>
      </c>
      <c r="G4" s="4" t="s">
        <v>630</v>
      </c>
      <c r="H4" s="4" t="s">
        <v>15</v>
      </c>
      <c r="I4" s="4" t="s">
        <v>16</v>
      </c>
      <c r="J4" s="4" t="s">
        <v>358</v>
      </c>
      <c r="M4" s="4">
        <v>1095</v>
      </c>
      <c r="N4" s="6" t="s">
        <v>363</v>
      </c>
      <c r="O4" s="5" t="s">
        <v>366</v>
      </c>
      <c r="P4" s="5" t="s">
        <v>368</v>
      </c>
      <c r="R4" s="5" t="s">
        <v>371</v>
      </c>
      <c r="S4" s="5" t="s">
        <v>371</v>
      </c>
      <c r="T4" s="4" t="s">
        <v>359</v>
      </c>
      <c r="U4" s="7"/>
      <c r="X4" s="4" t="s">
        <v>95</v>
      </c>
      <c r="Y4" s="8">
        <v>13.15</v>
      </c>
      <c r="Z4" s="8"/>
      <c r="AA4" s="8"/>
      <c r="AB4" s="8"/>
      <c r="AC4" s="8"/>
      <c r="AD4" s="8"/>
      <c r="AE4" s="8">
        <v>30.95</v>
      </c>
      <c r="AF4" s="8"/>
      <c r="AG4" s="8"/>
      <c r="AH4" s="8">
        <f t="shared" si="0"/>
        <v>0</v>
      </c>
      <c r="AI4" s="8">
        <v>0.13250000000000001</v>
      </c>
      <c r="AJ4" s="8"/>
      <c r="AK4" s="8"/>
      <c r="AL4" s="8"/>
      <c r="AM4" s="8"/>
      <c r="AN4" s="4" t="s">
        <v>96</v>
      </c>
      <c r="AO4" s="4" t="s">
        <v>98</v>
      </c>
    </row>
    <row r="5" spans="1:41" ht="13.8" customHeight="1" x14ac:dyDescent="0.25">
      <c r="A5" s="4" t="s">
        <v>1034</v>
      </c>
      <c r="B5" s="4" t="s">
        <v>356</v>
      </c>
      <c r="C5" s="4">
        <v>2016</v>
      </c>
      <c r="D5" s="23" t="s">
        <v>357</v>
      </c>
      <c r="E5" s="4" t="s">
        <v>179</v>
      </c>
      <c r="F5" s="4" t="s">
        <v>579</v>
      </c>
      <c r="G5" s="4" t="s">
        <v>630</v>
      </c>
      <c r="H5" s="4" t="s">
        <v>15</v>
      </c>
      <c r="I5" s="4" t="s">
        <v>16</v>
      </c>
      <c r="J5" s="4" t="s">
        <v>358</v>
      </c>
      <c r="M5" s="4">
        <v>1095</v>
      </c>
      <c r="N5" s="6" t="s">
        <v>364</v>
      </c>
      <c r="O5" s="5" t="s">
        <v>367</v>
      </c>
      <c r="P5" s="5" t="s">
        <v>368</v>
      </c>
      <c r="R5" s="5" t="s">
        <v>371</v>
      </c>
      <c r="S5" s="5" t="s">
        <v>371</v>
      </c>
      <c r="T5" s="4" t="s">
        <v>360</v>
      </c>
      <c r="U5" s="7"/>
      <c r="X5" s="4" t="s">
        <v>95</v>
      </c>
      <c r="Y5" s="8">
        <v>16.399999999999999</v>
      </c>
      <c r="Z5" s="8"/>
      <c r="AA5" s="8"/>
      <c r="AB5" s="8"/>
      <c r="AC5" s="8"/>
      <c r="AD5" s="8"/>
      <c r="AE5" s="8">
        <v>30.1</v>
      </c>
      <c r="AF5" s="8"/>
      <c r="AG5" s="8"/>
      <c r="AH5" s="8">
        <f t="shared" si="0"/>
        <v>0</v>
      </c>
      <c r="AI5" s="8">
        <v>0.13250000000000001</v>
      </c>
      <c r="AJ5" s="8"/>
      <c r="AK5" s="8"/>
      <c r="AL5" s="8"/>
      <c r="AM5" s="8"/>
      <c r="AN5" s="4" t="s">
        <v>96</v>
      </c>
      <c r="AO5" s="4" t="s">
        <v>98</v>
      </c>
    </row>
    <row r="6" spans="1:41" ht="13.8" customHeight="1" x14ac:dyDescent="0.3">
      <c r="A6" s="4" t="s">
        <v>1206</v>
      </c>
      <c r="B6" s="4" t="s">
        <v>1149</v>
      </c>
      <c r="C6" s="4">
        <v>2021</v>
      </c>
      <c r="D6" s="4" t="s">
        <v>1151</v>
      </c>
      <c r="E6" s="4" t="s">
        <v>179</v>
      </c>
      <c r="F6" s="4" t="s">
        <v>579</v>
      </c>
      <c r="G6" s="4" t="s">
        <v>1150</v>
      </c>
      <c r="H6" s="15" t="s">
        <v>199</v>
      </c>
      <c r="I6" s="15" t="s">
        <v>1152</v>
      </c>
      <c r="J6" s="4" t="s">
        <v>1153</v>
      </c>
      <c r="K6">
        <v>55.762177199999996</v>
      </c>
      <c r="L6">
        <v>10.015144599999999</v>
      </c>
      <c r="M6" s="4">
        <v>504</v>
      </c>
      <c r="N6" s="6" t="s">
        <v>1155</v>
      </c>
      <c r="O6" s="4" t="s">
        <v>1156</v>
      </c>
      <c r="P6" s="5" t="s">
        <v>368</v>
      </c>
      <c r="Q6" s="5" t="s">
        <v>1154</v>
      </c>
      <c r="R6" s="5" t="s">
        <v>1157</v>
      </c>
      <c r="S6" s="5" t="s">
        <v>1157</v>
      </c>
      <c r="T6" s="4" t="s">
        <v>1158</v>
      </c>
      <c r="U6" s="4">
        <v>112500</v>
      </c>
      <c r="V6" s="4">
        <v>11</v>
      </c>
      <c r="W6" s="4">
        <v>1406</v>
      </c>
      <c r="X6" s="4" t="s">
        <v>95</v>
      </c>
      <c r="Y6" s="8">
        <v>16.156237623762379</v>
      </c>
      <c r="AE6" s="8">
        <v>25.110297029702977</v>
      </c>
      <c r="AH6" s="25">
        <f t="shared" si="0"/>
        <v>0</v>
      </c>
      <c r="AI6" s="8">
        <v>274.91892735999994</v>
      </c>
      <c r="AN6" s="4" t="s">
        <v>96</v>
      </c>
      <c r="AO6" s="4" t="s">
        <v>1160</v>
      </c>
    </row>
    <row r="7" spans="1:41" ht="13.8" customHeight="1" x14ac:dyDescent="0.3">
      <c r="A7" s="4" t="s">
        <v>1206</v>
      </c>
      <c r="B7" s="4" t="s">
        <v>1149</v>
      </c>
      <c r="C7" s="4">
        <v>2021</v>
      </c>
      <c r="D7" s="4" t="s">
        <v>1151</v>
      </c>
      <c r="E7" s="4" t="s">
        <v>179</v>
      </c>
      <c r="F7" s="4" t="s">
        <v>579</v>
      </c>
      <c r="G7" s="4" t="s">
        <v>1150</v>
      </c>
      <c r="H7" s="15" t="s">
        <v>199</v>
      </c>
      <c r="I7" s="15" t="s">
        <v>1152</v>
      </c>
      <c r="J7" s="4" t="s">
        <v>1153</v>
      </c>
      <c r="K7">
        <v>55.762177199999996</v>
      </c>
      <c r="L7">
        <v>10.015144599999999</v>
      </c>
      <c r="M7" s="4">
        <v>504</v>
      </c>
      <c r="N7" s="6" t="s">
        <v>1155</v>
      </c>
      <c r="O7" s="4" t="s">
        <v>1156</v>
      </c>
      <c r="P7" s="5" t="s">
        <v>368</v>
      </c>
      <c r="Q7" s="5" t="s">
        <v>1154</v>
      </c>
      <c r="R7" s="5" t="s">
        <v>1157</v>
      </c>
      <c r="S7" s="5" t="s">
        <v>1157</v>
      </c>
      <c r="T7" s="4" t="s">
        <v>1158</v>
      </c>
      <c r="U7" s="4">
        <v>112500</v>
      </c>
      <c r="V7" s="4">
        <v>11</v>
      </c>
      <c r="W7" s="4">
        <v>1406</v>
      </c>
      <c r="X7" s="4" t="s">
        <v>95</v>
      </c>
      <c r="Y7" s="8">
        <v>16.156237623762379</v>
      </c>
      <c r="AE7" s="8">
        <v>25.110297029702977</v>
      </c>
      <c r="AH7" s="25">
        <f t="shared" si="0"/>
        <v>0</v>
      </c>
      <c r="AI7" s="8">
        <v>18.041374959999999</v>
      </c>
      <c r="AN7" s="4" t="s">
        <v>96</v>
      </c>
      <c r="AO7" s="4" t="s">
        <v>1160</v>
      </c>
    </row>
    <row r="8" spans="1:41" ht="13.8" customHeight="1" x14ac:dyDescent="0.3">
      <c r="A8" s="4" t="s">
        <v>1206</v>
      </c>
      <c r="B8" s="4" t="s">
        <v>1149</v>
      </c>
      <c r="C8" s="4">
        <v>2021</v>
      </c>
      <c r="D8" s="4" t="s">
        <v>1151</v>
      </c>
      <c r="E8" s="4" t="s">
        <v>179</v>
      </c>
      <c r="F8" s="4" t="s">
        <v>579</v>
      </c>
      <c r="G8" s="4" t="s">
        <v>1150</v>
      </c>
      <c r="H8" s="15" t="s">
        <v>199</v>
      </c>
      <c r="I8" s="15" t="s">
        <v>1152</v>
      </c>
      <c r="J8" s="4" t="s">
        <v>1153</v>
      </c>
      <c r="K8">
        <v>55.762177199999996</v>
      </c>
      <c r="L8">
        <v>10.015144599999999</v>
      </c>
      <c r="M8" s="4">
        <v>504</v>
      </c>
      <c r="N8" s="6" t="s">
        <v>1155</v>
      </c>
      <c r="O8" s="4" t="s">
        <v>1156</v>
      </c>
      <c r="P8" s="5" t="s">
        <v>368</v>
      </c>
      <c r="Q8" s="5" t="s">
        <v>1154</v>
      </c>
      <c r="R8" s="5" t="s">
        <v>1157</v>
      </c>
      <c r="S8" s="5" t="s">
        <v>1157</v>
      </c>
      <c r="T8" s="4" t="s">
        <v>1159</v>
      </c>
      <c r="U8" s="4">
        <v>112500</v>
      </c>
      <c r="V8" s="4">
        <v>11</v>
      </c>
      <c r="W8" s="4">
        <v>1406</v>
      </c>
      <c r="X8" s="4" t="s">
        <v>95</v>
      </c>
      <c r="Y8" s="8">
        <v>16.38237623762376</v>
      </c>
      <c r="AE8" s="8">
        <v>24.791188118811871</v>
      </c>
      <c r="AH8" s="25">
        <f t="shared" si="0"/>
        <v>0</v>
      </c>
      <c r="AI8" s="8">
        <v>43.068298239999997</v>
      </c>
      <c r="AN8" s="4" t="s">
        <v>96</v>
      </c>
      <c r="AO8" s="4" t="s">
        <v>1160</v>
      </c>
    </row>
    <row r="9" spans="1:41" ht="13.8" customHeight="1" x14ac:dyDescent="0.3">
      <c r="A9" s="4" t="s">
        <v>1206</v>
      </c>
      <c r="B9" s="4" t="s">
        <v>1149</v>
      </c>
      <c r="C9" s="4">
        <v>2021</v>
      </c>
      <c r="D9" s="4" t="s">
        <v>1151</v>
      </c>
      <c r="E9" s="4" t="s">
        <v>179</v>
      </c>
      <c r="F9" s="4" t="s">
        <v>579</v>
      </c>
      <c r="G9" s="4" t="s">
        <v>1150</v>
      </c>
      <c r="H9" s="15" t="s">
        <v>199</v>
      </c>
      <c r="I9" s="15" t="s">
        <v>1152</v>
      </c>
      <c r="J9" s="4" t="s">
        <v>1153</v>
      </c>
      <c r="K9">
        <v>55.762177199999996</v>
      </c>
      <c r="L9">
        <v>10.015144599999999</v>
      </c>
      <c r="M9" s="4">
        <v>504</v>
      </c>
      <c r="N9" s="6" t="s">
        <v>1155</v>
      </c>
      <c r="O9" s="4" t="s">
        <v>1156</v>
      </c>
      <c r="P9" s="5" t="s">
        <v>368</v>
      </c>
      <c r="Q9" s="5" t="s">
        <v>1154</v>
      </c>
      <c r="R9" s="5" t="s">
        <v>1157</v>
      </c>
      <c r="S9" s="5" t="s">
        <v>1157</v>
      </c>
      <c r="T9" s="4" t="s">
        <v>1158</v>
      </c>
      <c r="U9" s="4">
        <v>112500</v>
      </c>
      <c r="V9" s="4">
        <v>11</v>
      </c>
      <c r="W9" s="4">
        <v>1406</v>
      </c>
      <c r="X9" s="4" t="s">
        <v>95</v>
      </c>
      <c r="Y9" s="8">
        <v>11.950816326530614</v>
      </c>
      <c r="AE9" s="8">
        <v>25.199591836734712</v>
      </c>
      <c r="AH9" s="25">
        <f t="shared" si="0"/>
        <v>0</v>
      </c>
      <c r="AI9" s="8">
        <v>187.41346124</v>
      </c>
      <c r="AN9" s="4" t="s">
        <v>96</v>
      </c>
      <c r="AO9" s="4" t="s">
        <v>1160</v>
      </c>
    </row>
    <row r="10" spans="1:41" ht="13.8" customHeight="1" x14ac:dyDescent="0.3">
      <c r="A10" s="4" t="s">
        <v>1206</v>
      </c>
      <c r="B10" s="4" t="s">
        <v>1149</v>
      </c>
      <c r="C10" s="4">
        <v>2021</v>
      </c>
      <c r="D10" s="4" t="s">
        <v>1151</v>
      </c>
      <c r="E10" s="4" t="s">
        <v>179</v>
      </c>
      <c r="F10" s="4" t="s">
        <v>579</v>
      </c>
      <c r="G10" s="4" t="s">
        <v>1150</v>
      </c>
      <c r="H10" s="15" t="s">
        <v>199</v>
      </c>
      <c r="I10" s="15" t="s">
        <v>1152</v>
      </c>
      <c r="J10" s="4" t="s">
        <v>1153</v>
      </c>
      <c r="K10">
        <v>55.762177199999996</v>
      </c>
      <c r="L10">
        <v>10.015144599999999</v>
      </c>
      <c r="M10" s="4">
        <v>504</v>
      </c>
      <c r="N10" s="6" t="s">
        <v>1155</v>
      </c>
      <c r="O10" s="4" t="s">
        <v>1156</v>
      </c>
      <c r="P10" s="5" t="s">
        <v>368</v>
      </c>
      <c r="Q10" s="5" t="s">
        <v>1154</v>
      </c>
      <c r="R10" s="5" t="s">
        <v>1157</v>
      </c>
      <c r="S10" s="5" t="s">
        <v>1157</v>
      </c>
      <c r="T10" s="4" t="s">
        <v>1158</v>
      </c>
      <c r="U10" s="4">
        <v>112500</v>
      </c>
      <c r="V10" s="4">
        <v>11</v>
      </c>
      <c r="W10" s="4">
        <v>1406</v>
      </c>
      <c r="X10" s="4" t="s">
        <v>95</v>
      </c>
      <c r="Y10" s="8">
        <v>11.950816326530614</v>
      </c>
      <c r="AE10" s="8">
        <v>25.199591836734712</v>
      </c>
      <c r="AH10" s="25">
        <f t="shared" si="0"/>
        <v>0</v>
      </c>
      <c r="AI10" s="8">
        <v>845.07915731999992</v>
      </c>
      <c r="AN10" s="4" t="s">
        <v>96</v>
      </c>
      <c r="AO10" s="4" t="s">
        <v>1160</v>
      </c>
    </row>
    <row r="11" spans="1:41" ht="14.4" x14ac:dyDescent="0.3">
      <c r="A11" s="4" t="s">
        <v>1206</v>
      </c>
      <c r="B11" s="4" t="s">
        <v>1149</v>
      </c>
      <c r="C11" s="4">
        <v>2021</v>
      </c>
      <c r="D11" s="4" t="s">
        <v>1151</v>
      </c>
      <c r="E11" s="4" t="s">
        <v>179</v>
      </c>
      <c r="F11" s="4" t="s">
        <v>579</v>
      </c>
      <c r="G11" s="4" t="s">
        <v>1150</v>
      </c>
      <c r="H11" s="15" t="s">
        <v>199</v>
      </c>
      <c r="I11" s="15" t="s">
        <v>1152</v>
      </c>
      <c r="J11" s="4" t="s">
        <v>1153</v>
      </c>
      <c r="K11">
        <v>55.762177199999996</v>
      </c>
      <c r="L11">
        <v>10.015144599999999</v>
      </c>
      <c r="M11" s="4">
        <v>504</v>
      </c>
      <c r="N11" s="6" t="s">
        <v>1155</v>
      </c>
      <c r="O11" s="4" t="s">
        <v>1156</v>
      </c>
      <c r="P11" s="5" t="s">
        <v>368</v>
      </c>
      <c r="Q11" s="5" t="s">
        <v>1154</v>
      </c>
      <c r="R11" s="5" t="s">
        <v>1157</v>
      </c>
      <c r="S11" s="5" t="s">
        <v>1157</v>
      </c>
      <c r="T11" s="4" t="s">
        <v>1158</v>
      </c>
      <c r="U11" s="4">
        <v>112500</v>
      </c>
      <c r="V11" s="4">
        <v>11</v>
      </c>
      <c r="W11" s="4">
        <v>1406</v>
      </c>
      <c r="X11" s="4" t="s">
        <v>95</v>
      </c>
      <c r="Y11" s="8">
        <v>11.950816326530614</v>
      </c>
      <c r="AE11" s="8">
        <v>25.199591836734712</v>
      </c>
      <c r="AH11" s="25">
        <f t="shared" si="0"/>
        <v>0</v>
      </c>
      <c r="AI11" s="8">
        <v>34.086283199999997</v>
      </c>
      <c r="AN11" s="4" t="s">
        <v>96</v>
      </c>
      <c r="AO11" s="4" t="s">
        <v>1160</v>
      </c>
    </row>
    <row r="12" spans="1:41" ht="14.4" x14ac:dyDescent="0.3">
      <c r="A12" s="4" t="s">
        <v>1206</v>
      </c>
      <c r="B12" s="4" t="s">
        <v>1149</v>
      </c>
      <c r="C12" s="4">
        <v>2021</v>
      </c>
      <c r="D12" s="4" t="s">
        <v>1151</v>
      </c>
      <c r="E12" s="4" t="s">
        <v>179</v>
      </c>
      <c r="F12" s="4" t="s">
        <v>579</v>
      </c>
      <c r="G12" s="4" t="s">
        <v>1150</v>
      </c>
      <c r="H12" s="15" t="s">
        <v>199</v>
      </c>
      <c r="I12" s="15" t="s">
        <v>1152</v>
      </c>
      <c r="J12" s="4" t="s">
        <v>1153</v>
      </c>
      <c r="K12">
        <v>55.762177199999996</v>
      </c>
      <c r="L12">
        <v>10.015144599999999</v>
      </c>
      <c r="M12" s="4">
        <v>504</v>
      </c>
      <c r="N12" s="6" t="s">
        <v>1155</v>
      </c>
      <c r="O12" s="4" t="s">
        <v>1156</v>
      </c>
      <c r="P12" s="5" t="s">
        <v>368</v>
      </c>
      <c r="Q12" s="5" t="s">
        <v>1154</v>
      </c>
      <c r="R12" s="5" t="s">
        <v>1157</v>
      </c>
      <c r="S12" s="5" t="s">
        <v>1157</v>
      </c>
      <c r="T12" s="4" t="s">
        <v>1159</v>
      </c>
      <c r="U12" s="4">
        <v>112500</v>
      </c>
      <c r="V12" s="4">
        <v>11</v>
      </c>
      <c r="W12" s="4">
        <v>1406</v>
      </c>
      <c r="X12" s="4" t="s">
        <v>95</v>
      </c>
      <c r="Y12" s="8">
        <v>11.965102040816326</v>
      </c>
      <c r="AE12" s="8">
        <v>25.12744897959184</v>
      </c>
      <c r="AH12" s="25">
        <f t="shared" si="0"/>
        <v>0</v>
      </c>
      <c r="AI12" s="8">
        <v>10.69401236</v>
      </c>
      <c r="AN12" s="4" t="s">
        <v>96</v>
      </c>
      <c r="AO12" s="4" t="s">
        <v>1160</v>
      </c>
    </row>
    <row r="13" spans="1:41" ht="14.4" x14ac:dyDescent="0.3">
      <c r="A13" s="4" t="s">
        <v>1206</v>
      </c>
      <c r="B13" s="4" t="s">
        <v>1149</v>
      </c>
      <c r="C13" s="4">
        <v>2021</v>
      </c>
      <c r="D13" s="4" t="s">
        <v>1151</v>
      </c>
      <c r="E13" s="4" t="s">
        <v>179</v>
      </c>
      <c r="F13" s="4" t="s">
        <v>579</v>
      </c>
      <c r="G13" s="4" t="s">
        <v>1150</v>
      </c>
      <c r="H13" s="15" t="s">
        <v>199</v>
      </c>
      <c r="I13" s="15" t="s">
        <v>1152</v>
      </c>
      <c r="J13" s="4" t="s">
        <v>1153</v>
      </c>
      <c r="K13">
        <v>55.762177199999996</v>
      </c>
      <c r="L13">
        <v>10.015144599999999</v>
      </c>
      <c r="M13" s="4">
        <v>504</v>
      </c>
      <c r="N13" s="6" t="s">
        <v>1155</v>
      </c>
      <c r="O13" s="4" t="s">
        <v>1156</v>
      </c>
      <c r="P13" s="5" t="s">
        <v>368</v>
      </c>
      <c r="Q13" s="5" t="s">
        <v>1154</v>
      </c>
      <c r="R13" s="5" t="s">
        <v>1157</v>
      </c>
      <c r="S13" s="5" t="s">
        <v>1157</v>
      </c>
      <c r="T13" s="4" t="s">
        <v>1158</v>
      </c>
      <c r="U13" s="4">
        <v>112500</v>
      </c>
      <c r="V13" s="4">
        <v>11</v>
      </c>
      <c r="W13" s="4">
        <v>1406</v>
      </c>
      <c r="X13" s="4" t="s">
        <v>95</v>
      </c>
      <c r="Y13" s="8">
        <v>4.3452727272727278</v>
      </c>
      <c r="AE13" s="8">
        <v>24.02600000000001</v>
      </c>
      <c r="AH13" s="25">
        <f t="shared" si="0"/>
        <v>0</v>
      </c>
      <c r="AI13" s="8">
        <v>59.546302519999998</v>
      </c>
      <c r="AN13" s="4" t="s">
        <v>96</v>
      </c>
      <c r="AO13" s="4" t="s">
        <v>1160</v>
      </c>
    </row>
    <row r="14" spans="1:41" ht="14.4" x14ac:dyDescent="0.3">
      <c r="A14" s="4" t="s">
        <v>1206</v>
      </c>
      <c r="B14" s="4" t="s">
        <v>1149</v>
      </c>
      <c r="C14" s="4">
        <v>2021</v>
      </c>
      <c r="D14" s="4" t="s">
        <v>1151</v>
      </c>
      <c r="E14" s="4" t="s">
        <v>179</v>
      </c>
      <c r="F14" s="4" t="s">
        <v>579</v>
      </c>
      <c r="G14" s="4" t="s">
        <v>1150</v>
      </c>
      <c r="H14" s="15" t="s">
        <v>199</v>
      </c>
      <c r="I14" s="15" t="s">
        <v>1152</v>
      </c>
      <c r="J14" s="4" t="s">
        <v>1153</v>
      </c>
      <c r="K14">
        <v>55.762177199999996</v>
      </c>
      <c r="L14">
        <v>10.015144599999999</v>
      </c>
      <c r="M14" s="4">
        <v>504</v>
      </c>
      <c r="N14" s="6" t="s">
        <v>1155</v>
      </c>
      <c r="O14" s="4" t="s">
        <v>1156</v>
      </c>
      <c r="P14" s="5" t="s">
        <v>368</v>
      </c>
      <c r="Q14" s="5" t="s">
        <v>1154</v>
      </c>
      <c r="R14" s="5" t="s">
        <v>1157</v>
      </c>
      <c r="S14" s="5" t="s">
        <v>1157</v>
      </c>
      <c r="T14" s="4" t="s">
        <v>1158</v>
      </c>
      <c r="U14" s="4">
        <v>112500</v>
      </c>
      <c r="V14" s="4">
        <v>11</v>
      </c>
      <c r="W14" s="4">
        <v>1406</v>
      </c>
      <c r="X14" s="4" t="s">
        <v>95</v>
      </c>
      <c r="Y14" s="8">
        <v>4.3452727272727278</v>
      </c>
      <c r="AE14" s="8">
        <v>24.02600000000001</v>
      </c>
      <c r="AH14" s="25">
        <f t="shared" si="0"/>
        <v>0</v>
      </c>
      <c r="AI14" s="8">
        <v>50.060567319999997</v>
      </c>
      <c r="AN14" s="4" t="s">
        <v>96</v>
      </c>
      <c r="AO14" s="4" t="s">
        <v>1160</v>
      </c>
    </row>
    <row r="15" spans="1:41" ht="14.4" x14ac:dyDescent="0.3">
      <c r="A15" s="4" t="s">
        <v>1206</v>
      </c>
      <c r="B15" s="4" t="s">
        <v>1149</v>
      </c>
      <c r="C15" s="4">
        <v>2021</v>
      </c>
      <c r="D15" s="4" t="s">
        <v>1151</v>
      </c>
      <c r="E15" s="4" t="s">
        <v>179</v>
      </c>
      <c r="F15" s="4" t="s">
        <v>579</v>
      </c>
      <c r="G15" s="4" t="s">
        <v>1150</v>
      </c>
      <c r="H15" s="15" t="s">
        <v>199</v>
      </c>
      <c r="I15" s="15" t="s">
        <v>1152</v>
      </c>
      <c r="J15" s="4" t="s">
        <v>1153</v>
      </c>
      <c r="K15">
        <v>55.762177199999996</v>
      </c>
      <c r="L15">
        <v>10.015144599999999</v>
      </c>
      <c r="M15" s="4">
        <v>504</v>
      </c>
      <c r="N15" s="6" t="s">
        <v>1155</v>
      </c>
      <c r="O15" s="4" t="s">
        <v>1156</v>
      </c>
      <c r="P15" s="5" t="s">
        <v>368</v>
      </c>
      <c r="Q15" s="5" t="s">
        <v>1154</v>
      </c>
      <c r="R15" s="5" t="s">
        <v>1157</v>
      </c>
      <c r="S15" s="5" t="s">
        <v>1157</v>
      </c>
      <c r="T15" s="4" t="s">
        <v>1159</v>
      </c>
      <c r="U15" s="4">
        <v>112500</v>
      </c>
      <c r="V15" s="4">
        <v>11</v>
      </c>
      <c r="W15" s="4">
        <v>1406</v>
      </c>
      <c r="X15" s="4" t="s">
        <v>95</v>
      </c>
      <c r="Y15" s="8">
        <v>4.2552727272727262</v>
      </c>
      <c r="AE15" s="8">
        <v>23.992818181818173</v>
      </c>
      <c r="AH15" s="25">
        <f t="shared" si="0"/>
        <v>0</v>
      </c>
      <c r="AI15" s="8">
        <v>-8.4175995199999996</v>
      </c>
      <c r="AN15" s="4" t="s">
        <v>96</v>
      </c>
      <c r="AO15" s="4" t="s">
        <v>1160</v>
      </c>
    </row>
    <row r="16" spans="1:41" ht="14.4" x14ac:dyDescent="0.3">
      <c r="A16" s="4" t="s">
        <v>1206</v>
      </c>
      <c r="B16" s="4" t="s">
        <v>1149</v>
      </c>
      <c r="C16" s="4">
        <v>2021</v>
      </c>
      <c r="D16" s="4" t="s">
        <v>1151</v>
      </c>
      <c r="E16" s="4" t="s">
        <v>179</v>
      </c>
      <c r="F16" s="4" t="s">
        <v>579</v>
      </c>
      <c r="G16" s="4" t="s">
        <v>1150</v>
      </c>
      <c r="H16" s="15" t="s">
        <v>199</v>
      </c>
      <c r="I16" s="15" t="s">
        <v>1152</v>
      </c>
      <c r="J16" s="4" t="s">
        <v>1153</v>
      </c>
      <c r="K16">
        <v>55.762177199999996</v>
      </c>
      <c r="L16">
        <v>10.015144599999999</v>
      </c>
      <c r="M16" s="4">
        <v>504</v>
      </c>
      <c r="N16" s="6" t="s">
        <v>1155</v>
      </c>
      <c r="O16" s="4" t="s">
        <v>1156</v>
      </c>
      <c r="P16" s="5" t="s">
        <v>368</v>
      </c>
      <c r="Q16" s="5" t="s">
        <v>1154</v>
      </c>
      <c r="R16" s="5" t="s">
        <v>1157</v>
      </c>
      <c r="S16" s="5" t="s">
        <v>1157</v>
      </c>
      <c r="T16" s="4" t="s">
        <v>1159</v>
      </c>
      <c r="U16" s="4">
        <v>112500</v>
      </c>
      <c r="V16" s="4">
        <v>11</v>
      </c>
      <c r="W16" s="4">
        <v>1406</v>
      </c>
      <c r="X16" s="4" t="s">
        <v>95</v>
      </c>
      <c r="Y16" s="8">
        <v>4.2552727272727262</v>
      </c>
      <c r="AE16" s="8">
        <v>23.992818181818173</v>
      </c>
      <c r="AH16" s="25">
        <f t="shared" si="0"/>
        <v>0</v>
      </c>
      <c r="AI16" s="8">
        <v>-6.7678855200000001</v>
      </c>
      <c r="AN16" s="4" t="s">
        <v>1165</v>
      </c>
      <c r="AO16" s="4" t="s">
        <v>1160</v>
      </c>
    </row>
    <row r="17" spans="1:41" ht="14.4" customHeight="1" x14ac:dyDescent="0.25">
      <c r="A17" s="4" t="s">
        <v>1207</v>
      </c>
      <c r="B17" s="4" t="s">
        <v>1128</v>
      </c>
      <c r="C17" s="4">
        <v>2022</v>
      </c>
      <c r="D17" s="9" t="s">
        <v>1130</v>
      </c>
      <c r="E17" s="4" t="s">
        <v>179</v>
      </c>
      <c r="F17" s="4" t="s">
        <v>579</v>
      </c>
      <c r="G17" s="4" t="s">
        <v>1129</v>
      </c>
      <c r="H17" s="15" t="s">
        <v>15</v>
      </c>
      <c r="I17" s="15" t="s">
        <v>16</v>
      </c>
      <c r="J17" s="4" t="s">
        <v>66</v>
      </c>
      <c r="M17" s="4">
        <v>6</v>
      </c>
      <c r="N17" s="6" t="s">
        <v>1131</v>
      </c>
      <c r="O17" s="5" t="s">
        <v>1132</v>
      </c>
      <c r="P17" s="5" t="s">
        <v>368</v>
      </c>
      <c r="Q17" s="5" t="s">
        <v>1133</v>
      </c>
      <c r="R17" s="5" t="s">
        <v>37</v>
      </c>
      <c r="S17" s="5" t="s">
        <v>37</v>
      </c>
      <c r="T17" s="4" t="s">
        <v>1134</v>
      </c>
      <c r="U17" s="4">
        <v>10856</v>
      </c>
      <c r="V17" s="4">
        <v>0.5</v>
      </c>
      <c r="W17" s="4">
        <v>450</v>
      </c>
      <c r="X17" s="4" t="s">
        <v>112</v>
      </c>
      <c r="Y17" s="4">
        <v>18</v>
      </c>
      <c r="Z17" s="4">
        <v>8.1999999999999993</v>
      </c>
      <c r="AA17" s="4">
        <v>12.5</v>
      </c>
      <c r="AC17" s="4">
        <v>0.81</v>
      </c>
      <c r="AD17" s="4">
        <v>3.76</v>
      </c>
      <c r="AE17" s="4">
        <v>23</v>
      </c>
      <c r="AF17" s="4">
        <v>4.7300000000000004</v>
      </c>
      <c r="AH17" s="25">
        <f t="shared" si="0"/>
        <v>1.3279501935063205</v>
      </c>
      <c r="AI17" s="4">
        <v>6.88</v>
      </c>
      <c r="AL17" s="4">
        <v>-354.5</v>
      </c>
      <c r="AM17" s="4">
        <v>4.07</v>
      </c>
      <c r="AN17" s="4" t="s">
        <v>96</v>
      </c>
      <c r="AO17" s="4" t="s">
        <v>97</v>
      </c>
    </row>
    <row r="18" spans="1:41" ht="14.4" customHeight="1" x14ac:dyDescent="0.25">
      <c r="A18" s="4" t="s">
        <v>1207</v>
      </c>
      <c r="B18" s="4" t="s">
        <v>1128</v>
      </c>
      <c r="C18" s="4">
        <v>2022</v>
      </c>
      <c r="D18" s="9" t="s">
        <v>1130</v>
      </c>
      <c r="E18" s="4" t="s">
        <v>179</v>
      </c>
      <c r="F18" s="4" t="s">
        <v>579</v>
      </c>
      <c r="G18" s="4" t="s">
        <v>1129</v>
      </c>
      <c r="H18" s="15" t="s">
        <v>15</v>
      </c>
      <c r="I18" s="15" t="s">
        <v>16</v>
      </c>
      <c r="J18" s="4" t="s">
        <v>66</v>
      </c>
      <c r="M18" s="4">
        <v>6</v>
      </c>
      <c r="N18" s="6" t="s">
        <v>1131</v>
      </c>
      <c r="O18" s="5" t="s">
        <v>1132</v>
      </c>
      <c r="P18" s="5" t="s">
        <v>368</v>
      </c>
      <c r="Q18" s="5" t="s">
        <v>1133</v>
      </c>
      <c r="R18" s="5" t="s">
        <v>37</v>
      </c>
      <c r="S18" s="5" t="s">
        <v>37</v>
      </c>
      <c r="T18" s="4" t="s">
        <v>1134</v>
      </c>
      <c r="U18" s="4">
        <v>10856</v>
      </c>
      <c r="V18" s="4">
        <v>0.5</v>
      </c>
      <c r="W18" s="4">
        <v>450</v>
      </c>
      <c r="X18" s="4" t="s">
        <v>112</v>
      </c>
      <c r="Y18" s="4">
        <v>18</v>
      </c>
      <c r="Z18" s="4">
        <v>7.9</v>
      </c>
      <c r="AA18" s="4">
        <v>6.3</v>
      </c>
      <c r="AC18" s="4">
        <v>0.81</v>
      </c>
      <c r="AD18" s="4">
        <v>0.76</v>
      </c>
      <c r="AE18" s="4">
        <v>23</v>
      </c>
      <c r="AF18" s="4">
        <v>4.7300000000000004</v>
      </c>
      <c r="AH18" s="25">
        <f t="shared" si="0"/>
        <v>0.41445312765107162</v>
      </c>
      <c r="AI18" s="4">
        <v>2.08</v>
      </c>
      <c r="AL18" s="4">
        <v>-283</v>
      </c>
      <c r="AM18" s="4">
        <v>2.2599999999999998</v>
      </c>
      <c r="AN18" s="4" t="s">
        <v>96</v>
      </c>
      <c r="AO18" s="4" t="s">
        <v>97</v>
      </c>
    </row>
    <row r="19" spans="1:41" ht="14.4" customHeight="1" x14ac:dyDescent="0.25">
      <c r="A19" s="4" t="s">
        <v>1207</v>
      </c>
      <c r="B19" s="4" t="s">
        <v>1128</v>
      </c>
      <c r="C19" s="4">
        <v>2022</v>
      </c>
      <c r="D19" s="9" t="s">
        <v>1130</v>
      </c>
      <c r="E19" s="4" t="s">
        <v>179</v>
      </c>
      <c r="F19" s="4" t="s">
        <v>579</v>
      </c>
      <c r="G19" s="4" t="s">
        <v>1129</v>
      </c>
      <c r="H19" s="15" t="s">
        <v>15</v>
      </c>
      <c r="I19" s="15" t="s">
        <v>16</v>
      </c>
      <c r="J19" s="4" t="s">
        <v>66</v>
      </c>
      <c r="M19" s="4">
        <v>6</v>
      </c>
      <c r="N19" s="6" t="s">
        <v>1131</v>
      </c>
      <c r="O19" s="5" t="s">
        <v>1132</v>
      </c>
      <c r="P19" s="5" t="s">
        <v>368</v>
      </c>
      <c r="Q19" s="5" t="s">
        <v>1133</v>
      </c>
      <c r="R19" s="5" t="s">
        <v>37</v>
      </c>
      <c r="S19" s="5" t="s">
        <v>37</v>
      </c>
      <c r="T19" s="4" t="s">
        <v>1135</v>
      </c>
      <c r="U19" s="4">
        <v>7154</v>
      </c>
      <c r="V19" s="4">
        <v>0.5</v>
      </c>
      <c r="W19" s="4">
        <v>670</v>
      </c>
      <c r="X19" s="4" t="s">
        <v>112</v>
      </c>
      <c r="Y19" s="4">
        <v>18</v>
      </c>
      <c r="Z19" s="4">
        <v>7.7</v>
      </c>
      <c r="AA19" s="4">
        <v>8.6</v>
      </c>
      <c r="AC19" s="4">
        <v>0.98</v>
      </c>
      <c r="AD19" s="4">
        <v>2.65</v>
      </c>
      <c r="AE19" s="4">
        <v>23</v>
      </c>
      <c r="AF19" s="4">
        <v>0.17</v>
      </c>
      <c r="AH19" s="25">
        <f t="shared" si="0"/>
        <v>1.0283707952689105</v>
      </c>
      <c r="AI19" s="4">
        <v>15.55</v>
      </c>
      <c r="AL19" s="4">
        <v>-956.6</v>
      </c>
      <c r="AM19" s="4">
        <v>6.34</v>
      </c>
      <c r="AN19" s="4" t="s">
        <v>96</v>
      </c>
      <c r="AO19" s="4" t="s">
        <v>97</v>
      </c>
    </row>
    <row r="20" spans="1:41" ht="14.4" customHeight="1" x14ac:dyDescent="0.25">
      <c r="A20" s="4" t="s">
        <v>1207</v>
      </c>
      <c r="B20" s="4" t="s">
        <v>1128</v>
      </c>
      <c r="C20" s="4">
        <v>2022</v>
      </c>
      <c r="D20" s="9" t="s">
        <v>1130</v>
      </c>
      <c r="E20" s="4" t="s">
        <v>179</v>
      </c>
      <c r="F20" s="4" t="s">
        <v>579</v>
      </c>
      <c r="G20" s="4" t="s">
        <v>1129</v>
      </c>
      <c r="H20" s="15" t="s">
        <v>15</v>
      </c>
      <c r="I20" s="15" t="s">
        <v>16</v>
      </c>
      <c r="J20" s="4" t="s">
        <v>66</v>
      </c>
      <c r="M20" s="4">
        <v>6</v>
      </c>
      <c r="N20" s="6" t="s">
        <v>1131</v>
      </c>
      <c r="O20" s="5" t="s">
        <v>1132</v>
      </c>
      <c r="P20" s="5" t="s">
        <v>368</v>
      </c>
      <c r="Q20" s="5" t="s">
        <v>1133</v>
      </c>
      <c r="R20" s="5" t="s">
        <v>37</v>
      </c>
      <c r="S20" s="5" t="s">
        <v>37</v>
      </c>
      <c r="T20" s="4" t="s">
        <v>1135</v>
      </c>
      <c r="U20" s="4">
        <v>7154</v>
      </c>
      <c r="V20" s="4">
        <v>0.5</v>
      </c>
      <c r="W20" s="4">
        <v>670</v>
      </c>
      <c r="X20" s="4" t="s">
        <v>112</v>
      </c>
      <c r="Y20" s="4">
        <v>18</v>
      </c>
      <c r="Z20" s="4">
        <v>7.5</v>
      </c>
      <c r="AA20" s="4">
        <v>6</v>
      </c>
      <c r="AC20" s="4">
        <v>0.98</v>
      </c>
      <c r="AD20" s="4">
        <v>2.65</v>
      </c>
      <c r="AE20" s="4">
        <v>23</v>
      </c>
      <c r="AF20" s="4">
        <v>0.35</v>
      </c>
      <c r="AH20" s="25">
        <f t="shared" si="0"/>
        <v>1.0283707952689105</v>
      </c>
      <c r="AI20" s="4">
        <v>11.22</v>
      </c>
      <c r="AL20" s="4">
        <v>-84.4</v>
      </c>
      <c r="AM20" s="4">
        <v>1.81</v>
      </c>
      <c r="AN20" s="4" t="s">
        <v>96</v>
      </c>
      <c r="AO20" s="4" t="s">
        <v>97</v>
      </c>
    </row>
    <row r="21" spans="1:41" ht="14.4" customHeight="1" x14ac:dyDescent="0.25">
      <c r="A21" s="4" t="s">
        <v>1207</v>
      </c>
      <c r="B21" s="4" t="s">
        <v>1191</v>
      </c>
      <c r="C21" s="4">
        <v>2019</v>
      </c>
      <c r="D21" s="11" t="s">
        <v>1204</v>
      </c>
      <c r="E21" s="4" t="s">
        <v>179</v>
      </c>
      <c r="F21" s="4" t="s">
        <v>579</v>
      </c>
      <c r="G21" s="4" t="s">
        <v>1192</v>
      </c>
      <c r="H21" s="4" t="s">
        <v>312</v>
      </c>
      <c r="I21" s="4" t="s">
        <v>313</v>
      </c>
      <c r="J21" s="4" t="s">
        <v>1193</v>
      </c>
      <c r="M21" s="4">
        <f>365*2</f>
        <v>730</v>
      </c>
      <c r="N21" s="6" t="s">
        <v>1194</v>
      </c>
      <c r="O21" s="5" t="s">
        <v>1195</v>
      </c>
      <c r="P21" s="5" t="s">
        <v>368</v>
      </c>
      <c r="Q21" s="5" t="s">
        <v>1196</v>
      </c>
      <c r="R21" s="5" t="s">
        <v>1197</v>
      </c>
      <c r="U21" s="4">
        <v>16000</v>
      </c>
      <c r="V21" s="4">
        <v>1</v>
      </c>
      <c r="X21" s="4" t="s">
        <v>112</v>
      </c>
      <c r="AA21" s="4">
        <v>2</v>
      </c>
      <c r="AH21" s="4">
        <f t="shared" si="0"/>
        <v>0</v>
      </c>
      <c r="AI21" s="4">
        <v>1.59</v>
      </c>
      <c r="AL21" s="4">
        <v>1320</v>
      </c>
      <c r="AM21" s="4">
        <v>-241.21776</v>
      </c>
      <c r="AN21" s="4" t="s">
        <v>96</v>
      </c>
      <c r="AO21" s="4" t="s">
        <v>97</v>
      </c>
    </row>
    <row r="22" spans="1:41" ht="14.4" customHeight="1" x14ac:dyDescent="0.25">
      <c r="A22" s="4" t="s">
        <v>1208</v>
      </c>
      <c r="B22" s="4" t="s">
        <v>1191</v>
      </c>
      <c r="C22" s="4">
        <v>2021</v>
      </c>
      <c r="D22" s="11" t="s">
        <v>1205</v>
      </c>
      <c r="E22" s="4" t="s">
        <v>179</v>
      </c>
      <c r="F22" s="4" t="s">
        <v>579</v>
      </c>
      <c r="G22" s="4" t="s">
        <v>1198</v>
      </c>
      <c r="H22" s="4" t="s">
        <v>312</v>
      </c>
      <c r="I22" s="4" t="s">
        <v>313</v>
      </c>
      <c r="J22" s="4" t="s">
        <v>1193</v>
      </c>
      <c r="N22" s="6" t="s">
        <v>1194</v>
      </c>
      <c r="O22" s="5" t="s">
        <v>1195</v>
      </c>
      <c r="P22" s="5" t="s">
        <v>368</v>
      </c>
      <c r="Q22" s="5" t="s">
        <v>1196</v>
      </c>
      <c r="R22" s="5" t="s">
        <v>1197</v>
      </c>
      <c r="U22" s="4">
        <v>7.8499999999999993E-3</v>
      </c>
      <c r="V22" s="4">
        <v>2</v>
      </c>
      <c r="W22" s="4">
        <v>732.5</v>
      </c>
      <c r="X22" s="4" t="s">
        <v>112</v>
      </c>
      <c r="Y22" s="4">
        <v>24.1</v>
      </c>
      <c r="AA22" s="4">
        <v>2</v>
      </c>
      <c r="AH22" s="4">
        <f t="shared" si="0"/>
        <v>0</v>
      </c>
      <c r="AI22" s="4">
        <v>1.5E-3</v>
      </c>
      <c r="AL22" s="4">
        <v>99</v>
      </c>
      <c r="AM22" s="4">
        <v>-3.6999999999999999E-4</v>
      </c>
      <c r="AN22" s="4" t="s">
        <v>96</v>
      </c>
      <c r="AO22" s="4" t="s">
        <v>97</v>
      </c>
    </row>
    <row r="23" spans="1:41" ht="14.4" customHeight="1" x14ac:dyDescent="0.25">
      <c r="A23" s="4" t="s">
        <v>1209</v>
      </c>
      <c r="B23" s="4" t="s">
        <v>1186</v>
      </c>
      <c r="C23" s="4">
        <v>2023</v>
      </c>
      <c r="E23" s="4" t="s">
        <v>381</v>
      </c>
      <c r="F23" s="4" t="s">
        <v>579</v>
      </c>
      <c r="G23" s="4" t="s">
        <v>1187</v>
      </c>
      <c r="H23" s="4" t="s">
        <v>32</v>
      </c>
      <c r="I23" s="4" t="s">
        <v>33</v>
      </c>
      <c r="J23" s="4" t="s">
        <v>1188</v>
      </c>
      <c r="M23" s="4">
        <f>365*2</f>
        <v>730</v>
      </c>
      <c r="P23" s="5" t="s">
        <v>368</v>
      </c>
      <c r="Q23" s="5" t="s">
        <v>1189</v>
      </c>
      <c r="R23" s="5" t="s">
        <v>371</v>
      </c>
      <c r="X23" s="4" t="s">
        <v>95</v>
      </c>
      <c r="AH23" s="4">
        <f t="shared" si="0"/>
        <v>0</v>
      </c>
      <c r="AI23" s="4">
        <v>0.23</v>
      </c>
      <c r="AL23" s="4">
        <v>10.1</v>
      </c>
      <c r="AN23" s="4" t="s">
        <v>1165</v>
      </c>
      <c r="AO23" s="4" t="s">
        <v>97</v>
      </c>
    </row>
    <row r="24" spans="1:41" ht="14.4" customHeight="1" x14ac:dyDescent="0.25">
      <c r="A24" s="4" t="s">
        <v>583</v>
      </c>
      <c r="B24" s="4" t="s">
        <v>39</v>
      </c>
      <c r="C24" s="4">
        <v>2023</v>
      </c>
      <c r="D24" s="19" t="s">
        <v>40</v>
      </c>
      <c r="E24" s="4" t="s">
        <v>179</v>
      </c>
      <c r="F24" s="4" t="s">
        <v>579</v>
      </c>
      <c r="G24" s="4" t="s">
        <v>575</v>
      </c>
      <c r="H24" s="4" t="s">
        <v>15</v>
      </c>
      <c r="I24" s="4" t="s">
        <v>41</v>
      </c>
      <c r="J24" s="4" t="s">
        <v>42</v>
      </c>
      <c r="M24" s="4">
        <v>397</v>
      </c>
      <c r="N24" s="10" t="s">
        <v>47</v>
      </c>
      <c r="O24" s="5" t="s">
        <v>48</v>
      </c>
      <c r="P24" s="5" t="s">
        <v>21</v>
      </c>
      <c r="Q24" s="5" t="s">
        <v>48</v>
      </c>
      <c r="R24" s="5" t="s">
        <v>44</v>
      </c>
      <c r="S24" s="5" t="s">
        <v>344</v>
      </c>
      <c r="T24" s="4" t="s">
        <v>49</v>
      </c>
      <c r="U24" s="4">
        <v>4</v>
      </c>
      <c r="V24" s="4">
        <v>0.25</v>
      </c>
      <c r="W24" s="4">
        <v>10</v>
      </c>
      <c r="X24" s="4" t="s">
        <v>95</v>
      </c>
      <c r="Y24" s="8"/>
      <c r="Z24" s="8">
        <v>7.5</v>
      </c>
      <c r="AA24" s="8"/>
      <c r="AB24" s="8"/>
      <c r="AC24" s="8"/>
      <c r="AD24" s="8"/>
      <c r="AE24" s="8"/>
      <c r="AF24" s="8"/>
      <c r="AG24" s="8"/>
      <c r="AH24" s="8">
        <f t="shared" si="0"/>
        <v>0</v>
      </c>
      <c r="AI24" s="8">
        <v>88</v>
      </c>
      <c r="AJ24" s="8"/>
      <c r="AK24" s="8"/>
      <c r="AL24" s="8">
        <v>220</v>
      </c>
      <c r="AM24" s="8"/>
      <c r="AN24" s="4" t="s">
        <v>96</v>
      </c>
      <c r="AO24" s="4" t="s">
        <v>97</v>
      </c>
    </row>
    <row r="25" spans="1:41" ht="14.4" customHeight="1" x14ac:dyDescent="0.25">
      <c r="A25" s="4" t="s">
        <v>583</v>
      </c>
      <c r="B25" s="4" t="s">
        <v>39</v>
      </c>
      <c r="C25" s="4">
        <v>2023</v>
      </c>
      <c r="D25" s="4" t="s">
        <v>40</v>
      </c>
      <c r="E25" s="4" t="s">
        <v>179</v>
      </c>
      <c r="F25" s="4" t="s">
        <v>579</v>
      </c>
      <c r="G25" s="4" t="s">
        <v>575</v>
      </c>
      <c r="H25" s="4" t="s">
        <v>15</v>
      </c>
      <c r="I25" s="4" t="s">
        <v>41</v>
      </c>
      <c r="J25" s="4" t="s">
        <v>42</v>
      </c>
      <c r="M25" s="4">
        <v>397</v>
      </c>
      <c r="N25" s="10" t="s">
        <v>47</v>
      </c>
      <c r="O25" s="5" t="s">
        <v>48</v>
      </c>
      <c r="P25" s="5" t="s">
        <v>21</v>
      </c>
      <c r="Q25" s="5" t="s">
        <v>48</v>
      </c>
      <c r="R25" s="5" t="s">
        <v>44</v>
      </c>
      <c r="S25" s="5" t="s">
        <v>344</v>
      </c>
      <c r="T25" s="4" t="s">
        <v>49</v>
      </c>
      <c r="U25" s="4">
        <v>4</v>
      </c>
      <c r="V25" s="4">
        <v>0.25</v>
      </c>
      <c r="W25" s="4">
        <v>10</v>
      </c>
      <c r="X25" s="4" t="s">
        <v>95</v>
      </c>
      <c r="Y25" s="8"/>
      <c r="Z25" s="8">
        <v>7.5</v>
      </c>
      <c r="AA25" s="8"/>
      <c r="AB25" s="8"/>
      <c r="AC25" s="8"/>
      <c r="AD25" s="8"/>
      <c r="AE25" s="8"/>
      <c r="AF25" s="8"/>
      <c r="AG25" s="8"/>
      <c r="AH25" s="8">
        <f t="shared" si="0"/>
        <v>0</v>
      </c>
      <c r="AI25" s="8">
        <v>96.42</v>
      </c>
      <c r="AJ25" s="8"/>
      <c r="AK25" s="8"/>
      <c r="AL25" s="8">
        <v>230.58</v>
      </c>
      <c r="AM25" s="8"/>
      <c r="AN25" s="4" t="s">
        <v>96</v>
      </c>
      <c r="AO25" s="4" t="s">
        <v>97</v>
      </c>
    </row>
    <row r="26" spans="1:41" ht="14.4" customHeight="1" x14ac:dyDescent="0.25">
      <c r="A26" s="4" t="s">
        <v>583</v>
      </c>
      <c r="B26" s="4" t="s">
        <v>39</v>
      </c>
      <c r="C26" s="4">
        <v>2023</v>
      </c>
      <c r="D26" s="4" t="s">
        <v>40</v>
      </c>
      <c r="E26" s="4" t="s">
        <v>179</v>
      </c>
      <c r="F26" s="4" t="s">
        <v>579</v>
      </c>
      <c r="G26" s="4" t="s">
        <v>575</v>
      </c>
      <c r="H26" s="4" t="s">
        <v>15</v>
      </c>
      <c r="I26" s="4" t="s">
        <v>41</v>
      </c>
      <c r="J26" s="4" t="s">
        <v>42</v>
      </c>
      <c r="M26" s="4">
        <v>397</v>
      </c>
      <c r="N26" s="6" t="s">
        <v>43</v>
      </c>
      <c r="O26" s="5" t="s">
        <v>132</v>
      </c>
      <c r="P26" s="5" t="s">
        <v>21</v>
      </c>
      <c r="Q26" s="5" t="s">
        <v>424</v>
      </c>
      <c r="R26" s="5" t="s">
        <v>44</v>
      </c>
      <c r="S26" s="5" t="s">
        <v>345</v>
      </c>
      <c r="T26" s="4" t="s">
        <v>50</v>
      </c>
      <c r="U26" s="4">
        <v>4</v>
      </c>
      <c r="V26" s="4">
        <v>0.25</v>
      </c>
      <c r="W26" s="4">
        <v>10</v>
      </c>
      <c r="X26" s="4" t="s">
        <v>95</v>
      </c>
      <c r="Y26" s="8"/>
      <c r="Z26" s="8">
        <v>7.5</v>
      </c>
      <c r="AA26" s="8"/>
      <c r="AB26" s="8"/>
      <c r="AC26" s="8"/>
      <c r="AD26" s="8"/>
      <c r="AE26" s="8"/>
      <c r="AF26" s="8"/>
      <c r="AG26" s="8"/>
      <c r="AH26" s="8">
        <f t="shared" si="0"/>
        <v>0</v>
      </c>
      <c r="AI26" s="8">
        <v>97.5</v>
      </c>
      <c r="AJ26" s="8"/>
      <c r="AK26" s="8"/>
      <c r="AL26" s="8">
        <v>243.75</v>
      </c>
      <c r="AM26" s="8"/>
      <c r="AN26" s="4" t="s">
        <v>96</v>
      </c>
      <c r="AO26" s="4" t="s">
        <v>97</v>
      </c>
    </row>
    <row r="27" spans="1:41" ht="14.4" customHeight="1" x14ac:dyDescent="0.25">
      <c r="A27" s="4" t="s">
        <v>583</v>
      </c>
      <c r="B27" s="4" t="s">
        <v>39</v>
      </c>
      <c r="C27" s="4">
        <v>2023</v>
      </c>
      <c r="D27" s="4" t="s">
        <v>40</v>
      </c>
      <c r="E27" s="4" t="s">
        <v>179</v>
      </c>
      <c r="F27" s="4" t="s">
        <v>579</v>
      </c>
      <c r="G27" s="4" t="s">
        <v>575</v>
      </c>
      <c r="H27" s="4" t="s">
        <v>15</v>
      </c>
      <c r="I27" s="4" t="s">
        <v>41</v>
      </c>
      <c r="J27" s="4" t="s">
        <v>42</v>
      </c>
      <c r="M27" s="4">
        <v>397</v>
      </c>
      <c r="N27" s="6" t="s">
        <v>43</v>
      </c>
      <c r="O27" s="5" t="s">
        <v>132</v>
      </c>
      <c r="P27" s="5" t="s">
        <v>21</v>
      </c>
      <c r="Q27" s="5" t="s">
        <v>424</v>
      </c>
      <c r="R27" s="5" t="s">
        <v>44</v>
      </c>
      <c r="S27" s="5" t="s">
        <v>345</v>
      </c>
      <c r="T27" s="4" t="s">
        <v>50</v>
      </c>
      <c r="U27" s="4">
        <v>4</v>
      </c>
      <c r="V27" s="4">
        <v>0.25</v>
      </c>
      <c r="W27" s="4">
        <v>10</v>
      </c>
      <c r="X27" s="4" t="s">
        <v>95</v>
      </c>
      <c r="Y27" s="8"/>
      <c r="Z27" s="8">
        <v>7.5</v>
      </c>
      <c r="AA27" s="8"/>
      <c r="AB27" s="8"/>
      <c r="AC27" s="8"/>
      <c r="AD27" s="8"/>
      <c r="AE27" s="8"/>
      <c r="AF27" s="8"/>
      <c r="AG27" s="8"/>
      <c r="AH27" s="8">
        <f t="shared" si="0"/>
        <v>0</v>
      </c>
      <c r="AI27" s="8">
        <v>100.83</v>
      </c>
      <c r="AJ27" s="8"/>
      <c r="AK27" s="8"/>
      <c r="AL27" s="8">
        <v>252.08</v>
      </c>
      <c r="AM27" s="8"/>
      <c r="AN27" s="4" t="s">
        <v>96</v>
      </c>
      <c r="AO27" s="4" t="s">
        <v>97</v>
      </c>
    </row>
    <row r="28" spans="1:41" ht="14.4" customHeight="1" x14ac:dyDescent="0.25">
      <c r="A28" s="4" t="s">
        <v>583</v>
      </c>
      <c r="B28" s="4" t="s">
        <v>39</v>
      </c>
      <c r="C28" s="4">
        <v>2023</v>
      </c>
      <c r="D28" s="4" t="s">
        <v>40</v>
      </c>
      <c r="E28" s="4" t="s">
        <v>179</v>
      </c>
      <c r="F28" s="4" t="s">
        <v>579</v>
      </c>
      <c r="G28" s="4" t="s">
        <v>575</v>
      </c>
      <c r="H28" s="4" t="s">
        <v>15</v>
      </c>
      <c r="I28" s="4" t="s">
        <v>41</v>
      </c>
      <c r="J28" s="4" t="s">
        <v>42</v>
      </c>
      <c r="M28" s="4">
        <v>397</v>
      </c>
      <c r="N28" s="10" t="s">
        <v>47</v>
      </c>
      <c r="O28" s="5" t="s">
        <v>48</v>
      </c>
      <c r="P28" s="5" t="s">
        <v>21</v>
      </c>
      <c r="Q28" s="5" t="s">
        <v>48</v>
      </c>
      <c r="R28" s="5" t="s">
        <v>44</v>
      </c>
      <c r="S28" s="5" t="s">
        <v>344</v>
      </c>
      <c r="T28" s="4" t="s">
        <v>49</v>
      </c>
      <c r="U28" s="4">
        <v>4</v>
      </c>
      <c r="V28" s="4">
        <v>0.25</v>
      </c>
      <c r="W28" s="4">
        <v>10</v>
      </c>
      <c r="X28" s="4" t="s">
        <v>95</v>
      </c>
      <c r="Y28" s="8"/>
      <c r="Z28" s="8">
        <v>7.5</v>
      </c>
      <c r="AA28" s="8"/>
      <c r="AB28" s="8"/>
      <c r="AC28" s="8"/>
      <c r="AD28" s="8"/>
      <c r="AE28" s="8"/>
      <c r="AF28" s="8"/>
      <c r="AG28" s="8"/>
      <c r="AH28" s="8">
        <f t="shared" si="0"/>
        <v>0</v>
      </c>
      <c r="AI28" s="8">
        <v>107.5</v>
      </c>
      <c r="AJ28" s="8"/>
      <c r="AK28" s="8"/>
      <c r="AL28" s="8">
        <v>268.75</v>
      </c>
      <c r="AM28" s="8"/>
      <c r="AN28" s="4" t="s">
        <v>96</v>
      </c>
      <c r="AO28" s="4" t="s">
        <v>97</v>
      </c>
    </row>
    <row r="29" spans="1:41" ht="14.4" customHeight="1" x14ac:dyDescent="0.25">
      <c r="A29" s="4" t="s">
        <v>583</v>
      </c>
      <c r="B29" s="4" t="s">
        <v>39</v>
      </c>
      <c r="C29" s="4">
        <v>2023</v>
      </c>
      <c r="D29" s="4" t="s">
        <v>40</v>
      </c>
      <c r="E29" s="4" t="s">
        <v>179</v>
      </c>
      <c r="F29" s="4" t="s">
        <v>579</v>
      </c>
      <c r="G29" s="4" t="s">
        <v>575</v>
      </c>
      <c r="H29" s="4" t="s">
        <v>15</v>
      </c>
      <c r="I29" s="4" t="s">
        <v>41</v>
      </c>
      <c r="J29" s="4" t="s">
        <v>42</v>
      </c>
      <c r="M29" s="4">
        <v>397</v>
      </c>
      <c r="N29" s="10" t="s">
        <v>47</v>
      </c>
      <c r="O29" s="5" t="s">
        <v>48</v>
      </c>
      <c r="P29" s="5" t="s">
        <v>21</v>
      </c>
      <c r="Q29" s="5" t="s">
        <v>48</v>
      </c>
      <c r="R29" s="5" t="s">
        <v>44</v>
      </c>
      <c r="S29" s="5" t="s">
        <v>344</v>
      </c>
      <c r="T29" s="4" t="s">
        <v>49</v>
      </c>
      <c r="U29" s="4">
        <v>4</v>
      </c>
      <c r="V29" s="4">
        <v>0.25</v>
      </c>
      <c r="W29" s="4">
        <v>10</v>
      </c>
      <c r="X29" s="4" t="s">
        <v>95</v>
      </c>
      <c r="Y29" s="8"/>
      <c r="Z29" s="8">
        <v>7.5</v>
      </c>
      <c r="AA29" s="8"/>
      <c r="AB29" s="8"/>
      <c r="AC29" s="8"/>
      <c r="AD29" s="8"/>
      <c r="AE29" s="8"/>
      <c r="AF29" s="8"/>
      <c r="AG29" s="8"/>
      <c r="AH29" s="8">
        <f t="shared" si="0"/>
        <v>0</v>
      </c>
      <c r="AI29" s="8">
        <v>110.83</v>
      </c>
      <c r="AJ29" s="8"/>
      <c r="AK29" s="8"/>
      <c r="AL29" s="8">
        <v>277.08</v>
      </c>
      <c r="AM29" s="8"/>
      <c r="AN29" s="4" t="s">
        <v>96</v>
      </c>
      <c r="AO29" s="4" t="s">
        <v>97</v>
      </c>
    </row>
    <row r="30" spans="1:41" ht="14.4" customHeight="1" x14ac:dyDescent="0.25">
      <c r="A30" s="4" t="s">
        <v>583</v>
      </c>
      <c r="B30" s="4" t="s">
        <v>39</v>
      </c>
      <c r="C30" s="4">
        <v>2023</v>
      </c>
      <c r="D30" s="4" t="s">
        <v>40</v>
      </c>
      <c r="E30" s="4" t="s">
        <v>179</v>
      </c>
      <c r="F30" s="4" t="s">
        <v>579</v>
      </c>
      <c r="G30" s="4" t="s">
        <v>575</v>
      </c>
      <c r="H30" s="4" t="s">
        <v>15</v>
      </c>
      <c r="I30" s="4" t="s">
        <v>41</v>
      </c>
      <c r="J30" s="4" t="s">
        <v>42</v>
      </c>
      <c r="M30" s="4">
        <v>397</v>
      </c>
      <c r="N30" s="6" t="s">
        <v>43</v>
      </c>
      <c r="O30" s="5" t="s">
        <v>132</v>
      </c>
      <c r="P30" s="5" t="s">
        <v>21</v>
      </c>
      <c r="Q30" s="5" t="s">
        <v>424</v>
      </c>
      <c r="R30" s="5" t="s">
        <v>44</v>
      </c>
      <c r="S30" s="5" t="s">
        <v>345</v>
      </c>
      <c r="T30" s="4" t="s">
        <v>46</v>
      </c>
      <c r="U30" s="4">
        <v>4</v>
      </c>
      <c r="V30" s="4">
        <v>0.25</v>
      </c>
      <c r="W30" s="4">
        <v>10</v>
      </c>
      <c r="X30" s="4" t="s">
        <v>95</v>
      </c>
      <c r="Y30" s="8"/>
      <c r="Z30" s="8">
        <v>7.5</v>
      </c>
      <c r="AA30" s="8"/>
      <c r="AB30" s="8"/>
      <c r="AC30" s="8"/>
      <c r="AD30" s="8"/>
      <c r="AE30" s="8"/>
      <c r="AF30" s="8"/>
      <c r="AG30" s="8"/>
      <c r="AH30" s="8">
        <f t="shared" si="0"/>
        <v>0</v>
      </c>
      <c r="AI30" s="8">
        <v>117.5</v>
      </c>
      <c r="AJ30" s="8"/>
      <c r="AK30" s="8"/>
      <c r="AL30" s="8">
        <v>293.75</v>
      </c>
      <c r="AM30" s="8"/>
      <c r="AN30" s="4" t="s">
        <v>96</v>
      </c>
      <c r="AO30" s="4" t="s">
        <v>97</v>
      </c>
    </row>
    <row r="31" spans="1:41" ht="14.4" customHeight="1" x14ac:dyDescent="0.25">
      <c r="A31" s="4" t="s">
        <v>583</v>
      </c>
      <c r="B31" s="4" t="s">
        <v>39</v>
      </c>
      <c r="C31" s="4">
        <v>2023</v>
      </c>
      <c r="D31" s="19" t="s">
        <v>40</v>
      </c>
      <c r="E31" s="4" t="s">
        <v>179</v>
      </c>
      <c r="F31" s="4" t="s">
        <v>579</v>
      </c>
      <c r="G31" s="4" t="s">
        <v>575</v>
      </c>
      <c r="H31" s="4" t="s">
        <v>15</v>
      </c>
      <c r="I31" s="4" t="s">
        <v>41</v>
      </c>
      <c r="J31" s="4" t="s">
        <v>42</v>
      </c>
      <c r="M31" s="4">
        <v>397</v>
      </c>
      <c r="N31" s="6" t="s">
        <v>43</v>
      </c>
      <c r="O31" s="5" t="s">
        <v>132</v>
      </c>
      <c r="P31" s="5" t="s">
        <v>21</v>
      </c>
      <c r="Q31" s="5" t="s">
        <v>424</v>
      </c>
      <c r="R31" s="5" t="s">
        <v>44</v>
      </c>
      <c r="S31" s="5" t="s">
        <v>345</v>
      </c>
      <c r="T31" s="4" t="s">
        <v>46</v>
      </c>
      <c r="U31" s="4">
        <v>4</v>
      </c>
      <c r="V31" s="4">
        <v>0.25</v>
      </c>
      <c r="W31" s="4">
        <v>10</v>
      </c>
      <c r="X31" s="4" t="s">
        <v>95</v>
      </c>
      <c r="Y31" s="8"/>
      <c r="Z31" s="8">
        <v>7.5</v>
      </c>
      <c r="AA31" s="8"/>
      <c r="AB31" s="8"/>
      <c r="AC31" s="8"/>
      <c r="AD31" s="8"/>
      <c r="AE31" s="8"/>
      <c r="AF31" s="8"/>
      <c r="AG31" s="8"/>
      <c r="AH31" s="8">
        <f t="shared" si="0"/>
        <v>0</v>
      </c>
      <c r="AI31" s="8">
        <v>126.33</v>
      </c>
      <c r="AJ31" s="8"/>
      <c r="AK31" s="8"/>
      <c r="AL31" s="8">
        <v>315.83</v>
      </c>
      <c r="AM31" s="8"/>
      <c r="AN31" s="4" t="s">
        <v>96</v>
      </c>
      <c r="AO31" s="4" t="s">
        <v>97</v>
      </c>
    </row>
    <row r="32" spans="1:41" ht="14.4" customHeight="1" x14ac:dyDescent="0.25">
      <c r="A32" s="4" t="s">
        <v>872</v>
      </c>
      <c r="B32" s="12" t="s">
        <v>172</v>
      </c>
      <c r="C32" s="4">
        <v>2013</v>
      </c>
      <c r="D32" s="12" t="s">
        <v>771</v>
      </c>
      <c r="E32" s="12" t="s">
        <v>179</v>
      </c>
      <c r="F32" s="4" t="s">
        <v>578</v>
      </c>
      <c r="G32" s="4" t="s">
        <v>632</v>
      </c>
      <c r="H32" s="4" t="s">
        <v>15</v>
      </c>
      <c r="I32" s="4" t="s">
        <v>16</v>
      </c>
      <c r="J32" s="12" t="s">
        <v>100</v>
      </c>
      <c r="K32" s="12"/>
      <c r="L32" s="12"/>
      <c r="P32" s="5" t="s">
        <v>21</v>
      </c>
      <c r="Q32" s="13" t="s">
        <v>48</v>
      </c>
      <c r="R32" s="24" t="s">
        <v>37</v>
      </c>
      <c r="S32" s="13" t="s">
        <v>37</v>
      </c>
      <c r="Y32" s="8"/>
      <c r="Z32" s="8"/>
      <c r="AA32" s="8"/>
      <c r="AB32" s="8"/>
      <c r="AC32" s="8"/>
      <c r="AD32" s="8"/>
      <c r="AE32" s="8"/>
      <c r="AF32" s="8"/>
      <c r="AG32" s="8"/>
      <c r="AH32" s="8">
        <f t="shared" si="0"/>
        <v>0</v>
      </c>
      <c r="AI32" s="8">
        <v>115.19999999999999</v>
      </c>
      <c r="AJ32" s="8"/>
      <c r="AK32" s="8"/>
      <c r="AL32" s="8"/>
      <c r="AM32" s="8"/>
      <c r="AN32" s="4" t="s">
        <v>96</v>
      </c>
      <c r="AO32" s="4" t="s">
        <v>98</v>
      </c>
    </row>
    <row r="33" spans="1:41" ht="14.4" customHeight="1" x14ac:dyDescent="0.25">
      <c r="A33" s="4" t="s">
        <v>872</v>
      </c>
      <c r="B33" s="12" t="s">
        <v>172</v>
      </c>
      <c r="C33" s="4">
        <v>2013</v>
      </c>
      <c r="D33" s="12" t="s">
        <v>771</v>
      </c>
      <c r="E33" s="12" t="s">
        <v>179</v>
      </c>
      <c r="F33" s="4" t="s">
        <v>578</v>
      </c>
      <c r="G33" s="4" t="s">
        <v>632</v>
      </c>
      <c r="H33" s="4" t="s">
        <v>15</v>
      </c>
      <c r="I33" s="4" t="s">
        <v>16</v>
      </c>
      <c r="J33" s="12" t="s">
        <v>100</v>
      </c>
      <c r="K33" s="12"/>
      <c r="L33" s="12"/>
      <c r="P33" s="5" t="s">
        <v>21</v>
      </c>
      <c r="Q33" s="13" t="s">
        <v>48</v>
      </c>
      <c r="R33" s="24" t="s">
        <v>37</v>
      </c>
      <c r="S33" s="13" t="s">
        <v>37</v>
      </c>
      <c r="Y33" s="8"/>
      <c r="Z33" s="8"/>
      <c r="AA33" s="8"/>
      <c r="AB33" s="8"/>
      <c r="AC33" s="8"/>
      <c r="AD33" s="8"/>
      <c r="AE33" s="8"/>
      <c r="AF33" s="8"/>
      <c r="AG33" s="8"/>
      <c r="AH33" s="8">
        <f t="shared" si="0"/>
        <v>0</v>
      </c>
      <c r="AI33" s="8">
        <v>208.56</v>
      </c>
      <c r="AJ33" s="8"/>
      <c r="AK33" s="8"/>
      <c r="AL33" s="8"/>
      <c r="AM33" s="8"/>
      <c r="AN33" s="4" t="s">
        <v>96</v>
      </c>
      <c r="AO33" s="4" t="s">
        <v>98</v>
      </c>
    </row>
    <row r="34" spans="1:41" ht="14.4" customHeight="1" x14ac:dyDescent="0.25">
      <c r="A34" s="4" t="s">
        <v>872</v>
      </c>
      <c r="B34" s="12" t="s">
        <v>172</v>
      </c>
      <c r="C34" s="12">
        <v>2013</v>
      </c>
      <c r="D34" s="12" t="s">
        <v>771</v>
      </c>
      <c r="E34" s="12" t="s">
        <v>179</v>
      </c>
      <c r="F34" s="4" t="s">
        <v>578</v>
      </c>
      <c r="G34" s="4" t="s">
        <v>632</v>
      </c>
      <c r="H34" s="12" t="s">
        <v>15</v>
      </c>
      <c r="I34" s="12" t="s">
        <v>16</v>
      </c>
      <c r="J34" s="12" t="s">
        <v>100</v>
      </c>
      <c r="K34" s="12"/>
      <c r="L34" s="12"/>
      <c r="M34" s="13"/>
      <c r="N34" s="35"/>
      <c r="O34" s="13"/>
      <c r="P34" s="5" t="s">
        <v>21</v>
      </c>
      <c r="Q34" s="13" t="s">
        <v>48</v>
      </c>
      <c r="R34" s="13" t="s">
        <v>37</v>
      </c>
      <c r="S34" s="13" t="s">
        <v>37</v>
      </c>
      <c r="AH34" s="8">
        <f t="shared" si="0"/>
        <v>0</v>
      </c>
      <c r="AI34" s="26">
        <v>115.19999999999999</v>
      </c>
      <c r="AJ34" s="26"/>
      <c r="AK34" s="26"/>
      <c r="AL34" s="26"/>
      <c r="AM34" s="12"/>
      <c r="AN34" s="4" t="s">
        <v>96</v>
      </c>
      <c r="AO34" s="4" t="s">
        <v>98</v>
      </c>
    </row>
    <row r="35" spans="1:41" ht="14.4" customHeight="1" x14ac:dyDescent="0.25">
      <c r="A35" s="4" t="s">
        <v>872</v>
      </c>
      <c r="B35" s="12" t="s">
        <v>172</v>
      </c>
      <c r="C35" s="12">
        <v>2013</v>
      </c>
      <c r="D35" s="12" t="s">
        <v>771</v>
      </c>
      <c r="E35" s="12" t="s">
        <v>179</v>
      </c>
      <c r="F35" s="4" t="s">
        <v>578</v>
      </c>
      <c r="G35" s="4" t="s">
        <v>632</v>
      </c>
      <c r="H35" s="12" t="s">
        <v>15</v>
      </c>
      <c r="I35" s="12" t="s">
        <v>16</v>
      </c>
      <c r="J35" s="12" t="s">
        <v>100</v>
      </c>
      <c r="K35" s="12"/>
      <c r="L35" s="12"/>
      <c r="M35" s="13"/>
      <c r="N35" s="35"/>
      <c r="O35" s="13"/>
      <c r="P35" s="5" t="s">
        <v>21</v>
      </c>
      <c r="Q35" s="13" t="s">
        <v>48</v>
      </c>
      <c r="R35" s="13" t="s">
        <v>37</v>
      </c>
      <c r="S35" s="13" t="s">
        <v>37</v>
      </c>
      <c r="AH35" s="8">
        <f t="shared" si="0"/>
        <v>0</v>
      </c>
      <c r="AI35" s="26">
        <v>208.56</v>
      </c>
      <c r="AJ35" s="26"/>
      <c r="AK35" s="26"/>
      <c r="AL35" s="26"/>
      <c r="AM35" s="12"/>
      <c r="AN35" s="4" t="s">
        <v>96</v>
      </c>
      <c r="AO35" s="4" t="s">
        <v>98</v>
      </c>
    </row>
    <row r="36" spans="1:41" ht="14.4" customHeight="1" x14ac:dyDescent="0.25">
      <c r="A36" s="4" t="s">
        <v>872</v>
      </c>
      <c r="B36" s="28" t="s">
        <v>172</v>
      </c>
      <c r="C36" s="15">
        <v>2013</v>
      </c>
      <c r="D36" s="12" t="s">
        <v>771</v>
      </c>
      <c r="E36" s="15" t="s">
        <v>179</v>
      </c>
      <c r="F36" s="4" t="s">
        <v>578</v>
      </c>
      <c r="G36" s="4" t="s">
        <v>632</v>
      </c>
      <c r="H36" s="15" t="s">
        <v>15</v>
      </c>
      <c r="I36" s="15" t="s">
        <v>16</v>
      </c>
      <c r="J36" s="18" t="s">
        <v>100</v>
      </c>
      <c r="K36" s="18"/>
      <c r="L36" s="18"/>
      <c r="M36" s="16"/>
      <c r="N36" s="34"/>
      <c r="O36" s="17"/>
      <c r="P36" s="5" t="s">
        <v>21</v>
      </c>
      <c r="Q36" s="17" t="s">
        <v>48</v>
      </c>
      <c r="R36" s="17" t="s">
        <v>37</v>
      </c>
      <c r="S36" s="17" t="s">
        <v>37</v>
      </c>
      <c r="AH36" s="8">
        <f t="shared" si="0"/>
        <v>0</v>
      </c>
      <c r="AI36" s="16"/>
      <c r="AJ36" s="16"/>
      <c r="AK36" s="16"/>
      <c r="AL36" s="16"/>
      <c r="AM36" s="16">
        <v>0.16656000000000001</v>
      </c>
      <c r="AN36" s="4" t="s">
        <v>96</v>
      </c>
      <c r="AO36" s="4" t="s">
        <v>98</v>
      </c>
    </row>
    <row r="37" spans="1:41" ht="14.4" customHeight="1" x14ac:dyDescent="0.25">
      <c r="A37" s="4" t="s">
        <v>872</v>
      </c>
      <c r="B37" s="28" t="s">
        <v>172</v>
      </c>
      <c r="C37" s="15">
        <v>2013</v>
      </c>
      <c r="D37" s="12" t="s">
        <v>771</v>
      </c>
      <c r="E37" s="15" t="s">
        <v>179</v>
      </c>
      <c r="F37" s="4" t="s">
        <v>578</v>
      </c>
      <c r="G37" s="4" t="s">
        <v>632</v>
      </c>
      <c r="H37" s="15" t="s">
        <v>15</v>
      </c>
      <c r="I37" s="15" t="s">
        <v>16</v>
      </c>
      <c r="J37" s="18" t="s">
        <v>100</v>
      </c>
      <c r="K37" s="18"/>
      <c r="L37" s="18"/>
      <c r="M37" s="16"/>
      <c r="N37" s="34"/>
      <c r="O37" s="17"/>
      <c r="P37" s="5" t="s">
        <v>21</v>
      </c>
      <c r="Q37" s="17" t="s">
        <v>48</v>
      </c>
      <c r="R37" s="17" t="s">
        <v>37</v>
      </c>
      <c r="S37" s="17" t="s">
        <v>37</v>
      </c>
      <c r="AH37" s="8">
        <f t="shared" si="0"/>
        <v>0</v>
      </c>
      <c r="AI37" s="16"/>
      <c r="AJ37" s="16"/>
      <c r="AK37" s="16"/>
      <c r="AL37" s="16"/>
      <c r="AM37" s="16">
        <v>0.49991999999999998</v>
      </c>
      <c r="AN37" s="4" t="s">
        <v>96</v>
      </c>
      <c r="AO37" s="4" t="s">
        <v>98</v>
      </c>
    </row>
    <row r="38" spans="1:41" ht="13.8" customHeight="1" x14ac:dyDescent="0.25">
      <c r="A38" s="4" t="s">
        <v>873</v>
      </c>
      <c r="B38" s="12" t="s">
        <v>397</v>
      </c>
      <c r="C38" s="12">
        <v>2019</v>
      </c>
      <c r="D38" s="12"/>
      <c r="E38" s="12" t="s">
        <v>180</v>
      </c>
      <c r="F38" s="4" t="s">
        <v>578</v>
      </c>
      <c r="G38" s="4" t="s">
        <v>638</v>
      </c>
      <c r="H38" s="12" t="s">
        <v>15</v>
      </c>
      <c r="I38" s="12" t="s">
        <v>16</v>
      </c>
      <c r="J38" s="12" t="s">
        <v>100</v>
      </c>
      <c r="K38" s="12"/>
      <c r="L38" s="12"/>
      <c r="M38" s="13"/>
      <c r="N38" s="35"/>
      <c r="O38" s="13"/>
      <c r="P38" s="5" t="s">
        <v>21</v>
      </c>
      <c r="Q38" s="13" t="s">
        <v>48</v>
      </c>
      <c r="R38" s="13" t="s">
        <v>37</v>
      </c>
      <c r="S38" s="13" t="s">
        <v>37</v>
      </c>
      <c r="AH38" s="25">
        <f t="shared" si="0"/>
        <v>0</v>
      </c>
      <c r="AI38" s="26">
        <v>15.600000000000001</v>
      </c>
      <c r="AJ38" s="26"/>
      <c r="AK38" s="26"/>
      <c r="AL38" s="26"/>
      <c r="AM38" s="12"/>
      <c r="AN38" s="4" t="s">
        <v>96</v>
      </c>
      <c r="AO38" s="4" t="s">
        <v>98</v>
      </c>
    </row>
    <row r="39" spans="1:41" ht="14.4" customHeight="1" x14ac:dyDescent="0.25">
      <c r="A39" s="4" t="s">
        <v>873</v>
      </c>
      <c r="B39" s="12" t="s">
        <v>397</v>
      </c>
      <c r="C39" s="12">
        <v>2019</v>
      </c>
      <c r="D39" s="12"/>
      <c r="E39" s="12" t="s">
        <v>180</v>
      </c>
      <c r="F39" s="4" t="s">
        <v>578</v>
      </c>
      <c r="G39" s="4" t="s">
        <v>638</v>
      </c>
      <c r="H39" s="12" t="s">
        <v>15</v>
      </c>
      <c r="I39" s="12" t="s">
        <v>16</v>
      </c>
      <c r="J39" s="12" t="s">
        <v>100</v>
      </c>
      <c r="K39" s="12"/>
      <c r="L39" s="12"/>
      <c r="M39" s="13"/>
      <c r="N39" s="35"/>
      <c r="O39" s="13"/>
      <c r="P39" s="5" t="s">
        <v>21</v>
      </c>
      <c r="Q39" s="13" t="s">
        <v>48</v>
      </c>
      <c r="R39" s="13" t="s">
        <v>37</v>
      </c>
      <c r="S39" s="13" t="s">
        <v>37</v>
      </c>
      <c r="AH39" s="25">
        <f t="shared" si="0"/>
        <v>0</v>
      </c>
      <c r="AI39" s="26">
        <v>11.28</v>
      </c>
      <c r="AJ39" s="26"/>
      <c r="AK39" s="26"/>
      <c r="AL39" s="26"/>
      <c r="AM39" s="12"/>
      <c r="AN39" s="4" t="s">
        <v>96</v>
      </c>
      <c r="AO39" s="4" t="s">
        <v>98</v>
      </c>
    </row>
    <row r="40" spans="1:41" ht="14.4" customHeight="1" x14ac:dyDescent="0.25">
      <c r="A40" s="4" t="s">
        <v>873</v>
      </c>
      <c r="B40" s="12" t="s">
        <v>397</v>
      </c>
      <c r="C40" s="4">
        <v>2019</v>
      </c>
      <c r="E40" s="12" t="s">
        <v>180</v>
      </c>
      <c r="F40" s="4" t="s">
        <v>578</v>
      </c>
      <c r="G40" s="4" t="s">
        <v>638</v>
      </c>
      <c r="H40" s="4" t="s">
        <v>15</v>
      </c>
      <c r="I40" s="4" t="s">
        <v>16</v>
      </c>
      <c r="J40" s="12" t="s">
        <v>100</v>
      </c>
      <c r="K40" s="12"/>
      <c r="L40" s="12"/>
      <c r="P40" s="13" t="s">
        <v>185</v>
      </c>
      <c r="Q40" s="17" t="s">
        <v>185</v>
      </c>
      <c r="R40" s="17" t="s">
        <v>37</v>
      </c>
      <c r="S40" s="17" t="s">
        <v>37</v>
      </c>
      <c r="AH40" s="25">
        <f t="shared" si="0"/>
        <v>0</v>
      </c>
      <c r="AI40" s="4">
        <v>15.600000000000001</v>
      </c>
      <c r="AN40" s="4" t="s">
        <v>96</v>
      </c>
      <c r="AO40" s="4" t="s">
        <v>98</v>
      </c>
    </row>
    <row r="41" spans="1:41" ht="14.4" customHeight="1" x14ac:dyDescent="0.25">
      <c r="A41" s="4" t="s">
        <v>873</v>
      </c>
      <c r="B41" s="12" t="s">
        <v>397</v>
      </c>
      <c r="C41" s="12">
        <v>2019</v>
      </c>
      <c r="D41" s="12"/>
      <c r="E41" s="12" t="s">
        <v>180</v>
      </c>
      <c r="F41" s="4" t="s">
        <v>578</v>
      </c>
      <c r="G41" s="4" t="s">
        <v>638</v>
      </c>
      <c r="H41" s="12" t="s">
        <v>15</v>
      </c>
      <c r="I41" s="12" t="s">
        <v>16</v>
      </c>
      <c r="J41" s="12" t="s">
        <v>100</v>
      </c>
      <c r="K41" s="12"/>
      <c r="L41" s="12"/>
      <c r="M41" s="13"/>
      <c r="N41" s="35"/>
      <c r="O41" s="13"/>
      <c r="P41" s="13" t="s">
        <v>185</v>
      </c>
      <c r="Q41" s="17" t="s">
        <v>185</v>
      </c>
      <c r="R41" s="13" t="s">
        <v>37</v>
      </c>
      <c r="S41" s="13" t="s">
        <v>37</v>
      </c>
      <c r="AH41" s="25">
        <f t="shared" si="0"/>
        <v>0</v>
      </c>
      <c r="AI41" s="26">
        <v>20.64</v>
      </c>
      <c r="AJ41" s="26"/>
      <c r="AK41" s="26"/>
      <c r="AL41" s="26"/>
      <c r="AM41" s="12"/>
      <c r="AN41" s="4" t="s">
        <v>96</v>
      </c>
      <c r="AO41" s="4" t="s">
        <v>98</v>
      </c>
    </row>
    <row r="42" spans="1:41" ht="14.4" customHeight="1" x14ac:dyDescent="0.25">
      <c r="A42" s="4" t="s">
        <v>873</v>
      </c>
      <c r="B42" s="12" t="s">
        <v>397</v>
      </c>
      <c r="C42" s="12">
        <v>2019</v>
      </c>
      <c r="D42" s="12"/>
      <c r="E42" s="12" t="s">
        <v>180</v>
      </c>
      <c r="F42" s="4" t="s">
        <v>578</v>
      </c>
      <c r="G42" s="4" t="s">
        <v>638</v>
      </c>
      <c r="H42" s="12" t="s">
        <v>15</v>
      </c>
      <c r="I42" s="12" t="s">
        <v>16</v>
      </c>
      <c r="J42" s="12" t="s">
        <v>100</v>
      </c>
      <c r="K42" s="12"/>
      <c r="L42" s="12"/>
      <c r="M42" s="13"/>
      <c r="N42" s="35"/>
      <c r="O42" s="13"/>
      <c r="P42" s="13" t="s">
        <v>185</v>
      </c>
      <c r="Q42" s="17" t="s">
        <v>185</v>
      </c>
      <c r="R42" s="13" t="s">
        <v>37</v>
      </c>
      <c r="S42" s="13" t="s">
        <v>37</v>
      </c>
      <c r="AH42" s="25">
        <f t="shared" si="0"/>
        <v>0</v>
      </c>
      <c r="AI42" s="26">
        <v>10.8</v>
      </c>
      <c r="AJ42" s="26"/>
      <c r="AK42" s="26"/>
      <c r="AL42" s="26"/>
      <c r="AM42" s="12"/>
      <c r="AN42" s="4" t="s">
        <v>96</v>
      </c>
      <c r="AO42" s="4" t="s">
        <v>98</v>
      </c>
    </row>
    <row r="43" spans="1:41" ht="14.4" customHeight="1" x14ac:dyDescent="0.25">
      <c r="A43" s="4" t="s">
        <v>873</v>
      </c>
      <c r="B43" s="12" t="s">
        <v>338</v>
      </c>
      <c r="C43" s="4">
        <v>2019</v>
      </c>
      <c r="E43" s="12" t="s">
        <v>180</v>
      </c>
      <c r="F43" s="4" t="s">
        <v>578</v>
      </c>
      <c r="G43" s="4" t="s">
        <v>638</v>
      </c>
      <c r="H43" s="4" t="s">
        <v>15</v>
      </c>
      <c r="I43" s="4" t="s">
        <v>16</v>
      </c>
      <c r="J43" s="12" t="s">
        <v>100</v>
      </c>
      <c r="K43" s="12"/>
      <c r="L43" s="12"/>
      <c r="P43" s="13" t="s">
        <v>185</v>
      </c>
      <c r="Q43" s="17" t="s">
        <v>185</v>
      </c>
      <c r="R43" s="13" t="s">
        <v>37</v>
      </c>
      <c r="S43" s="13" t="s">
        <v>37</v>
      </c>
      <c r="AH43" s="25">
        <f t="shared" si="0"/>
        <v>0</v>
      </c>
      <c r="AI43" s="4">
        <v>10.8</v>
      </c>
      <c r="AN43" s="4" t="s">
        <v>96</v>
      </c>
      <c r="AO43" s="4" t="s">
        <v>98</v>
      </c>
    </row>
    <row r="44" spans="1:41" ht="14.4" customHeight="1" x14ac:dyDescent="0.25">
      <c r="A44" s="4" t="s">
        <v>873</v>
      </c>
      <c r="B44" s="12" t="s">
        <v>338</v>
      </c>
      <c r="C44" s="4">
        <v>2013</v>
      </c>
      <c r="E44" s="12" t="s">
        <v>180</v>
      </c>
      <c r="F44" s="4" t="s">
        <v>578</v>
      </c>
      <c r="G44" s="4" t="s">
        <v>638</v>
      </c>
      <c r="H44" s="4" t="s">
        <v>15</v>
      </c>
      <c r="I44" s="4" t="s">
        <v>16</v>
      </c>
      <c r="J44" s="12" t="s">
        <v>100</v>
      </c>
      <c r="K44" s="12"/>
      <c r="L44" s="12"/>
      <c r="P44" s="13" t="s">
        <v>185</v>
      </c>
      <c r="Q44" s="17" t="s">
        <v>185</v>
      </c>
      <c r="R44" s="13" t="s">
        <v>37</v>
      </c>
      <c r="S44" s="13" t="s">
        <v>37</v>
      </c>
      <c r="AH44" s="25">
        <f t="shared" si="0"/>
        <v>0</v>
      </c>
      <c r="AI44" s="4">
        <v>20.64</v>
      </c>
      <c r="AN44" s="4" t="s">
        <v>96</v>
      </c>
      <c r="AO44" s="4" t="s">
        <v>98</v>
      </c>
    </row>
    <row r="45" spans="1:41" ht="14.4" customHeight="1" x14ac:dyDescent="0.25">
      <c r="A45" s="4" t="s">
        <v>873</v>
      </c>
      <c r="B45" s="12" t="s">
        <v>341</v>
      </c>
      <c r="C45" s="4">
        <v>2019</v>
      </c>
      <c r="E45" s="12" t="s">
        <v>180</v>
      </c>
      <c r="F45" s="4" t="s">
        <v>578</v>
      </c>
      <c r="G45" s="4" t="s">
        <v>638</v>
      </c>
      <c r="H45" s="4" t="s">
        <v>15</v>
      </c>
      <c r="I45" s="4" t="s">
        <v>16</v>
      </c>
      <c r="J45" s="12" t="s">
        <v>100</v>
      </c>
      <c r="K45" s="12"/>
      <c r="L45" s="12"/>
      <c r="P45" s="13" t="s">
        <v>185</v>
      </c>
      <c r="Q45" s="17" t="s">
        <v>185</v>
      </c>
      <c r="R45" s="13" t="s">
        <v>37</v>
      </c>
      <c r="S45" s="13" t="s">
        <v>37</v>
      </c>
      <c r="AH45" s="25">
        <f t="shared" si="0"/>
        <v>0</v>
      </c>
      <c r="AI45" s="4">
        <v>11.28</v>
      </c>
      <c r="AN45" s="4" t="s">
        <v>96</v>
      </c>
      <c r="AO45" s="4" t="s">
        <v>98</v>
      </c>
    </row>
    <row r="46" spans="1:41" ht="14.4" customHeight="1" x14ac:dyDescent="0.25">
      <c r="A46" s="4" t="s">
        <v>874</v>
      </c>
      <c r="B46" s="15" t="s">
        <v>444</v>
      </c>
      <c r="C46" s="15">
        <v>2016</v>
      </c>
      <c r="D46" s="12" t="s">
        <v>778</v>
      </c>
      <c r="E46" s="15" t="s">
        <v>179</v>
      </c>
      <c r="F46" s="4" t="s">
        <v>579</v>
      </c>
      <c r="G46" s="4" t="s">
        <v>640</v>
      </c>
      <c r="H46" s="15" t="s">
        <v>15</v>
      </c>
      <c r="I46" s="15" t="s">
        <v>16</v>
      </c>
      <c r="J46" s="18" t="s">
        <v>100</v>
      </c>
      <c r="K46" s="18"/>
      <c r="L46" s="18"/>
      <c r="M46" s="17"/>
      <c r="N46" s="33"/>
      <c r="O46" s="17"/>
      <c r="P46" s="5" t="s">
        <v>21</v>
      </c>
      <c r="Q46" s="17" t="s">
        <v>48</v>
      </c>
      <c r="R46" s="5" t="s">
        <v>44</v>
      </c>
      <c r="S46" s="17" t="s">
        <v>432</v>
      </c>
      <c r="X46" s="4" t="s">
        <v>99</v>
      </c>
      <c r="AH46" s="25">
        <f t="shared" si="0"/>
        <v>0</v>
      </c>
      <c r="AI46" s="21">
        <v>20.399999999999999</v>
      </c>
      <c r="AJ46" s="21"/>
      <c r="AK46" s="21"/>
      <c r="AL46" s="21"/>
      <c r="AM46" s="15"/>
      <c r="AN46" s="4" t="s">
        <v>96</v>
      </c>
      <c r="AO46" s="4" t="s">
        <v>98</v>
      </c>
    </row>
    <row r="47" spans="1:41" ht="14.4" customHeight="1" x14ac:dyDescent="0.25">
      <c r="A47" s="4" t="s">
        <v>874</v>
      </c>
      <c r="B47" s="15" t="s">
        <v>445</v>
      </c>
      <c r="C47" s="15">
        <v>2016</v>
      </c>
      <c r="D47" s="12" t="s">
        <v>778</v>
      </c>
      <c r="E47" s="15" t="s">
        <v>179</v>
      </c>
      <c r="F47" s="4" t="s">
        <v>579</v>
      </c>
      <c r="G47" s="4" t="s">
        <v>640</v>
      </c>
      <c r="H47" s="15" t="s">
        <v>15</v>
      </c>
      <c r="I47" s="15" t="s">
        <v>16</v>
      </c>
      <c r="J47" s="18" t="s">
        <v>100</v>
      </c>
      <c r="K47" s="18"/>
      <c r="L47" s="18"/>
      <c r="M47" s="17"/>
      <c r="N47" s="33"/>
      <c r="O47" s="17"/>
      <c r="P47" s="17" t="s">
        <v>185</v>
      </c>
      <c r="Q47" s="17" t="s">
        <v>185</v>
      </c>
      <c r="R47" s="5" t="s">
        <v>44</v>
      </c>
      <c r="S47" s="17" t="s">
        <v>420</v>
      </c>
      <c r="X47" s="4" t="s">
        <v>99</v>
      </c>
      <c r="AH47" s="25">
        <f t="shared" si="0"/>
        <v>0</v>
      </c>
      <c r="AI47" s="21">
        <v>473.52</v>
      </c>
      <c r="AJ47" s="21"/>
      <c r="AK47" s="21"/>
      <c r="AL47" s="21"/>
      <c r="AM47" s="15"/>
      <c r="AN47" s="4" t="s">
        <v>96</v>
      </c>
      <c r="AO47" s="4" t="s">
        <v>98</v>
      </c>
    </row>
    <row r="48" spans="1:41" ht="14.4" customHeight="1" x14ac:dyDescent="0.25">
      <c r="A48" s="4" t="s">
        <v>874</v>
      </c>
      <c r="B48" s="12" t="s">
        <v>445</v>
      </c>
      <c r="C48" s="12">
        <v>2016</v>
      </c>
      <c r="D48" s="12" t="s">
        <v>778</v>
      </c>
      <c r="E48" s="12" t="s">
        <v>179</v>
      </c>
      <c r="F48" s="4" t="s">
        <v>579</v>
      </c>
      <c r="G48" s="4" t="s">
        <v>640</v>
      </c>
      <c r="H48" s="12" t="s">
        <v>15</v>
      </c>
      <c r="I48" s="12" t="s">
        <v>16</v>
      </c>
      <c r="J48" s="12" t="s">
        <v>100</v>
      </c>
      <c r="K48" s="12"/>
      <c r="L48" s="12"/>
      <c r="M48" s="13"/>
      <c r="N48" s="35"/>
      <c r="O48" s="13"/>
      <c r="P48" s="13" t="s">
        <v>423</v>
      </c>
      <c r="Q48" s="17" t="s">
        <v>868</v>
      </c>
      <c r="R48" s="13" t="s">
        <v>37</v>
      </c>
      <c r="S48" s="13" t="s">
        <v>37</v>
      </c>
      <c r="AH48" s="25">
        <f t="shared" si="0"/>
        <v>0</v>
      </c>
      <c r="AI48" s="26">
        <v>27.36</v>
      </c>
      <c r="AJ48" s="26"/>
      <c r="AK48" s="26"/>
      <c r="AL48" s="26"/>
      <c r="AM48" s="12"/>
      <c r="AN48" s="4" t="s">
        <v>96</v>
      </c>
      <c r="AO48" s="4" t="s">
        <v>98</v>
      </c>
    </row>
    <row r="49" spans="1:41" ht="13.8" customHeight="1" x14ac:dyDescent="0.25">
      <c r="A49" s="4" t="s">
        <v>874</v>
      </c>
      <c r="B49" s="12" t="s">
        <v>445</v>
      </c>
      <c r="C49" s="12">
        <v>2016</v>
      </c>
      <c r="D49" s="12" t="s">
        <v>778</v>
      </c>
      <c r="E49" s="12" t="s">
        <v>179</v>
      </c>
      <c r="F49" s="4" t="s">
        <v>579</v>
      </c>
      <c r="G49" s="4" t="s">
        <v>640</v>
      </c>
      <c r="H49" s="12" t="s">
        <v>15</v>
      </c>
      <c r="I49" s="12" t="s">
        <v>16</v>
      </c>
      <c r="J49" s="12" t="s">
        <v>100</v>
      </c>
      <c r="K49" s="12"/>
      <c r="L49" s="12"/>
      <c r="M49" s="13"/>
      <c r="N49" s="35"/>
      <c r="O49" s="13"/>
      <c r="P49" s="13" t="s">
        <v>423</v>
      </c>
      <c r="Q49" s="17" t="s">
        <v>868</v>
      </c>
      <c r="R49" s="13" t="s">
        <v>37</v>
      </c>
      <c r="S49" s="13" t="s">
        <v>37</v>
      </c>
      <c r="AH49" s="25">
        <f t="shared" si="0"/>
        <v>0</v>
      </c>
      <c r="AI49" s="26">
        <v>12</v>
      </c>
      <c r="AJ49" s="26"/>
      <c r="AK49" s="26"/>
      <c r="AL49" s="26"/>
      <c r="AM49" s="12"/>
      <c r="AN49" s="4" t="s">
        <v>96</v>
      </c>
      <c r="AO49" s="4" t="s">
        <v>98</v>
      </c>
    </row>
    <row r="50" spans="1:41" ht="13.8" customHeight="1" x14ac:dyDescent="0.25">
      <c r="A50" s="4" t="s">
        <v>875</v>
      </c>
      <c r="B50" s="28" t="s">
        <v>444</v>
      </c>
      <c r="C50" s="15">
        <v>2022</v>
      </c>
      <c r="D50" s="12" t="s">
        <v>779</v>
      </c>
      <c r="E50" s="15" t="s">
        <v>179</v>
      </c>
      <c r="F50" s="4" t="s">
        <v>579</v>
      </c>
      <c r="G50" s="4" t="s">
        <v>641</v>
      </c>
      <c r="H50" s="15" t="s">
        <v>15</v>
      </c>
      <c r="I50" s="15" t="s">
        <v>16</v>
      </c>
      <c r="J50" s="18" t="s">
        <v>100</v>
      </c>
      <c r="K50" s="18"/>
      <c r="L50" s="18"/>
      <c r="M50" s="16"/>
      <c r="N50" s="34"/>
      <c r="O50" s="17"/>
      <c r="P50" s="17" t="s">
        <v>423</v>
      </c>
      <c r="Q50" s="17" t="s">
        <v>868</v>
      </c>
      <c r="R50" s="17" t="s">
        <v>37</v>
      </c>
      <c r="S50" s="17" t="s">
        <v>37</v>
      </c>
      <c r="AH50" s="25">
        <f t="shared" si="0"/>
        <v>0</v>
      </c>
      <c r="AI50" s="16"/>
      <c r="AJ50" s="16"/>
      <c r="AK50" s="16"/>
      <c r="AL50" s="16"/>
      <c r="AM50" s="16">
        <v>1.0931999999999999</v>
      </c>
      <c r="AN50" s="4" t="s">
        <v>96</v>
      </c>
      <c r="AO50" s="4" t="s">
        <v>98</v>
      </c>
    </row>
    <row r="51" spans="1:41" ht="13.8" customHeight="1" x14ac:dyDescent="0.25">
      <c r="A51" s="4" t="s">
        <v>875</v>
      </c>
      <c r="B51" s="12" t="s">
        <v>445</v>
      </c>
      <c r="C51" s="12">
        <v>2022</v>
      </c>
      <c r="D51" s="12" t="s">
        <v>779</v>
      </c>
      <c r="E51" s="12" t="s">
        <v>179</v>
      </c>
      <c r="F51" s="4" t="s">
        <v>579</v>
      </c>
      <c r="G51" s="4" t="s">
        <v>641</v>
      </c>
      <c r="H51" s="12" t="s">
        <v>15</v>
      </c>
      <c r="I51" s="12" t="s">
        <v>16</v>
      </c>
      <c r="J51" s="12" t="s">
        <v>100</v>
      </c>
      <c r="K51" s="12"/>
      <c r="L51" s="12"/>
      <c r="M51" s="13"/>
      <c r="N51" s="35"/>
      <c r="O51" s="13"/>
      <c r="P51" s="13" t="s">
        <v>423</v>
      </c>
      <c r="Q51" s="17" t="s">
        <v>868</v>
      </c>
      <c r="R51" s="13" t="s">
        <v>37</v>
      </c>
      <c r="S51" s="13" t="s">
        <v>37</v>
      </c>
      <c r="AH51" s="25">
        <f t="shared" si="0"/>
        <v>0</v>
      </c>
      <c r="AI51" s="26">
        <v>8.64</v>
      </c>
      <c r="AJ51" s="26"/>
      <c r="AK51" s="26"/>
      <c r="AL51" s="26"/>
      <c r="AM51" s="12"/>
      <c r="AN51" s="4" t="s">
        <v>96</v>
      </c>
      <c r="AO51" s="4" t="s">
        <v>98</v>
      </c>
    </row>
    <row r="52" spans="1:41" ht="13.8" customHeight="1" x14ac:dyDescent="0.25">
      <c r="A52" s="4" t="s">
        <v>876</v>
      </c>
      <c r="B52" s="12" t="s">
        <v>331</v>
      </c>
      <c r="C52" s="12">
        <v>2015</v>
      </c>
      <c r="D52" s="12"/>
      <c r="E52" s="12" t="s">
        <v>180</v>
      </c>
      <c r="F52" s="4" t="s">
        <v>578</v>
      </c>
      <c r="G52" s="4" t="s">
        <v>636</v>
      </c>
      <c r="H52" s="12" t="s">
        <v>15</v>
      </c>
      <c r="I52" s="12" t="s">
        <v>16</v>
      </c>
      <c r="J52" s="12" t="s">
        <v>100</v>
      </c>
      <c r="K52" s="12"/>
      <c r="L52" s="12"/>
      <c r="M52" s="13"/>
      <c r="N52" s="35"/>
      <c r="O52" s="13"/>
      <c r="P52" s="5" t="s">
        <v>21</v>
      </c>
      <c r="Q52" s="13" t="s">
        <v>48</v>
      </c>
      <c r="R52" s="13" t="s">
        <v>37</v>
      </c>
      <c r="S52" s="13" t="s">
        <v>37</v>
      </c>
      <c r="AH52" s="25">
        <f t="shared" si="0"/>
        <v>0</v>
      </c>
      <c r="AI52" s="26">
        <v>4.8000000000000007</v>
      </c>
      <c r="AJ52" s="26"/>
      <c r="AK52" s="26"/>
      <c r="AL52" s="26"/>
      <c r="AM52" s="12"/>
      <c r="AN52" s="4" t="s">
        <v>96</v>
      </c>
      <c r="AO52" s="4" t="s">
        <v>98</v>
      </c>
    </row>
    <row r="53" spans="1:41" ht="14.4" customHeight="1" x14ac:dyDescent="0.25">
      <c r="A53" s="4" t="s">
        <v>876</v>
      </c>
      <c r="B53" s="28" t="s">
        <v>331</v>
      </c>
      <c r="C53" s="15">
        <v>2015</v>
      </c>
      <c r="D53" s="15"/>
      <c r="E53" s="15" t="s">
        <v>180</v>
      </c>
      <c r="F53" s="4" t="s">
        <v>578</v>
      </c>
      <c r="G53" s="4" t="s">
        <v>636</v>
      </c>
      <c r="H53" s="15" t="s">
        <v>15</v>
      </c>
      <c r="I53" s="15" t="s">
        <v>16</v>
      </c>
      <c r="J53" s="18" t="s">
        <v>100</v>
      </c>
      <c r="K53" s="18"/>
      <c r="L53" s="18"/>
      <c r="M53" s="16"/>
      <c r="N53" s="34"/>
      <c r="O53" s="17"/>
      <c r="P53" s="5" t="s">
        <v>21</v>
      </c>
      <c r="Q53" s="17" t="s">
        <v>48</v>
      </c>
      <c r="R53" s="17" t="s">
        <v>37</v>
      </c>
      <c r="S53" s="17" t="s">
        <v>37</v>
      </c>
      <c r="AH53" s="25">
        <f t="shared" si="0"/>
        <v>0</v>
      </c>
      <c r="AI53" s="16"/>
      <c r="AJ53" s="16"/>
      <c r="AK53" s="16"/>
      <c r="AL53" s="16"/>
      <c r="AM53" s="16">
        <v>1.2316800000000001</v>
      </c>
      <c r="AN53" s="4" t="s">
        <v>96</v>
      </c>
      <c r="AO53" s="4" t="s">
        <v>98</v>
      </c>
    </row>
    <row r="54" spans="1:41" ht="14.4" customHeight="1" x14ac:dyDescent="0.25">
      <c r="A54" s="4" t="s">
        <v>876</v>
      </c>
      <c r="B54" s="12" t="s">
        <v>331</v>
      </c>
      <c r="C54" s="4">
        <v>2015</v>
      </c>
      <c r="E54" s="12" t="s">
        <v>180</v>
      </c>
      <c r="F54" s="4" t="s">
        <v>578</v>
      </c>
      <c r="G54" s="4" t="s">
        <v>636</v>
      </c>
      <c r="H54" s="4" t="s">
        <v>15</v>
      </c>
      <c r="I54" s="4" t="s">
        <v>16</v>
      </c>
      <c r="J54" s="12" t="s">
        <v>100</v>
      </c>
      <c r="K54" s="12"/>
      <c r="L54" s="12"/>
      <c r="P54" s="13" t="s">
        <v>185</v>
      </c>
      <c r="Q54" s="17" t="s">
        <v>185</v>
      </c>
      <c r="R54" s="13" t="s">
        <v>37</v>
      </c>
      <c r="S54" s="13" t="s">
        <v>37</v>
      </c>
      <c r="AH54" s="25">
        <f t="shared" si="0"/>
        <v>0</v>
      </c>
      <c r="AI54" s="4">
        <v>4.8000000000000007</v>
      </c>
      <c r="AN54" s="4" t="s">
        <v>96</v>
      </c>
      <c r="AO54" s="4" t="s">
        <v>98</v>
      </c>
    </row>
    <row r="55" spans="1:41" ht="14.4" customHeight="1" x14ac:dyDescent="0.25">
      <c r="A55" s="4" t="s">
        <v>876</v>
      </c>
      <c r="B55" s="12" t="s">
        <v>331</v>
      </c>
      <c r="C55" s="4">
        <v>2015</v>
      </c>
      <c r="E55" s="12" t="s">
        <v>180</v>
      </c>
      <c r="F55" s="4" t="s">
        <v>578</v>
      </c>
      <c r="G55" s="4" t="s">
        <v>636</v>
      </c>
      <c r="H55" s="4" t="s">
        <v>15</v>
      </c>
      <c r="I55" s="4" t="s">
        <v>16</v>
      </c>
      <c r="J55" s="12" t="s">
        <v>100</v>
      </c>
      <c r="K55" s="12"/>
      <c r="L55" s="12"/>
      <c r="P55" s="13" t="s">
        <v>185</v>
      </c>
      <c r="Q55" s="17" t="s">
        <v>185</v>
      </c>
      <c r="R55" s="13" t="s">
        <v>37</v>
      </c>
      <c r="S55" s="13" t="s">
        <v>37</v>
      </c>
      <c r="AH55" s="25">
        <f t="shared" si="0"/>
        <v>0</v>
      </c>
      <c r="AI55" s="4">
        <v>11.52</v>
      </c>
      <c r="AN55" s="4" t="s">
        <v>96</v>
      </c>
      <c r="AO55" s="4" t="s">
        <v>98</v>
      </c>
    </row>
    <row r="56" spans="1:41" ht="14.4" customHeight="1" x14ac:dyDescent="0.25">
      <c r="A56" s="4" t="s">
        <v>876</v>
      </c>
      <c r="B56" s="12" t="s">
        <v>331</v>
      </c>
      <c r="C56" s="12">
        <v>2015</v>
      </c>
      <c r="D56" s="12"/>
      <c r="E56" s="12" t="s">
        <v>180</v>
      </c>
      <c r="F56" s="4" t="s">
        <v>578</v>
      </c>
      <c r="G56" s="4" t="s">
        <v>636</v>
      </c>
      <c r="H56" s="12" t="s">
        <v>15</v>
      </c>
      <c r="I56" s="12" t="s">
        <v>16</v>
      </c>
      <c r="J56" s="12" t="s">
        <v>100</v>
      </c>
      <c r="K56" s="12"/>
      <c r="L56" s="12"/>
      <c r="M56" s="13"/>
      <c r="N56" s="35"/>
      <c r="O56" s="13"/>
      <c r="P56" s="13" t="s">
        <v>185</v>
      </c>
      <c r="Q56" s="17" t="s">
        <v>185</v>
      </c>
      <c r="R56" s="13" t="s">
        <v>37</v>
      </c>
      <c r="S56" s="13" t="s">
        <v>37</v>
      </c>
      <c r="AH56" s="25">
        <f t="shared" si="0"/>
        <v>0</v>
      </c>
      <c r="AI56" s="26">
        <v>11.52</v>
      </c>
      <c r="AJ56" s="26"/>
      <c r="AK56" s="26"/>
      <c r="AL56" s="26"/>
      <c r="AM56" s="12"/>
      <c r="AN56" s="4" t="s">
        <v>96</v>
      </c>
      <c r="AO56" s="4" t="s">
        <v>98</v>
      </c>
    </row>
    <row r="57" spans="1:41" ht="14.4" customHeight="1" x14ac:dyDescent="0.25">
      <c r="A57" s="4" t="s">
        <v>876</v>
      </c>
      <c r="B57" s="28" t="s">
        <v>331</v>
      </c>
      <c r="C57" s="15">
        <v>2015</v>
      </c>
      <c r="D57" s="15"/>
      <c r="E57" s="15" t="s">
        <v>180</v>
      </c>
      <c r="F57" s="4" t="s">
        <v>578</v>
      </c>
      <c r="G57" s="4" t="s">
        <v>636</v>
      </c>
      <c r="H57" s="15" t="s">
        <v>15</v>
      </c>
      <c r="I57" s="15" t="s">
        <v>16</v>
      </c>
      <c r="J57" s="18" t="s">
        <v>100</v>
      </c>
      <c r="K57" s="18"/>
      <c r="L57" s="18"/>
      <c r="M57" s="16"/>
      <c r="N57" s="34"/>
      <c r="O57" s="17"/>
      <c r="P57" s="17" t="s">
        <v>185</v>
      </c>
      <c r="Q57" s="17" t="s">
        <v>185</v>
      </c>
      <c r="R57" s="17" t="s">
        <v>37</v>
      </c>
      <c r="S57" s="17" t="s">
        <v>37</v>
      </c>
      <c r="AH57" s="25">
        <f t="shared" si="0"/>
        <v>0</v>
      </c>
      <c r="AI57" s="16"/>
      <c r="AJ57" s="16"/>
      <c r="AK57" s="16"/>
      <c r="AL57" s="16"/>
      <c r="AM57" s="16">
        <v>0.98160000000000003</v>
      </c>
      <c r="AN57" s="4" t="s">
        <v>96</v>
      </c>
      <c r="AO57" s="4" t="s">
        <v>98</v>
      </c>
    </row>
    <row r="58" spans="1:41" ht="14.4" customHeight="1" x14ac:dyDescent="0.25">
      <c r="A58" s="4" t="s">
        <v>877</v>
      </c>
      <c r="B58" s="28" t="s">
        <v>519</v>
      </c>
      <c r="C58" s="15">
        <v>2021</v>
      </c>
      <c r="D58" s="15"/>
      <c r="E58" s="15" t="s">
        <v>179</v>
      </c>
      <c r="F58" s="4" t="s">
        <v>578</v>
      </c>
      <c r="G58" s="4" t="s">
        <v>642</v>
      </c>
      <c r="H58" s="15" t="s">
        <v>15</v>
      </c>
      <c r="I58" s="15" t="s">
        <v>16</v>
      </c>
      <c r="J58" s="18" t="s">
        <v>66</v>
      </c>
      <c r="K58" s="18"/>
      <c r="L58" s="18"/>
      <c r="M58" s="16"/>
      <c r="N58" s="34"/>
      <c r="O58" s="17"/>
      <c r="P58" s="5" t="s">
        <v>21</v>
      </c>
      <c r="Q58" s="17" t="s">
        <v>48</v>
      </c>
      <c r="R58" s="17" t="s">
        <v>37</v>
      </c>
      <c r="S58" s="17" t="s">
        <v>37</v>
      </c>
      <c r="AH58" s="25">
        <f t="shared" si="0"/>
        <v>0</v>
      </c>
      <c r="AI58" s="16"/>
      <c r="AJ58" s="16"/>
      <c r="AK58" s="16"/>
      <c r="AL58" s="16"/>
      <c r="AM58" s="16">
        <v>0.27479999999999999</v>
      </c>
      <c r="AN58" s="4" t="s">
        <v>96</v>
      </c>
      <c r="AO58" s="4" t="s">
        <v>98</v>
      </c>
    </row>
    <row r="59" spans="1:41" ht="14.4" x14ac:dyDescent="0.3">
      <c r="A59" s="4" t="s">
        <v>878</v>
      </c>
      <c r="B59" s="4" t="s">
        <v>145</v>
      </c>
      <c r="C59" s="4">
        <v>2018</v>
      </c>
      <c r="D59" s="23" t="s">
        <v>128</v>
      </c>
      <c r="E59" s="4" t="s">
        <v>179</v>
      </c>
      <c r="F59" s="4" t="s">
        <v>579</v>
      </c>
      <c r="G59" s="4" t="s">
        <v>643</v>
      </c>
      <c r="H59" s="4" t="s">
        <v>32</v>
      </c>
      <c r="I59" s="4" t="s">
        <v>33</v>
      </c>
      <c r="J59" s="4" t="s">
        <v>129</v>
      </c>
      <c r="K59">
        <v>-5.3264703000000004</v>
      </c>
      <c r="L59">
        <v>-39.715607300000002</v>
      </c>
      <c r="N59" s="6" t="s">
        <v>74</v>
      </c>
      <c r="O59" s="5" t="s">
        <v>26</v>
      </c>
      <c r="P59" s="5" t="s">
        <v>21</v>
      </c>
      <c r="Q59" s="17" t="s">
        <v>424</v>
      </c>
      <c r="R59" s="5" t="s">
        <v>37</v>
      </c>
      <c r="S59" s="5" t="s">
        <v>37</v>
      </c>
      <c r="X59" s="4" t="s">
        <v>112</v>
      </c>
      <c r="Y59" s="8"/>
      <c r="Z59" s="8"/>
      <c r="AA59" s="8"/>
      <c r="AB59" s="8"/>
      <c r="AC59" s="8"/>
      <c r="AD59" s="8"/>
      <c r="AE59" s="8"/>
      <c r="AF59" s="8"/>
      <c r="AG59" s="8"/>
      <c r="AH59" s="8">
        <f t="shared" si="0"/>
        <v>0</v>
      </c>
      <c r="AI59" s="8"/>
      <c r="AJ59" s="8"/>
      <c r="AK59" s="8"/>
      <c r="AL59" s="8">
        <v>52.44</v>
      </c>
      <c r="AM59" s="8"/>
      <c r="AN59" s="4" t="s">
        <v>96</v>
      </c>
      <c r="AO59" s="4" t="s">
        <v>97</v>
      </c>
    </row>
    <row r="60" spans="1:41" ht="14.4" x14ac:dyDescent="0.3">
      <c r="A60" s="4" t="s">
        <v>878</v>
      </c>
      <c r="B60" s="4" t="s">
        <v>145</v>
      </c>
      <c r="C60" s="4">
        <v>2018</v>
      </c>
      <c r="D60" s="23" t="s">
        <v>128</v>
      </c>
      <c r="E60" s="4" t="s">
        <v>179</v>
      </c>
      <c r="F60" s="4" t="s">
        <v>579</v>
      </c>
      <c r="G60" s="4" t="s">
        <v>643</v>
      </c>
      <c r="H60" s="4" t="s">
        <v>32</v>
      </c>
      <c r="I60" s="4" t="s">
        <v>33</v>
      </c>
      <c r="J60" s="4" t="s">
        <v>129</v>
      </c>
      <c r="K60">
        <v>-5.3264703000000004</v>
      </c>
      <c r="L60">
        <v>-39.715607300000002</v>
      </c>
      <c r="N60" s="6" t="s">
        <v>74</v>
      </c>
      <c r="O60" s="5" t="s">
        <v>26</v>
      </c>
      <c r="P60" s="5" t="s">
        <v>21</v>
      </c>
      <c r="Q60" s="17" t="s">
        <v>424</v>
      </c>
      <c r="R60" s="5" t="s">
        <v>37</v>
      </c>
      <c r="S60" s="5" t="s">
        <v>37</v>
      </c>
      <c r="X60" s="4" t="s">
        <v>112</v>
      </c>
      <c r="Y60" s="8"/>
      <c r="Z60" s="8"/>
      <c r="AA60" s="8"/>
      <c r="AB60" s="8"/>
      <c r="AC60" s="8"/>
      <c r="AD60" s="8"/>
      <c r="AE60" s="8"/>
      <c r="AF60" s="8"/>
      <c r="AG60" s="8"/>
      <c r="AH60" s="8">
        <f t="shared" si="0"/>
        <v>0</v>
      </c>
      <c r="AI60" s="8"/>
      <c r="AJ60" s="8"/>
      <c r="AK60" s="8"/>
      <c r="AL60" s="8">
        <v>62.74</v>
      </c>
      <c r="AM60" s="8"/>
      <c r="AN60" s="4" t="s">
        <v>96</v>
      </c>
      <c r="AO60" s="4" t="s">
        <v>97</v>
      </c>
    </row>
    <row r="61" spans="1:41" ht="14.4" x14ac:dyDescent="0.3">
      <c r="A61" s="4" t="s">
        <v>878</v>
      </c>
      <c r="B61" s="4" t="s">
        <v>127</v>
      </c>
      <c r="C61" s="4">
        <v>2018</v>
      </c>
      <c r="D61" s="23" t="s">
        <v>128</v>
      </c>
      <c r="E61" s="4" t="s">
        <v>179</v>
      </c>
      <c r="F61" s="4" t="s">
        <v>579</v>
      </c>
      <c r="G61" s="4" t="s">
        <v>643</v>
      </c>
      <c r="H61" s="4" t="s">
        <v>32</v>
      </c>
      <c r="I61" s="4" t="s">
        <v>33</v>
      </c>
      <c r="J61" s="4" t="s">
        <v>129</v>
      </c>
      <c r="K61">
        <v>-5.3264703000000004</v>
      </c>
      <c r="L61">
        <v>-39.715607300000002</v>
      </c>
      <c r="N61" s="6" t="s">
        <v>74</v>
      </c>
      <c r="O61" s="5" t="s">
        <v>26</v>
      </c>
      <c r="P61" s="5" t="s">
        <v>21</v>
      </c>
      <c r="Q61" s="17" t="s">
        <v>424</v>
      </c>
      <c r="R61" s="5" t="s">
        <v>37</v>
      </c>
      <c r="S61" s="5" t="s">
        <v>37</v>
      </c>
      <c r="V61" s="4">
        <v>1.69</v>
      </c>
      <c r="X61" s="4" t="s">
        <v>112</v>
      </c>
      <c r="Y61" s="8"/>
      <c r="Z61" s="8"/>
      <c r="AA61" s="8"/>
      <c r="AB61" s="8"/>
      <c r="AC61" s="8"/>
      <c r="AD61" s="8"/>
      <c r="AE61" s="8"/>
      <c r="AF61" s="8"/>
      <c r="AG61" s="8"/>
      <c r="AH61" s="8">
        <f t="shared" si="0"/>
        <v>0</v>
      </c>
      <c r="AI61" s="8"/>
      <c r="AJ61" s="8"/>
      <c r="AK61" s="8"/>
      <c r="AL61" s="8">
        <v>380.822</v>
      </c>
      <c r="AM61" s="8"/>
      <c r="AN61" s="4" t="s">
        <v>96</v>
      </c>
      <c r="AO61" s="4" t="s">
        <v>130</v>
      </c>
    </row>
    <row r="62" spans="1:41" ht="14.4" customHeight="1" x14ac:dyDescent="0.25">
      <c r="A62" s="4" t="s">
        <v>879</v>
      </c>
      <c r="B62" s="4" t="s">
        <v>145</v>
      </c>
      <c r="C62" s="4">
        <v>2014</v>
      </c>
      <c r="E62" s="4" t="s">
        <v>179</v>
      </c>
      <c r="F62" s="4" t="s">
        <v>578</v>
      </c>
      <c r="H62" s="4" t="s">
        <v>146</v>
      </c>
      <c r="I62" s="4" t="s">
        <v>147</v>
      </c>
      <c r="J62" s="4" t="s">
        <v>148</v>
      </c>
      <c r="R62" s="5" t="s">
        <v>37</v>
      </c>
      <c r="S62" s="5" t="s">
        <v>37</v>
      </c>
      <c r="X62" s="4" t="s">
        <v>112</v>
      </c>
      <c r="Y62" s="8"/>
      <c r="Z62" s="8"/>
      <c r="AA62" s="8"/>
      <c r="AB62" s="8"/>
      <c r="AC62" s="8"/>
      <c r="AD62" s="8"/>
      <c r="AE62" s="8"/>
      <c r="AF62" s="8"/>
      <c r="AG62" s="8"/>
      <c r="AH62" s="8">
        <f t="shared" si="0"/>
        <v>0</v>
      </c>
      <c r="AI62" s="8"/>
      <c r="AJ62" s="8"/>
      <c r="AK62" s="8"/>
      <c r="AL62" s="8">
        <v>26.27</v>
      </c>
      <c r="AM62" s="8"/>
      <c r="AN62" s="4" t="s">
        <v>96</v>
      </c>
      <c r="AO62" s="4" t="s">
        <v>97</v>
      </c>
    </row>
    <row r="63" spans="1:41" ht="14.4" customHeight="1" x14ac:dyDescent="0.25">
      <c r="A63" s="4" t="s">
        <v>880</v>
      </c>
      <c r="B63" s="4" t="s">
        <v>73</v>
      </c>
      <c r="C63" s="4">
        <v>2013</v>
      </c>
      <c r="D63" s="4" t="s">
        <v>1048</v>
      </c>
      <c r="E63" s="12" t="s">
        <v>179</v>
      </c>
      <c r="F63" s="4" t="s">
        <v>578</v>
      </c>
      <c r="G63" s="4" t="s">
        <v>1047</v>
      </c>
      <c r="H63" s="4" t="s">
        <v>15</v>
      </c>
      <c r="I63" s="4" t="s">
        <v>16</v>
      </c>
      <c r="J63" s="4" t="s">
        <v>101</v>
      </c>
      <c r="M63" s="4">
        <v>64</v>
      </c>
      <c r="N63" s="6" t="s">
        <v>20</v>
      </c>
      <c r="O63" s="5" t="s">
        <v>72</v>
      </c>
      <c r="P63" s="5" t="s">
        <v>21</v>
      </c>
      <c r="Q63" s="17" t="s">
        <v>48</v>
      </c>
      <c r="R63" s="5" t="s">
        <v>37</v>
      </c>
      <c r="S63" s="5" t="s">
        <v>37</v>
      </c>
      <c r="X63" s="4" t="s">
        <v>99</v>
      </c>
      <c r="Y63" s="8"/>
      <c r="Z63" s="8"/>
      <c r="AA63" s="8"/>
      <c r="AB63" s="8"/>
      <c r="AC63" s="8"/>
      <c r="AD63" s="8"/>
      <c r="AE63" s="8"/>
      <c r="AF63" s="8"/>
      <c r="AG63" s="8"/>
      <c r="AH63" s="8">
        <f t="shared" si="0"/>
        <v>0</v>
      </c>
      <c r="AI63" s="8">
        <v>115.19999999999999</v>
      </c>
      <c r="AJ63" s="8"/>
      <c r="AK63" s="8"/>
      <c r="AL63" s="8"/>
      <c r="AM63" s="8">
        <v>0.1764</v>
      </c>
      <c r="AN63" s="4" t="s">
        <v>96</v>
      </c>
      <c r="AO63" s="4" t="s">
        <v>98</v>
      </c>
    </row>
    <row r="64" spans="1:41" ht="14.4" customHeight="1" x14ac:dyDescent="0.25">
      <c r="A64" s="4" t="s">
        <v>880</v>
      </c>
      <c r="B64" s="4" t="s">
        <v>73</v>
      </c>
      <c r="C64" s="4">
        <v>2013</v>
      </c>
      <c r="D64" s="4" t="s">
        <v>1048</v>
      </c>
      <c r="E64" s="12" t="s">
        <v>179</v>
      </c>
      <c r="F64" s="4" t="s">
        <v>578</v>
      </c>
      <c r="G64" s="4" t="s">
        <v>1047</v>
      </c>
      <c r="H64" s="4" t="s">
        <v>15</v>
      </c>
      <c r="I64" s="4" t="s">
        <v>16</v>
      </c>
      <c r="J64" s="4" t="s">
        <v>101</v>
      </c>
      <c r="M64" s="4">
        <v>64</v>
      </c>
      <c r="N64" s="6" t="s">
        <v>20</v>
      </c>
      <c r="O64" s="5" t="s">
        <v>72</v>
      </c>
      <c r="P64" s="5" t="s">
        <v>21</v>
      </c>
      <c r="Q64" s="17" t="s">
        <v>48</v>
      </c>
      <c r="R64" s="5" t="s">
        <v>37</v>
      </c>
      <c r="S64" s="5" t="s">
        <v>37</v>
      </c>
      <c r="X64" s="4" t="s">
        <v>99</v>
      </c>
      <c r="Y64" s="14"/>
      <c r="Z64" s="8"/>
      <c r="AA64" s="8"/>
      <c r="AB64" s="8"/>
      <c r="AC64" s="8"/>
      <c r="AD64" s="8"/>
      <c r="AE64" s="8"/>
      <c r="AF64" s="8"/>
      <c r="AG64" s="8"/>
      <c r="AH64" s="8">
        <f t="shared" si="0"/>
        <v>0</v>
      </c>
      <c r="AI64" s="14">
        <v>161.88</v>
      </c>
      <c r="AJ64" s="14"/>
      <c r="AK64" s="14"/>
      <c r="AL64" s="8"/>
      <c r="AM64" s="8"/>
      <c r="AN64" s="4" t="s">
        <v>96</v>
      </c>
      <c r="AO64" s="4" t="s">
        <v>98</v>
      </c>
    </row>
    <row r="65" spans="1:41" ht="14.4" customHeight="1" x14ac:dyDescent="0.25">
      <c r="A65" s="4" t="s">
        <v>880</v>
      </c>
      <c r="B65" s="4" t="s">
        <v>73</v>
      </c>
      <c r="C65" s="4">
        <v>2013</v>
      </c>
      <c r="D65" s="4" t="s">
        <v>1048</v>
      </c>
      <c r="E65" s="12" t="s">
        <v>179</v>
      </c>
      <c r="F65" s="4" t="s">
        <v>578</v>
      </c>
      <c r="G65" s="4" t="s">
        <v>1047</v>
      </c>
      <c r="H65" s="4" t="s">
        <v>15</v>
      </c>
      <c r="I65" s="4" t="s">
        <v>16</v>
      </c>
      <c r="J65" s="4" t="s">
        <v>101</v>
      </c>
      <c r="M65" s="4">
        <v>64</v>
      </c>
      <c r="N65" s="6" t="s">
        <v>20</v>
      </c>
      <c r="O65" s="5" t="s">
        <v>72</v>
      </c>
      <c r="P65" s="5" t="s">
        <v>21</v>
      </c>
      <c r="Q65" s="17" t="s">
        <v>48</v>
      </c>
      <c r="R65" s="5" t="s">
        <v>37</v>
      </c>
      <c r="S65" s="5" t="s">
        <v>37</v>
      </c>
      <c r="X65" s="4" t="s">
        <v>99</v>
      </c>
      <c r="Y65" s="8"/>
      <c r="Z65" s="8"/>
      <c r="AA65" s="8"/>
      <c r="AB65" s="8"/>
      <c r="AC65" s="8"/>
      <c r="AD65" s="8"/>
      <c r="AE65" s="8"/>
      <c r="AF65" s="8"/>
      <c r="AG65" s="8"/>
      <c r="AH65" s="8">
        <f t="shared" si="0"/>
        <v>0</v>
      </c>
      <c r="AI65" s="8">
        <v>208.56</v>
      </c>
      <c r="AJ65" s="8"/>
      <c r="AK65" s="8"/>
      <c r="AL65" s="8"/>
      <c r="AM65" s="8">
        <v>0.46008000000000004</v>
      </c>
      <c r="AN65" s="4" t="s">
        <v>96</v>
      </c>
      <c r="AO65" s="4" t="s">
        <v>98</v>
      </c>
    </row>
    <row r="66" spans="1:41" ht="14.4" customHeight="1" x14ac:dyDescent="0.25">
      <c r="A66" s="4" t="s">
        <v>881</v>
      </c>
      <c r="B66" s="28" t="s">
        <v>464</v>
      </c>
      <c r="C66" s="15">
        <v>2020</v>
      </c>
      <c r="D66" s="12" t="s">
        <v>787</v>
      </c>
      <c r="E66" s="12" t="s">
        <v>179</v>
      </c>
      <c r="F66" s="4" t="s">
        <v>579</v>
      </c>
      <c r="G66" s="4" t="s">
        <v>660</v>
      </c>
      <c r="H66" s="15" t="s">
        <v>15</v>
      </c>
      <c r="I66" s="15" t="s">
        <v>16</v>
      </c>
      <c r="J66" s="18" t="s">
        <v>100</v>
      </c>
      <c r="K66" s="18"/>
      <c r="L66" s="18"/>
      <c r="M66" s="16"/>
      <c r="N66" s="34"/>
      <c r="O66" s="17"/>
      <c r="P66" s="5" t="s">
        <v>21</v>
      </c>
      <c r="Q66" s="17" t="s">
        <v>48</v>
      </c>
      <c r="R66" s="17" t="s">
        <v>37</v>
      </c>
      <c r="S66" s="17" t="s">
        <v>37</v>
      </c>
      <c r="AH66" s="8">
        <f t="shared" ref="AH66:AH129" si="1">(AB66*(14.01/18.04))+(AC66*(14.01/62))+(AD66*(14.01/46.01))</f>
        <v>0</v>
      </c>
      <c r="AI66" s="16"/>
      <c r="AJ66" s="16"/>
      <c r="AK66" s="16"/>
      <c r="AL66" s="16"/>
      <c r="AM66" s="16">
        <v>11.52</v>
      </c>
      <c r="AN66" s="4" t="s">
        <v>96</v>
      </c>
      <c r="AO66" s="4" t="s">
        <v>98</v>
      </c>
    </row>
    <row r="67" spans="1:41" ht="14.4" customHeight="1" x14ac:dyDescent="0.25">
      <c r="A67" s="4" t="s">
        <v>881</v>
      </c>
      <c r="B67" s="15" t="s">
        <v>464</v>
      </c>
      <c r="C67" s="15">
        <v>2020</v>
      </c>
      <c r="D67" s="12" t="s">
        <v>787</v>
      </c>
      <c r="E67" s="12" t="s">
        <v>179</v>
      </c>
      <c r="F67" s="4" t="s">
        <v>579</v>
      </c>
      <c r="G67" s="4" t="s">
        <v>660</v>
      </c>
      <c r="H67" s="15" t="s">
        <v>15</v>
      </c>
      <c r="I67" s="15" t="s">
        <v>16</v>
      </c>
      <c r="J67" s="18" t="s">
        <v>100</v>
      </c>
      <c r="K67" s="18"/>
      <c r="L67" s="18"/>
      <c r="M67" s="17"/>
      <c r="N67" s="33"/>
      <c r="O67" s="17"/>
      <c r="P67" s="17" t="s">
        <v>185</v>
      </c>
      <c r="Q67" s="17" t="s">
        <v>185</v>
      </c>
      <c r="R67" s="5" t="s">
        <v>44</v>
      </c>
      <c r="S67" s="17" t="s">
        <v>420</v>
      </c>
      <c r="X67" s="4" t="s">
        <v>99</v>
      </c>
      <c r="Y67" s="4">
        <v>29.3</v>
      </c>
      <c r="Z67" s="4">
        <v>9.6199999999999992</v>
      </c>
      <c r="AA67" s="4">
        <v>10.68</v>
      </c>
      <c r="AB67" s="4">
        <v>0.1</v>
      </c>
      <c r="AD67" s="4">
        <v>0.05</v>
      </c>
      <c r="AH67" s="8">
        <f t="shared" si="1"/>
        <v>9.2885704977853562E-2</v>
      </c>
      <c r="AI67" s="21">
        <v>70.08</v>
      </c>
      <c r="AJ67" s="21"/>
      <c r="AK67" s="21"/>
      <c r="AL67" s="21"/>
      <c r="AM67" s="15"/>
      <c r="AN67" s="4" t="s">
        <v>96</v>
      </c>
      <c r="AO67" s="4" t="s">
        <v>98</v>
      </c>
    </row>
    <row r="68" spans="1:41" ht="14.4" customHeight="1" x14ac:dyDescent="0.25">
      <c r="A68" s="4" t="s">
        <v>881</v>
      </c>
      <c r="B68" s="12" t="s">
        <v>173</v>
      </c>
      <c r="C68" s="4">
        <v>2020</v>
      </c>
      <c r="D68" s="12" t="s">
        <v>787</v>
      </c>
      <c r="E68" s="12" t="s">
        <v>179</v>
      </c>
      <c r="F68" s="4" t="s">
        <v>579</v>
      </c>
      <c r="G68" s="4" t="s">
        <v>660</v>
      </c>
      <c r="H68" s="4" t="s">
        <v>15</v>
      </c>
      <c r="I68" s="4" t="s">
        <v>16</v>
      </c>
      <c r="J68" s="12" t="s">
        <v>100</v>
      </c>
      <c r="K68" s="12"/>
      <c r="L68" s="12"/>
      <c r="P68" s="5" t="s">
        <v>21</v>
      </c>
      <c r="Q68" s="5" t="s">
        <v>48</v>
      </c>
      <c r="R68" s="17" t="s">
        <v>37</v>
      </c>
      <c r="S68" s="17" t="s">
        <v>37</v>
      </c>
      <c r="X68" s="4" t="s">
        <v>99</v>
      </c>
      <c r="Y68" s="8">
        <v>27.3</v>
      </c>
      <c r="Z68" s="8">
        <v>9.27</v>
      </c>
      <c r="AA68" s="8">
        <v>7.11</v>
      </c>
      <c r="AB68" s="8">
        <v>7.0000000000000007E-2</v>
      </c>
      <c r="AC68" s="8"/>
      <c r="AD68" s="8">
        <v>0.04</v>
      </c>
      <c r="AE68" s="8"/>
      <c r="AF68" s="8"/>
      <c r="AG68" s="8"/>
      <c r="AH68" s="8">
        <f t="shared" si="1"/>
        <v>6.6542488594256238E-2</v>
      </c>
      <c r="AI68" s="8">
        <v>109.44</v>
      </c>
      <c r="AJ68" s="8"/>
      <c r="AK68" s="8"/>
      <c r="AL68" s="8"/>
      <c r="AM68" s="8"/>
      <c r="AN68" s="4" t="s">
        <v>96</v>
      </c>
      <c r="AO68" s="4" t="s">
        <v>98</v>
      </c>
    </row>
    <row r="69" spans="1:41" ht="14.4" customHeight="1" x14ac:dyDescent="0.25">
      <c r="A69" s="4" t="s">
        <v>881</v>
      </c>
      <c r="B69" s="28" t="s">
        <v>173</v>
      </c>
      <c r="C69" s="15">
        <v>2020</v>
      </c>
      <c r="D69" s="12" t="s">
        <v>787</v>
      </c>
      <c r="E69" s="12" t="s">
        <v>179</v>
      </c>
      <c r="F69" s="4" t="s">
        <v>579</v>
      </c>
      <c r="G69" s="4" t="s">
        <v>660</v>
      </c>
      <c r="H69" s="15" t="s">
        <v>15</v>
      </c>
      <c r="I69" s="15" t="s">
        <v>16</v>
      </c>
      <c r="J69" s="18" t="s">
        <v>100</v>
      </c>
      <c r="K69" s="18"/>
      <c r="L69" s="18"/>
      <c r="M69" s="16"/>
      <c r="N69" s="34"/>
      <c r="O69" s="17"/>
      <c r="P69" s="5" t="s">
        <v>21</v>
      </c>
      <c r="Q69" s="17" t="s">
        <v>48</v>
      </c>
      <c r="R69" s="17" t="s">
        <v>37</v>
      </c>
      <c r="S69" s="17" t="s">
        <v>37</v>
      </c>
      <c r="AH69" s="8">
        <f t="shared" si="1"/>
        <v>0</v>
      </c>
      <c r="AI69" s="16"/>
      <c r="AJ69" s="16"/>
      <c r="AK69" s="16"/>
      <c r="AL69" s="16"/>
      <c r="AM69" s="16">
        <v>10.32</v>
      </c>
      <c r="AN69" s="4" t="s">
        <v>96</v>
      </c>
      <c r="AO69" s="4" t="s">
        <v>98</v>
      </c>
    </row>
    <row r="70" spans="1:41" ht="14.4" customHeight="1" x14ac:dyDescent="0.25">
      <c r="A70" s="4" t="s">
        <v>881</v>
      </c>
      <c r="B70" s="12" t="s">
        <v>174</v>
      </c>
      <c r="C70" s="4">
        <v>2020</v>
      </c>
      <c r="D70" s="12" t="s">
        <v>787</v>
      </c>
      <c r="E70" s="12" t="s">
        <v>179</v>
      </c>
      <c r="F70" s="4" t="s">
        <v>579</v>
      </c>
      <c r="G70" s="4" t="s">
        <v>660</v>
      </c>
      <c r="H70" s="4" t="s">
        <v>15</v>
      </c>
      <c r="I70" s="4" t="s">
        <v>16</v>
      </c>
      <c r="J70" s="12" t="s">
        <v>100</v>
      </c>
      <c r="K70" s="12"/>
      <c r="L70" s="12"/>
      <c r="P70" s="5" t="s">
        <v>21</v>
      </c>
      <c r="Q70" s="5" t="s">
        <v>48</v>
      </c>
      <c r="R70" s="17" t="s">
        <v>37</v>
      </c>
      <c r="S70" s="17" t="s">
        <v>37</v>
      </c>
      <c r="Y70" s="8"/>
      <c r="Z70" s="8"/>
      <c r="AA70" s="8"/>
      <c r="AB70" s="8"/>
      <c r="AC70" s="8"/>
      <c r="AD70" s="8"/>
      <c r="AE70" s="8"/>
      <c r="AF70" s="8"/>
      <c r="AG70" s="8"/>
      <c r="AH70" s="8">
        <f t="shared" si="1"/>
        <v>0</v>
      </c>
      <c r="AI70" s="8">
        <v>49.92</v>
      </c>
      <c r="AJ70" s="8"/>
      <c r="AK70" s="8"/>
      <c r="AL70" s="8"/>
      <c r="AM70" s="8"/>
      <c r="AN70" s="4" t="s">
        <v>96</v>
      </c>
      <c r="AO70" s="4" t="s">
        <v>98</v>
      </c>
    </row>
    <row r="71" spans="1:41" ht="14.4" customHeight="1" x14ac:dyDescent="0.25">
      <c r="A71" s="4" t="s">
        <v>881</v>
      </c>
      <c r="B71" s="12" t="s">
        <v>174</v>
      </c>
      <c r="C71" s="12">
        <v>2020</v>
      </c>
      <c r="D71" s="12" t="s">
        <v>787</v>
      </c>
      <c r="E71" s="12" t="s">
        <v>179</v>
      </c>
      <c r="F71" s="4" t="s">
        <v>579</v>
      </c>
      <c r="G71" s="4" t="s">
        <v>660</v>
      </c>
      <c r="H71" s="12" t="s">
        <v>15</v>
      </c>
      <c r="I71" s="12" t="s">
        <v>16</v>
      </c>
      <c r="J71" s="12" t="s">
        <v>100</v>
      </c>
      <c r="K71" s="12"/>
      <c r="L71" s="12"/>
      <c r="M71" s="13"/>
      <c r="N71" s="35"/>
      <c r="O71" s="13"/>
      <c r="P71" s="5" t="s">
        <v>21</v>
      </c>
      <c r="Q71" s="17" t="s">
        <v>48</v>
      </c>
      <c r="R71" s="13" t="s">
        <v>37</v>
      </c>
      <c r="S71" s="13" t="s">
        <v>37</v>
      </c>
      <c r="AH71" s="8">
        <f t="shared" si="1"/>
        <v>0</v>
      </c>
      <c r="AI71" s="26">
        <v>109.44</v>
      </c>
      <c r="AJ71" s="26"/>
      <c r="AK71" s="26"/>
      <c r="AL71" s="26"/>
      <c r="AM71" s="12"/>
      <c r="AN71" s="4" t="s">
        <v>96</v>
      </c>
      <c r="AO71" s="4" t="s">
        <v>98</v>
      </c>
    </row>
    <row r="72" spans="1:41" ht="14.4" customHeight="1" x14ac:dyDescent="0.25">
      <c r="A72" s="4" t="s">
        <v>881</v>
      </c>
      <c r="B72" s="12" t="s">
        <v>174</v>
      </c>
      <c r="C72" s="12">
        <v>2020</v>
      </c>
      <c r="D72" s="12" t="s">
        <v>787</v>
      </c>
      <c r="E72" s="12" t="s">
        <v>179</v>
      </c>
      <c r="F72" s="4" t="s">
        <v>579</v>
      </c>
      <c r="G72" s="4" t="s">
        <v>660</v>
      </c>
      <c r="H72" s="12" t="s">
        <v>15</v>
      </c>
      <c r="I72" s="12" t="s">
        <v>16</v>
      </c>
      <c r="J72" s="12" t="s">
        <v>100</v>
      </c>
      <c r="K72" s="12"/>
      <c r="L72" s="12"/>
      <c r="M72" s="13"/>
      <c r="N72" s="35"/>
      <c r="O72" s="13"/>
      <c r="P72" s="5" t="s">
        <v>21</v>
      </c>
      <c r="Q72" s="17" t="s">
        <v>48</v>
      </c>
      <c r="R72" s="13" t="s">
        <v>37</v>
      </c>
      <c r="S72" s="13" t="s">
        <v>37</v>
      </c>
      <c r="AH72" s="8">
        <f t="shared" si="1"/>
        <v>0</v>
      </c>
      <c r="AI72" s="26">
        <v>49.92</v>
      </c>
      <c r="AJ72" s="26"/>
      <c r="AK72" s="26"/>
      <c r="AL72" s="26"/>
      <c r="AM72" s="12"/>
      <c r="AN72" s="4" t="s">
        <v>96</v>
      </c>
      <c r="AO72" s="4" t="s">
        <v>98</v>
      </c>
    </row>
    <row r="73" spans="1:41" ht="14.4" customHeight="1" x14ac:dyDescent="0.25">
      <c r="A73" s="4" t="s">
        <v>584</v>
      </c>
      <c r="B73" s="4" t="s">
        <v>133</v>
      </c>
      <c r="C73" s="4">
        <v>2024</v>
      </c>
      <c r="D73" s="4" t="s">
        <v>134</v>
      </c>
      <c r="E73" s="4" t="s">
        <v>179</v>
      </c>
      <c r="F73" s="4" t="s">
        <v>579</v>
      </c>
      <c r="G73" s="4" t="s">
        <v>580</v>
      </c>
      <c r="H73" s="4" t="s">
        <v>15</v>
      </c>
      <c r="I73" s="4" t="s">
        <v>104</v>
      </c>
      <c r="J73" s="4" t="s">
        <v>135</v>
      </c>
      <c r="M73" s="4">
        <f>6*30</f>
        <v>180</v>
      </c>
      <c r="O73" s="5" t="s">
        <v>26</v>
      </c>
      <c r="P73" s="5" t="s">
        <v>21</v>
      </c>
      <c r="Q73" s="5" t="s">
        <v>424</v>
      </c>
      <c r="R73" s="5" t="s">
        <v>37</v>
      </c>
      <c r="S73" s="5" t="s">
        <v>37</v>
      </c>
      <c r="X73" s="4" t="s">
        <v>112</v>
      </c>
      <c r="Y73" s="8">
        <v>32</v>
      </c>
      <c r="Z73" s="8">
        <v>6.9</v>
      </c>
      <c r="AA73" s="8"/>
      <c r="AB73" s="8"/>
      <c r="AC73" s="8"/>
      <c r="AD73" s="8"/>
      <c r="AE73" s="8">
        <v>17</v>
      </c>
      <c r="AF73" s="8"/>
      <c r="AG73" s="8"/>
      <c r="AH73" s="8">
        <f t="shared" si="1"/>
        <v>0</v>
      </c>
      <c r="AI73" s="8">
        <v>82.19</v>
      </c>
      <c r="AJ73" s="8"/>
      <c r="AK73" s="8"/>
      <c r="AL73" s="8">
        <v>793.15</v>
      </c>
      <c r="AM73" s="8"/>
      <c r="AN73" s="4" t="s">
        <v>96</v>
      </c>
      <c r="AO73" s="4" t="s">
        <v>97</v>
      </c>
    </row>
    <row r="74" spans="1:41" ht="14.4" customHeight="1" x14ac:dyDescent="0.25">
      <c r="A74" s="4" t="s">
        <v>882</v>
      </c>
      <c r="B74" s="12" t="s">
        <v>466</v>
      </c>
      <c r="C74" s="12">
        <v>2018</v>
      </c>
      <c r="D74" s="12"/>
      <c r="E74" s="12" t="s">
        <v>179</v>
      </c>
      <c r="F74" s="4" t="s">
        <v>578</v>
      </c>
      <c r="G74" s="4" t="s">
        <v>1124</v>
      </c>
      <c r="H74" s="12" t="s">
        <v>15</v>
      </c>
      <c r="I74" s="12" t="s">
        <v>16</v>
      </c>
      <c r="J74" s="12" t="s">
        <v>100</v>
      </c>
      <c r="K74" s="12"/>
      <c r="L74" s="12"/>
      <c r="M74" s="13"/>
      <c r="N74" s="35"/>
      <c r="O74" s="13"/>
      <c r="P74" s="5" t="s">
        <v>423</v>
      </c>
      <c r="Q74" s="17" t="s">
        <v>48</v>
      </c>
      <c r="R74" s="13" t="s">
        <v>37</v>
      </c>
      <c r="S74" s="13" t="s">
        <v>37</v>
      </c>
      <c r="AH74" s="8">
        <f t="shared" si="1"/>
        <v>0</v>
      </c>
      <c r="AI74" s="26">
        <v>14.64</v>
      </c>
      <c r="AJ74" s="26"/>
      <c r="AK74" s="26"/>
      <c r="AL74" s="26"/>
      <c r="AM74" s="12"/>
      <c r="AN74" s="4" t="s">
        <v>96</v>
      </c>
      <c r="AO74" s="4" t="s">
        <v>98</v>
      </c>
    </row>
    <row r="75" spans="1:41" ht="14.4" customHeight="1" x14ac:dyDescent="0.25">
      <c r="A75" s="4" t="s">
        <v>882</v>
      </c>
      <c r="B75" s="12" t="s">
        <v>466</v>
      </c>
      <c r="C75" s="12">
        <v>2018</v>
      </c>
      <c r="D75" s="12"/>
      <c r="E75" s="12" t="s">
        <v>179</v>
      </c>
      <c r="F75" s="4" t="s">
        <v>578</v>
      </c>
      <c r="G75" s="4" t="s">
        <v>1124</v>
      </c>
      <c r="H75" s="12" t="s">
        <v>15</v>
      </c>
      <c r="I75" s="12" t="s">
        <v>16</v>
      </c>
      <c r="J75" s="12" t="s">
        <v>100</v>
      </c>
      <c r="K75" s="12"/>
      <c r="L75" s="12"/>
      <c r="M75" s="13"/>
      <c r="N75" s="35"/>
      <c r="O75" s="13"/>
      <c r="P75" s="5" t="s">
        <v>423</v>
      </c>
      <c r="Q75" s="17" t="s">
        <v>48</v>
      </c>
      <c r="R75" s="13" t="s">
        <v>37</v>
      </c>
      <c r="S75" s="13" t="s">
        <v>37</v>
      </c>
      <c r="AH75" s="8">
        <f t="shared" si="1"/>
        <v>0</v>
      </c>
      <c r="AI75" s="26">
        <v>12.96</v>
      </c>
      <c r="AJ75" s="26"/>
      <c r="AK75" s="26"/>
      <c r="AL75" s="26"/>
      <c r="AM75" s="12"/>
      <c r="AN75" s="4" t="s">
        <v>96</v>
      </c>
      <c r="AO75" s="4" t="s">
        <v>98</v>
      </c>
    </row>
    <row r="76" spans="1:41" ht="14.4" customHeight="1" x14ac:dyDescent="0.25">
      <c r="A76" s="4" t="s">
        <v>882</v>
      </c>
      <c r="B76" s="12" t="s">
        <v>466</v>
      </c>
      <c r="C76" s="12">
        <v>2018</v>
      </c>
      <c r="D76" s="12"/>
      <c r="E76" s="12" t="s">
        <v>179</v>
      </c>
      <c r="F76" s="4" t="s">
        <v>578</v>
      </c>
      <c r="G76" s="4" t="s">
        <v>1124</v>
      </c>
      <c r="H76" s="12" t="s">
        <v>15</v>
      </c>
      <c r="I76" s="12" t="s">
        <v>16</v>
      </c>
      <c r="J76" s="12" t="s">
        <v>100</v>
      </c>
      <c r="K76" s="12"/>
      <c r="L76" s="12"/>
      <c r="M76" s="13"/>
      <c r="N76" s="35"/>
      <c r="O76" s="13"/>
      <c r="P76" s="13" t="s">
        <v>423</v>
      </c>
      <c r="Q76" s="17" t="s">
        <v>868</v>
      </c>
      <c r="R76" s="13" t="s">
        <v>37</v>
      </c>
      <c r="S76" s="13" t="s">
        <v>37</v>
      </c>
      <c r="AH76" s="8">
        <f t="shared" si="1"/>
        <v>0</v>
      </c>
      <c r="AI76" s="26">
        <v>17.52</v>
      </c>
      <c r="AJ76" s="26"/>
      <c r="AK76" s="26"/>
      <c r="AL76" s="26"/>
      <c r="AM76" s="12"/>
      <c r="AN76" s="4" t="s">
        <v>96</v>
      </c>
      <c r="AO76" s="4" t="s">
        <v>98</v>
      </c>
    </row>
    <row r="77" spans="1:41" ht="14.4" customHeight="1" x14ac:dyDescent="0.25">
      <c r="A77" s="4" t="s">
        <v>883</v>
      </c>
      <c r="B77" s="4" t="s">
        <v>75</v>
      </c>
      <c r="C77" s="4">
        <v>2016</v>
      </c>
      <c r="E77" s="4" t="s">
        <v>179</v>
      </c>
      <c r="F77" s="4" t="s">
        <v>578</v>
      </c>
      <c r="G77" s="4" t="s">
        <v>1043</v>
      </c>
      <c r="H77" s="4" t="s">
        <v>15</v>
      </c>
      <c r="I77" s="4" t="s">
        <v>63</v>
      </c>
      <c r="J77" s="4" t="s">
        <v>106</v>
      </c>
      <c r="M77" s="4">
        <v>123</v>
      </c>
      <c r="N77" s="6" t="s">
        <v>43</v>
      </c>
      <c r="O77" s="5" t="s">
        <v>132</v>
      </c>
      <c r="P77" s="5" t="s">
        <v>21</v>
      </c>
      <c r="Q77" s="17" t="s">
        <v>424</v>
      </c>
      <c r="R77" s="5" t="s">
        <v>37</v>
      </c>
      <c r="S77" s="5" t="s">
        <v>37</v>
      </c>
      <c r="X77" s="4" t="s">
        <v>99</v>
      </c>
      <c r="Y77" s="8"/>
      <c r="Z77" s="8"/>
      <c r="AA77" s="8"/>
      <c r="AB77" s="8"/>
      <c r="AC77" s="8"/>
      <c r="AD77" s="8"/>
      <c r="AE77" s="8"/>
      <c r="AF77" s="8"/>
      <c r="AG77" s="8"/>
      <c r="AH77" s="8">
        <f t="shared" si="1"/>
        <v>0</v>
      </c>
      <c r="AI77" s="8">
        <v>0.24</v>
      </c>
      <c r="AJ77" s="8"/>
      <c r="AK77" s="8"/>
      <c r="AL77" s="8"/>
      <c r="AM77" s="8">
        <v>2.4E-2</v>
      </c>
      <c r="AN77" s="4" t="s">
        <v>96</v>
      </c>
      <c r="AO77" s="4" t="s">
        <v>98</v>
      </c>
    </row>
    <row r="78" spans="1:41" ht="14.4" customHeight="1" x14ac:dyDescent="0.25">
      <c r="A78" s="4" t="s">
        <v>884</v>
      </c>
      <c r="B78" s="4" t="s">
        <v>51</v>
      </c>
      <c r="C78" s="4">
        <v>2022</v>
      </c>
      <c r="D78" s="11" t="s">
        <v>52</v>
      </c>
      <c r="E78" s="4" t="s">
        <v>179</v>
      </c>
      <c r="F78" s="4" t="s">
        <v>579</v>
      </c>
      <c r="G78" s="4" t="s">
        <v>743</v>
      </c>
      <c r="H78" s="4" t="s">
        <v>15</v>
      </c>
      <c r="I78" s="4" t="s">
        <v>16</v>
      </c>
      <c r="J78" s="4" t="s">
        <v>53</v>
      </c>
      <c r="N78" s="6" t="s">
        <v>54</v>
      </c>
      <c r="O78" s="5" t="s">
        <v>55</v>
      </c>
      <c r="P78" s="5" t="s">
        <v>423</v>
      </c>
      <c r="Q78" s="5" t="s">
        <v>342</v>
      </c>
      <c r="R78" s="5" t="s">
        <v>37</v>
      </c>
      <c r="S78" s="5" t="s">
        <v>342</v>
      </c>
      <c r="V78" s="4">
        <v>1.5</v>
      </c>
      <c r="W78" s="4" t="s">
        <v>107</v>
      </c>
      <c r="X78" s="4" t="s">
        <v>99</v>
      </c>
      <c r="Y78" s="8">
        <v>16.2</v>
      </c>
      <c r="Z78" s="8"/>
      <c r="AA78" s="8"/>
      <c r="AB78" s="8"/>
      <c r="AC78" s="8"/>
      <c r="AD78" s="8"/>
      <c r="AE78" s="8"/>
      <c r="AF78" s="8"/>
      <c r="AG78" s="8"/>
      <c r="AH78" s="8">
        <f t="shared" si="1"/>
        <v>0</v>
      </c>
      <c r="AI78" s="8">
        <v>62.5</v>
      </c>
      <c r="AJ78" s="8"/>
      <c r="AK78" s="8"/>
      <c r="AL78" s="8"/>
      <c r="AM78" s="8"/>
      <c r="AN78" s="4" t="s">
        <v>96</v>
      </c>
      <c r="AO78" s="4" t="s">
        <v>167</v>
      </c>
    </row>
    <row r="79" spans="1:41" ht="14.4" customHeight="1" x14ac:dyDescent="0.25">
      <c r="A79" s="4" t="s">
        <v>885</v>
      </c>
      <c r="B79" s="4" t="s">
        <v>380</v>
      </c>
      <c r="C79" s="4">
        <v>2020</v>
      </c>
      <c r="D79" s="11" t="s">
        <v>386</v>
      </c>
      <c r="E79" s="4" t="s">
        <v>381</v>
      </c>
      <c r="F79" s="4" t="s">
        <v>579</v>
      </c>
      <c r="G79" s="4" t="s">
        <v>744</v>
      </c>
      <c r="H79" s="4" t="s">
        <v>15</v>
      </c>
      <c r="I79" s="4" t="s">
        <v>104</v>
      </c>
      <c r="P79" s="5" t="s">
        <v>21</v>
      </c>
      <c r="Q79" s="17" t="s">
        <v>48</v>
      </c>
      <c r="R79" s="5" t="s">
        <v>37</v>
      </c>
      <c r="X79" s="4" t="s">
        <v>112</v>
      </c>
      <c r="Y79" s="8">
        <v>28.1</v>
      </c>
      <c r="Z79" s="8">
        <v>7.5</v>
      </c>
      <c r="AA79" s="8">
        <v>5.18</v>
      </c>
      <c r="AB79" s="8"/>
      <c r="AC79" s="8"/>
      <c r="AD79" s="8"/>
      <c r="AE79" s="8">
        <v>16</v>
      </c>
      <c r="AF79" s="8"/>
      <c r="AG79" s="8"/>
      <c r="AH79" s="8">
        <f t="shared" si="1"/>
        <v>0</v>
      </c>
      <c r="AI79" s="8">
        <v>7.4060000000000001E-2</v>
      </c>
      <c r="AJ79" s="8"/>
      <c r="AK79" s="8"/>
      <c r="AL79" s="8">
        <v>13.74</v>
      </c>
      <c r="AM79" s="8"/>
      <c r="AN79" s="4" t="s">
        <v>96</v>
      </c>
      <c r="AO79" s="4" t="s">
        <v>98</v>
      </c>
    </row>
    <row r="80" spans="1:41" ht="14.4" customHeight="1" x14ac:dyDescent="0.25">
      <c r="A80" s="4" t="s">
        <v>886</v>
      </c>
      <c r="B80" s="4" t="s">
        <v>108</v>
      </c>
      <c r="C80" s="4">
        <v>2022</v>
      </c>
      <c r="D80" s="4" t="s">
        <v>854</v>
      </c>
      <c r="E80" s="12" t="s">
        <v>179</v>
      </c>
      <c r="F80" s="4" t="s">
        <v>579</v>
      </c>
      <c r="G80" s="4" t="s">
        <v>746</v>
      </c>
      <c r="H80" s="4" t="s">
        <v>15</v>
      </c>
      <c r="I80" s="4" t="s">
        <v>63</v>
      </c>
      <c r="J80" s="4" t="s">
        <v>109</v>
      </c>
      <c r="M80" s="4">
        <v>96</v>
      </c>
      <c r="N80" s="6" t="s">
        <v>25</v>
      </c>
      <c r="O80" s="5" t="s">
        <v>58</v>
      </c>
      <c r="P80" s="5" t="s">
        <v>21</v>
      </c>
      <c r="Q80" s="17" t="s">
        <v>48</v>
      </c>
      <c r="R80" s="5" t="s">
        <v>37</v>
      </c>
      <c r="S80" s="5" t="s">
        <v>37</v>
      </c>
      <c r="U80" s="4">
        <v>8400</v>
      </c>
      <c r="V80" s="4">
        <v>1.2</v>
      </c>
      <c r="X80" s="4" t="s">
        <v>95</v>
      </c>
      <c r="Y80" s="8">
        <v>26</v>
      </c>
      <c r="Z80" s="8"/>
      <c r="AA80" s="8">
        <v>5.5</v>
      </c>
      <c r="AB80" s="8">
        <v>0.35099999999999998</v>
      </c>
      <c r="AC80" s="8">
        <v>0.628</v>
      </c>
      <c r="AD80" s="8">
        <v>7.6120000000000001</v>
      </c>
      <c r="AE80" s="8"/>
      <c r="AF80" s="8">
        <v>43200</v>
      </c>
      <c r="AG80" s="8"/>
      <c r="AH80" s="8">
        <f t="shared" si="1"/>
        <v>2.7323435431519361</v>
      </c>
      <c r="AI80" s="8">
        <v>55.33</v>
      </c>
      <c r="AJ80" s="8"/>
      <c r="AK80" s="8"/>
      <c r="AL80" s="8"/>
      <c r="AM80" s="8"/>
      <c r="AN80" s="4" t="s">
        <v>96</v>
      </c>
      <c r="AO80" s="4" t="s">
        <v>98</v>
      </c>
    </row>
    <row r="81" spans="1:41" ht="14.4" customHeight="1" x14ac:dyDescent="0.25">
      <c r="A81" s="4" t="s">
        <v>887</v>
      </c>
      <c r="B81" s="4" t="s">
        <v>110</v>
      </c>
      <c r="C81" s="4">
        <v>2016</v>
      </c>
      <c r="E81" s="4" t="s">
        <v>179</v>
      </c>
      <c r="F81" s="4" t="s">
        <v>579</v>
      </c>
      <c r="G81" s="4" t="s">
        <v>1072</v>
      </c>
      <c r="H81" s="15" t="s">
        <v>15</v>
      </c>
      <c r="I81" s="15" t="s">
        <v>16</v>
      </c>
      <c r="J81" s="4" t="s">
        <v>1075</v>
      </c>
      <c r="P81" s="5" t="s">
        <v>423</v>
      </c>
      <c r="R81" s="5" t="s">
        <v>1056</v>
      </c>
      <c r="S81" s="5" t="s">
        <v>1056</v>
      </c>
      <c r="X81" s="4" t="s">
        <v>112</v>
      </c>
      <c r="Y81" s="4">
        <v>17.649999999999999</v>
      </c>
      <c r="AH81" s="25">
        <f t="shared" si="1"/>
        <v>0</v>
      </c>
      <c r="AI81" s="4">
        <v>0.05</v>
      </c>
      <c r="AL81" s="4">
        <v>-267.22000000000003</v>
      </c>
      <c r="AN81" s="4" t="s">
        <v>96</v>
      </c>
      <c r="AO81" s="4" t="s">
        <v>97</v>
      </c>
    </row>
    <row r="82" spans="1:41" ht="14.4" customHeight="1" x14ac:dyDescent="0.25">
      <c r="A82" s="4" t="s">
        <v>888</v>
      </c>
      <c r="B82" s="4" t="s">
        <v>1071</v>
      </c>
      <c r="C82" s="4">
        <v>2017</v>
      </c>
      <c r="E82" s="4" t="s">
        <v>179</v>
      </c>
      <c r="F82" s="4" t="s">
        <v>578</v>
      </c>
      <c r="G82" s="4" t="s">
        <v>1073</v>
      </c>
      <c r="H82" s="15" t="s">
        <v>15</v>
      </c>
      <c r="I82" s="15" t="s">
        <v>16</v>
      </c>
      <c r="J82" s="4" t="s">
        <v>1074</v>
      </c>
      <c r="P82" s="5" t="s">
        <v>21</v>
      </c>
      <c r="Q82" s="5" t="s">
        <v>424</v>
      </c>
      <c r="R82" s="5" t="s">
        <v>1056</v>
      </c>
      <c r="S82" s="5" t="s">
        <v>1056</v>
      </c>
      <c r="X82" s="4" t="s">
        <v>112</v>
      </c>
      <c r="Y82" s="4">
        <v>14.61</v>
      </c>
      <c r="AH82" s="25">
        <f t="shared" si="1"/>
        <v>0</v>
      </c>
      <c r="AI82" s="4">
        <v>0.11</v>
      </c>
      <c r="AL82" s="4">
        <v>-239.26</v>
      </c>
      <c r="AN82" s="4" t="s">
        <v>96</v>
      </c>
      <c r="AO82" s="4" t="s">
        <v>97</v>
      </c>
    </row>
    <row r="83" spans="1:41" ht="13.8" customHeight="1" x14ac:dyDescent="0.25">
      <c r="A83" s="4" t="s">
        <v>889</v>
      </c>
      <c r="B83" s="28" t="s">
        <v>523</v>
      </c>
      <c r="C83" s="15">
        <v>2018</v>
      </c>
      <c r="D83" s="12" t="s">
        <v>795</v>
      </c>
      <c r="E83" s="15" t="s">
        <v>179</v>
      </c>
      <c r="F83" s="4" t="s">
        <v>579</v>
      </c>
      <c r="G83" s="4" t="s">
        <v>669</v>
      </c>
      <c r="H83" s="15" t="s">
        <v>15</v>
      </c>
      <c r="I83" s="15" t="s">
        <v>16</v>
      </c>
      <c r="J83" s="18" t="s">
        <v>29</v>
      </c>
      <c r="K83" s="18"/>
      <c r="L83" s="18"/>
      <c r="M83" s="16"/>
      <c r="N83" s="34"/>
      <c r="O83" s="17"/>
      <c r="P83" s="5" t="s">
        <v>21</v>
      </c>
      <c r="Q83" s="17" t="s">
        <v>48</v>
      </c>
      <c r="R83" s="17" t="s">
        <v>37</v>
      </c>
      <c r="S83" s="17" t="s">
        <v>37</v>
      </c>
      <c r="AH83" s="25">
        <f t="shared" si="1"/>
        <v>0</v>
      </c>
      <c r="AI83" s="16"/>
      <c r="AJ83" s="16"/>
      <c r="AK83" s="16"/>
      <c r="AL83" s="16"/>
      <c r="AM83" s="16">
        <v>6.480000000000001E-2</v>
      </c>
      <c r="AN83" s="4" t="s">
        <v>96</v>
      </c>
      <c r="AO83" s="4" t="s">
        <v>98</v>
      </c>
    </row>
    <row r="84" spans="1:41" ht="13.8" customHeight="1" x14ac:dyDescent="0.25">
      <c r="A84" s="4" t="s">
        <v>890</v>
      </c>
      <c r="B84" s="15" t="s">
        <v>472</v>
      </c>
      <c r="C84" s="15">
        <v>2018</v>
      </c>
      <c r="D84" s="15"/>
      <c r="E84" s="15" t="s">
        <v>180</v>
      </c>
      <c r="F84" s="4" t="s">
        <v>578</v>
      </c>
      <c r="G84" s="4" t="s">
        <v>570</v>
      </c>
      <c r="H84" s="15" t="s">
        <v>15</v>
      </c>
      <c r="I84" s="15" t="s">
        <v>16</v>
      </c>
      <c r="J84" s="18" t="s">
        <v>191</v>
      </c>
      <c r="K84" s="18"/>
      <c r="L84" s="18"/>
      <c r="M84" s="17"/>
      <c r="N84" s="33"/>
      <c r="O84" s="17"/>
      <c r="P84" s="5" t="s">
        <v>21</v>
      </c>
      <c r="Q84" s="17" t="s">
        <v>48</v>
      </c>
      <c r="R84" s="5" t="s">
        <v>44</v>
      </c>
      <c r="S84" s="17" t="s">
        <v>432</v>
      </c>
      <c r="AH84" s="25">
        <f t="shared" si="1"/>
        <v>0</v>
      </c>
      <c r="AI84" s="21">
        <v>168.48</v>
      </c>
      <c r="AJ84" s="21"/>
      <c r="AK84" s="21"/>
      <c r="AL84" s="21"/>
      <c r="AM84" s="15"/>
      <c r="AN84" s="4" t="s">
        <v>96</v>
      </c>
      <c r="AO84" s="4" t="s">
        <v>98</v>
      </c>
    </row>
    <row r="85" spans="1:41" ht="14.4" customHeight="1" x14ac:dyDescent="0.25">
      <c r="A85" s="4" t="s">
        <v>890</v>
      </c>
      <c r="B85" s="15" t="s">
        <v>472</v>
      </c>
      <c r="C85" s="15">
        <v>2018</v>
      </c>
      <c r="D85" s="15"/>
      <c r="E85" s="15" t="s">
        <v>180</v>
      </c>
      <c r="F85" s="4" t="s">
        <v>578</v>
      </c>
      <c r="G85" s="4" t="s">
        <v>570</v>
      </c>
      <c r="H85" s="15" t="s">
        <v>15</v>
      </c>
      <c r="I85" s="15" t="s">
        <v>16</v>
      </c>
      <c r="J85" s="18" t="s">
        <v>191</v>
      </c>
      <c r="K85" s="18"/>
      <c r="L85" s="18"/>
      <c r="M85" s="16"/>
      <c r="N85" s="34"/>
      <c r="O85" s="17"/>
      <c r="P85" s="5" t="s">
        <v>21</v>
      </c>
      <c r="Q85" s="17" t="s">
        <v>48</v>
      </c>
      <c r="R85" s="5" t="s">
        <v>44</v>
      </c>
      <c r="S85" s="24" t="s">
        <v>432</v>
      </c>
      <c r="AH85" s="25">
        <f t="shared" si="1"/>
        <v>0</v>
      </c>
      <c r="AI85" s="15"/>
      <c r="AJ85" s="15"/>
      <c r="AK85" s="15"/>
      <c r="AL85" s="15"/>
      <c r="AM85" s="15">
        <v>0.84983999999999993</v>
      </c>
      <c r="AN85" s="4" t="s">
        <v>96</v>
      </c>
      <c r="AO85" s="4" t="s">
        <v>98</v>
      </c>
    </row>
    <row r="86" spans="1:41" ht="14.4" customHeight="1" x14ac:dyDescent="0.25">
      <c r="A86" s="4" t="s">
        <v>891</v>
      </c>
      <c r="B86" s="4" t="s">
        <v>56</v>
      </c>
      <c r="C86" s="4">
        <v>2018</v>
      </c>
      <c r="D86" s="4" t="s">
        <v>1079</v>
      </c>
      <c r="E86" s="4" t="s">
        <v>179</v>
      </c>
      <c r="F86" s="4" t="s">
        <v>578</v>
      </c>
      <c r="G86" s="4" t="s">
        <v>1078</v>
      </c>
      <c r="H86" s="15" t="s">
        <v>15</v>
      </c>
      <c r="I86" s="15" t="s">
        <v>16</v>
      </c>
      <c r="J86" s="4" t="s">
        <v>123</v>
      </c>
      <c r="P86" s="5" t="s">
        <v>21</v>
      </c>
      <c r="Q86" s="5" t="s">
        <v>424</v>
      </c>
      <c r="R86" s="5" t="s">
        <v>1056</v>
      </c>
      <c r="S86" s="5" t="s">
        <v>1056</v>
      </c>
      <c r="U86" s="4">
        <f>2.14*10000</f>
        <v>21400</v>
      </c>
      <c r="V86" s="4">
        <v>0.95</v>
      </c>
      <c r="X86" s="4" t="s">
        <v>99</v>
      </c>
      <c r="Y86" s="4">
        <v>29.9</v>
      </c>
      <c r="Z86" s="4">
        <v>8.42</v>
      </c>
      <c r="AA86" s="4">
        <v>9.44</v>
      </c>
      <c r="AB86" s="4">
        <v>0.82</v>
      </c>
      <c r="AD86" s="4">
        <v>0.24</v>
      </c>
      <c r="AF86" s="4">
        <v>52.46</v>
      </c>
      <c r="AH86" s="25">
        <f t="shared" si="1"/>
        <v>0.70989794708660159</v>
      </c>
      <c r="AI86" s="4">
        <v>483.29</v>
      </c>
      <c r="AL86" s="4">
        <v>117.69</v>
      </c>
      <c r="AN86" s="4" t="s">
        <v>96</v>
      </c>
      <c r="AO86" s="4" t="s">
        <v>97</v>
      </c>
    </row>
    <row r="87" spans="1:41" ht="14.4" customHeight="1" x14ac:dyDescent="0.25">
      <c r="A87" s="4" t="s">
        <v>585</v>
      </c>
      <c r="B87" s="4" t="s">
        <v>27</v>
      </c>
      <c r="C87" s="4">
        <v>2016</v>
      </c>
      <c r="D87" s="23" t="s">
        <v>28</v>
      </c>
      <c r="E87" s="4" t="s">
        <v>179</v>
      </c>
      <c r="F87" s="4" t="s">
        <v>579</v>
      </c>
      <c r="G87" s="4" t="s">
        <v>603</v>
      </c>
      <c r="H87" s="4" t="s">
        <v>15</v>
      </c>
      <c r="I87" s="4" t="s">
        <v>16</v>
      </c>
      <c r="J87" s="4" t="s">
        <v>29</v>
      </c>
      <c r="M87" s="4">
        <v>365</v>
      </c>
      <c r="N87" s="6" t="s">
        <v>354</v>
      </c>
      <c r="O87" s="5" t="s">
        <v>132</v>
      </c>
      <c r="P87" s="5" t="s">
        <v>21</v>
      </c>
      <c r="Q87" s="5" t="s">
        <v>424</v>
      </c>
      <c r="R87" s="5" t="s">
        <v>37</v>
      </c>
      <c r="S87" s="5" t="s">
        <v>37</v>
      </c>
      <c r="U87" s="7">
        <v>9552</v>
      </c>
      <c r="V87" s="4">
        <v>2.5</v>
      </c>
      <c r="W87" s="4">
        <v>20.7</v>
      </c>
      <c r="X87" s="4" t="s">
        <v>95</v>
      </c>
      <c r="Y87" s="8"/>
      <c r="Z87" s="8">
        <v>8.0399999999999991</v>
      </c>
      <c r="AA87" s="8"/>
      <c r="AB87" s="8"/>
      <c r="AC87" s="8"/>
      <c r="AD87" s="8"/>
      <c r="AE87" s="8"/>
      <c r="AF87" s="8">
        <v>9.01</v>
      </c>
      <c r="AG87" s="8"/>
      <c r="AH87" s="25">
        <f t="shared" si="1"/>
        <v>0</v>
      </c>
      <c r="AI87" s="8">
        <v>2.09</v>
      </c>
      <c r="AJ87" s="8"/>
      <c r="AK87" s="8"/>
      <c r="AL87" s="8">
        <v>-20.84</v>
      </c>
      <c r="AM87" s="8"/>
      <c r="AN87" s="4" t="s">
        <v>96</v>
      </c>
      <c r="AO87" s="4" t="s">
        <v>166</v>
      </c>
    </row>
    <row r="88" spans="1:41" ht="14.4" customHeight="1" x14ac:dyDescent="0.25">
      <c r="A88" s="4" t="s">
        <v>585</v>
      </c>
      <c r="B88" s="4" t="s">
        <v>27</v>
      </c>
      <c r="C88" s="4">
        <v>2016</v>
      </c>
      <c r="D88" s="23" t="s">
        <v>28</v>
      </c>
      <c r="E88" s="4" t="s">
        <v>179</v>
      </c>
      <c r="F88" s="4" t="s">
        <v>579</v>
      </c>
      <c r="G88" s="4" t="s">
        <v>603</v>
      </c>
      <c r="H88" s="4" t="s">
        <v>15</v>
      </c>
      <c r="I88" s="4" t="s">
        <v>16</v>
      </c>
      <c r="J88" s="4" t="s">
        <v>29</v>
      </c>
      <c r="M88" s="4">
        <v>365</v>
      </c>
      <c r="N88" s="6" t="s">
        <v>30</v>
      </c>
      <c r="O88" s="5" t="s">
        <v>132</v>
      </c>
      <c r="P88" s="5" t="s">
        <v>423</v>
      </c>
      <c r="Q88" s="4" t="s">
        <v>355</v>
      </c>
      <c r="R88" s="4" t="s">
        <v>37</v>
      </c>
      <c r="S88" s="5" t="s">
        <v>37</v>
      </c>
      <c r="T88" s="4" t="s">
        <v>355</v>
      </c>
      <c r="U88" s="7">
        <v>9552</v>
      </c>
      <c r="V88" s="4">
        <v>2.5</v>
      </c>
      <c r="W88" s="4">
        <v>16.059999999999999</v>
      </c>
      <c r="X88" s="4" t="s">
        <v>95</v>
      </c>
      <c r="Y88" s="8"/>
      <c r="Z88" s="8">
        <v>7.79</v>
      </c>
      <c r="AA88" s="8"/>
      <c r="AB88" s="8"/>
      <c r="AC88" s="8"/>
      <c r="AD88" s="8"/>
      <c r="AE88" s="8"/>
      <c r="AF88" s="8">
        <v>4.21</v>
      </c>
      <c r="AG88" s="8"/>
      <c r="AH88" s="25">
        <f t="shared" si="1"/>
        <v>0</v>
      </c>
      <c r="AI88" s="8">
        <v>0.25</v>
      </c>
      <c r="AJ88" s="8"/>
      <c r="AK88" s="8"/>
      <c r="AL88" s="8">
        <v>41.14</v>
      </c>
      <c r="AM88" s="8"/>
      <c r="AN88" s="4" t="s">
        <v>96</v>
      </c>
      <c r="AO88" s="4" t="s">
        <v>166</v>
      </c>
    </row>
    <row r="89" spans="1:41" ht="14.4" customHeight="1" x14ac:dyDescent="0.25">
      <c r="A89" s="4" t="s">
        <v>892</v>
      </c>
      <c r="B89" s="4" t="s">
        <v>56</v>
      </c>
      <c r="C89" s="4">
        <v>2023</v>
      </c>
      <c r="D89" s="4" t="s">
        <v>57</v>
      </c>
      <c r="E89" s="4" t="s">
        <v>179</v>
      </c>
      <c r="F89" s="4" t="s">
        <v>579</v>
      </c>
      <c r="G89" s="4" t="s">
        <v>748</v>
      </c>
      <c r="H89" s="4" t="s">
        <v>15</v>
      </c>
      <c r="I89" s="4" t="s">
        <v>16</v>
      </c>
      <c r="J89" s="4" t="s">
        <v>24</v>
      </c>
      <c r="M89" s="4">
        <v>260</v>
      </c>
      <c r="N89" s="6" t="s">
        <v>25</v>
      </c>
      <c r="O89" s="5" t="s">
        <v>58</v>
      </c>
      <c r="P89" s="5" t="s">
        <v>21</v>
      </c>
      <c r="Q89" s="17" t="s">
        <v>424</v>
      </c>
      <c r="R89" s="5" t="s">
        <v>37</v>
      </c>
      <c r="S89" s="5" t="s">
        <v>37</v>
      </c>
      <c r="T89" s="4" t="s">
        <v>60</v>
      </c>
      <c r="U89" s="4">
        <f>1615*10000</f>
        <v>16150000</v>
      </c>
      <c r="V89" s="4">
        <v>1.58</v>
      </c>
      <c r="X89" s="4" t="s">
        <v>95</v>
      </c>
      <c r="Y89" s="8">
        <v>30.5</v>
      </c>
      <c r="Z89" s="8">
        <v>8.1</v>
      </c>
      <c r="AA89" s="8"/>
      <c r="AB89" s="8">
        <v>3.64</v>
      </c>
      <c r="AC89" s="8"/>
      <c r="AD89" s="8">
        <v>0.17399999999999999</v>
      </c>
      <c r="AE89" s="8">
        <v>38</v>
      </c>
      <c r="AF89" s="8">
        <v>24500</v>
      </c>
      <c r="AG89" s="8"/>
      <c r="AH89" s="8">
        <f t="shared" si="1"/>
        <v>2.8798342710612896</v>
      </c>
      <c r="AI89" s="8">
        <v>0.28999999999999998</v>
      </c>
      <c r="AJ89" s="8"/>
      <c r="AK89" s="8"/>
      <c r="AL89" s="8">
        <v>15.93</v>
      </c>
      <c r="AM89" s="8"/>
      <c r="AN89" s="4" t="s">
        <v>96</v>
      </c>
      <c r="AO89" s="4" t="s">
        <v>97</v>
      </c>
    </row>
    <row r="90" spans="1:41" ht="14.4" customHeight="1" x14ac:dyDescent="0.25">
      <c r="A90" s="4" t="s">
        <v>892</v>
      </c>
      <c r="B90" s="4" t="s">
        <v>56</v>
      </c>
      <c r="C90" s="4">
        <v>2023</v>
      </c>
      <c r="D90" s="4" t="s">
        <v>57</v>
      </c>
      <c r="E90" s="4" t="s">
        <v>179</v>
      </c>
      <c r="F90" s="4" t="s">
        <v>579</v>
      </c>
      <c r="G90" s="4" t="s">
        <v>748</v>
      </c>
      <c r="H90" s="4" t="s">
        <v>15</v>
      </c>
      <c r="I90" s="4" t="s">
        <v>16</v>
      </c>
      <c r="J90" s="4" t="s">
        <v>24</v>
      </c>
      <c r="M90" s="4">
        <v>260</v>
      </c>
      <c r="N90" s="6" t="s">
        <v>25</v>
      </c>
      <c r="O90" s="5" t="s">
        <v>58</v>
      </c>
      <c r="P90" s="5" t="s">
        <v>21</v>
      </c>
      <c r="Q90" s="17" t="s">
        <v>424</v>
      </c>
      <c r="R90" s="5" t="s">
        <v>37</v>
      </c>
      <c r="S90" s="5" t="s">
        <v>37</v>
      </c>
      <c r="T90" s="4" t="s">
        <v>59</v>
      </c>
      <c r="U90" s="4">
        <f>1644*10000</f>
        <v>16440000</v>
      </c>
      <c r="V90" s="4">
        <v>1.51</v>
      </c>
      <c r="X90" s="4" t="s">
        <v>99</v>
      </c>
      <c r="Y90" s="8">
        <v>30.5</v>
      </c>
      <c r="Z90" s="8">
        <v>8</v>
      </c>
      <c r="AA90" s="8"/>
      <c r="AB90" s="8">
        <v>0.81</v>
      </c>
      <c r="AC90" s="8"/>
      <c r="AD90" s="8">
        <v>6.2E-2</v>
      </c>
      <c r="AE90" s="8">
        <v>30</v>
      </c>
      <c r="AF90" s="8">
        <v>21100</v>
      </c>
      <c r="AG90" s="8"/>
      <c r="AH90" s="8">
        <f t="shared" si="1"/>
        <v>0.64793104579116378</v>
      </c>
      <c r="AI90" s="8">
        <v>0.38</v>
      </c>
      <c r="AJ90" s="8"/>
      <c r="AK90" s="8"/>
      <c r="AL90" s="8">
        <v>14.67</v>
      </c>
      <c r="AM90" s="8"/>
      <c r="AN90" s="4" t="s">
        <v>96</v>
      </c>
      <c r="AO90" s="4" t="s">
        <v>97</v>
      </c>
    </row>
    <row r="91" spans="1:41" ht="14.4" customHeight="1" x14ac:dyDescent="0.25">
      <c r="A91" s="4" t="s">
        <v>893</v>
      </c>
      <c r="B91" s="4" t="s">
        <v>1076</v>
      </c>
      <c r="C91" s="4">
        <v>2021</v>
      </c>
      <c r="E91" s="4" t="s">
        <v>179</v>
      </c>
      <c r="F91" s="4" t="s">
        <v>578</v>
      </c>
      <c r="G91" s="4" t="s">
        <v>1077</v>
      </c>
      <c r="H91" s="15" t="s">
        <v>15</v>
      </c>
      <c r="I91" s="15" t="s">
        <v>16</v>
      </c>
      <c r="J91" s="4" t="s">
        <v>123</v>
      </c>
      <c r="P91" s="5" t="s">
        <v>21</v>
      </c>
      <c r="Q91" s="5" t="s">
        <v>424</v>
      </c>
      <c r="R91" s="5" t="s">
        <v>1056</v>
      </c>
      <c r="S91" s="5" t="s">
        <v>1056</v>
      </c>
      <c r="V91" s="4">
        <v>1.1000000000000001</v>
      </c>
      <c r="X91" s="4" t="s">
        <v>112</v>
      </c>
      <c r="Y91" s="4">
        <v>25.1</v>
      </c>
      <c r="Z91" s="4">
        <v>7.26</v>
      </c>
      <c r="AA91" s="4">
        <v>6.34</v>
      </c>
      <c r="AB91" s="4">
        <v>0.34</v>
      </c>
      <c r="AD91" s="4">
        <v>1.1499999999999999</v>
      </c>
      <c r="AF91" s="4">
        <v>20.68</v>
      </c>
      <c r="AH91" s="25">
        <f t="shared" si="1"/>
        <v>0.6142204384374168</v>
      </c>
      <c r="AI91" s="4">
        <v>133.04</v>
      </c>
      <c r="AN91" s="4" t="s">
        <v>96</v>
      </c>
      <c r="AO91" s="4" t="s">
        <v>97</v>
      </c>
    </row>
    <row r="92" spans="1:41" ht="14.4" x14ac:dyDescent="0.3">
      <c r="A92" s="4" t="s">
        <v>894</v>
      </c>
      <c r="B92" s="4" t="s">
        <v>149</v>
      </c>
      <c r="C92" s="4">
        <v>2024</v>
      </c>
      <c r="D92" s="23" t="s">
        <v>150</v>
      </c>
      <c r="E92" s="4" t="s">
        <v>179</v>
      </c>
      <c r="F92" s="4" t="s">
        <v>579</v>
      </c>
      <c r="G92" s="4" t="s">
        <v>748</v>
      </c>
      <c r="H92" s="4" t="s">
        <v>15</v>
      </c>
      <c r="I92" s="4" t="s">
        <v>1260</v>
      </c>
      <c r="J92" s="4" t="s">
        <v>151</v>
      </c>
      <c r="K92">
        <v>55.762177199999996</v>
      </c>
      <c r="L92">
        <v>10.015144599999999</v>
      </c>
      <c r="M92" s="4">
        <v>20</v>
      </c>
      <c r="N92" s="6" t="s">
        <v>43</v>
      </c>
      <c r="O92" s="5" t="s">
        <v>132</v>
      </c>
      <c r="P92" s="5" t="s">
        <v>21</v>
      </c>
      <c r="Q92" s="17" t="s">
        <v>424</v>
      </c>
      <c r="R92" s="5" t="s">
        <v>44</v>
      </c>
      <c r="S92" s="5" t="s">
        <v>45</v>
      </c>
      <c r="T92" s="4" t="s">
        <v>152</v>
      </c>
      <c r="U92" s="4">
        <v>80</v>
      </c>
      <c r="V92" s="4">
        <v>0.8</v>
      </c>
      <c r="W92" s="4">
        <v>400</v>
      </c>
      <c r="X92" s="4" t="s">
        <v>112</v>
      </c>
      <c r="Y92" s="8"/>
      <c r="Z92" s="8"/>
      <c r="AA92" s="8"/>
      <c r="AB92" s="8"/>
      <c r="AC92" s="8"/>
      <c r="AD92" s="8"/>
      <c r="AE92" s="8"/>
      <c r="AF92" s="8"/>
      <c r="AG92" s="8"/>
      <c r="AH92" s="8">
        <f t="shared" si="1"/>
        <v>0</v>
      </c>
      <c r="AI92" s="8">
        <f>0.25*24</f>
        <v>6</v>
      </c>
      <c r="AJ92" s="8"/>
      <c r="AK92" s="8"/>
      <c r="AL92" s="8">
        <v>0.33100000000000002</v>
      </c>
      <c r="AM92" s="8"/>
      <c r="AN92" s="4" t="s">
        <v>96</v>
      </c>
      <c r="AO92" s="4" t="s">
        <v>97</v>
      </c>
    </row>
    <row r="93" spans="1:41" ht="14.4" x14ac:dyDescent="0.3">
      <c r="A93" s="4" t="s">
        <v>894</v>
      </c>
      <c r="B93" s="4" t="s">
        <v>149</v>
      </c>
      <c r="C93" s="4">
        <v>2024</v>
      </c>
      <c r="D93" s="23" t="s">
        <v>150</v>
      </c>
      <c r="E93" s="4" t="s">
        <v>179</v>
      </c>
      <c r="F93" s="4" t="s">
        <v>579</v>
      </c>
      <c r="G93" s="4" t="s">
        <v>748</v>
      </c>
      <c r="H93" s="4" t="s">
        <v>15</v>
      </c>
      <c r="I93" s="4" t="s">
        <v>1260</v>
      </c>
      <c r="J93" s="4" t="s">
        <v>151</v>
      </c>
      <c r="K93">
        <v>55.762177199999996</v>
      </c>
      <c r="L93">
        <v>10.015144599999999</v>
      </c>
      <c r="M93" s="4">
        <v>20</v>
      </c>
      <c r="N93" s="6" t="s">
        <v>43</v>
      </c>
      <c r="O93" s="5" t="s">
        <v>132</v>
      </c>
      <c r="P93" s="5" t="s">
        <v>21</v>
      </c>
      <c r="Q93" s="17" t="s">
        <v>424</v>
      </c>
      <c r="R93" s="5" t="s">
        <v>44</v>
      </c>
      <c r="S93" s="5" t="s">
        <v>45</v>
      </c>
      <c r="T93" s="4" t="s">
        <v>153</v>
      </c>
      <c r="U93" s="4">
        <v>150</v>
      </c>
      <c r="V93" s="4">
        <v>1.5</v>
      </c>
      <c r="W93" s="4">
        <v>160</v>
      </c>
      <c r="X93" s="4" t="s">
        <v>112</v>
      </c>
      <c r="Y93" s="8"/>
      <c r="Z93" s="8"/>
      <c r="AA93" s="8"/>
      <c r="AB93" s="8"/>
      <c r="AC93" s="8"/>
      <c r="AD93" s="8"/>
      <c r="AE93" s="8"/>
      <c r="AF93" s="8"/>
      <c r="AG93" s="8"/>
      <c r="AH93" s="8">
        <f t="shared" si="1"/>
        <v>0</v>
      </c>
      <c r="AI93" s="8">
        <f>1.04*24</f>
        <v>24.96</v>
      </c>
      <c r="AJ93" s="8"/>
      <c r="AK93" s="8"/>
      <c r="AL93" s="8">
        <v>0.20100000000000001</v>
      </c>
      <c r="AM93" s="8"/>
      <c r="AN93" s="4" t="s">
        <v>96</v>
      </c>
      <c r="AO93" s="4" t="s">
        <v>97</v>
      </c>
    </row>
    <row r="94" spans="1:41" ht="14.4" x14ac:dyDescent="0.3">
      <c r="A94" s="4" t="s">
        <v>894</v>
      </c>
      <c r="B94" s="4" t="s">
        <v>149</v>
      </c>
      <c r="C94" s="4">
        <v>2024</v>
      </c>
      <c r="D94" s="23" t="s">
        <v>150</v>
      </c>
      <c r="E94" s="4" t="s">
        <v>179</v>
      </c>
      <c r="F94" s="4" t="s">
        <v>579</v>
      </c>
      <c r="G94" s="4" t="s">
        <v>748</v>
      </c>
      <c r="H94" s="4" t="s">
        <v>15</v>
      </c>
      <c r="I94" s="4" t="s">
        <v>1260</v>
      </c>
      <c r="J94" s="4" t="s">
        <v>151</v>
      </c>
      <c r="K94">
        <v>55.762177199999996</v>
      </c>
      <c r="L94">
        <v>10.015144599999999</v>
      </c>
      <c r="M94" s="4">
        <v>20</v>
      </c>
      <c r="N94" s="6" t="s">
        <v>43</v>
      </c>
      <c r="O94" s="5" t="s">
        <v>132</v>
      </c>
      <c r="P94" s="5" t="s">
        <v>21</v>
      </c>
      <c r="Q94" s="17" t="s">
        <v>424</v>
      </c>
      <c r="R94" s="5" t="s">
        <v>44</v>
      </c>
      <c r="S94" s="5" t="s">
        <v>45</v>
      </c>
      <c r="T94" s="4" t="s">
        <v>155</v>
      </c>
      <c r="U94" s="4">
        <v>15000</v>
      </c>
      <c r="V94" s="4">
        <v>45</v>
      </c>
      <c r="W94" s="4">
        <v>2.46</v>
      </c>
      <c r="X94" s="4" t="s">
        <v>112</v>
      </c>
      <c r="Y94" s="8"/>
      <c r="Z94" s="8"/>
      <c r="AA94" s="8"/>
      <c r="AB94" s="8"/>
      <c r="AC94" s="8"/>
      <c r="AD94" s="8"/>
      <c r="AE94" s="8"/>
      <c r="AF94" s="8"/>
      <c r="AG94" s="8"/>
      <c r="AH94" s="8">
        <f t="shared" si="1"/>
        <v>0</v>
      </c>
      <c r="AI94" s="8">
        <f>10.8*24</f>
        <v>259.20000000000005</v>
      </c>
      <c r="AJ94" s="8"/>
      <c r="AK94" s="8"/>
      <c r="AL94" s="8">
        <v>0.185</v>
      </c>
      <c r="AM94" s="8"/>
      <c r="AN94" s="4" t="s">
        <v>96</v>
      </c>
      <c r="AO94" s="4" t="s">
        <v>97</v>
      </c>
    </row>
    <row r="95" spans="1:41" ht="14.4" x14ac:dyDescent="0.3">
      <c r="A95" s="4" t="s">
        <v>894</v>
      </c>
      <c r="B95" s="4" t="s">
        <v>149</v>
      </c>
      <c r="C95" s="4">
        <v>2024</v>
      </c>
      <c r="D95" s="23" t="s">
        <v>150</v>
      </c>
      <c r="E95" s="4" t="s">
        <v>179</v>
      </c>
      <c r="F95" s="4" t="s">
        <v>579</v>
      </c>
      <c r="G95" s="4" t="s">
        <v>748</v>
      </c>
      <c r="H95" s="4" t="s">
        <v>15</v>
      </c>
      <c r="I95" s="4" t="s">
        <v>1260</v>
      </c>
      <c r="J95" s="4" t="s">
        <v>151</v>
      </c>
      <c r="K95">
        <v>55.762177199999996</v>
      </c>
      <c r="L95">
        <v>10.015144599999999</v>
      </c>
      <c r="M95" s="4">
        <v>20</v>
      </c>
      <c r="N95" s="6" t="s">
        <v>43</v>
      </c>
      <c r="O95" s="5" t="s">
        <v>132</v>
      </c>
      <c r="P95" s="5" t="s">
        <v>21</v>
      </c>
      <c r="Q95" s="17" t="s">
        <v>424</v>
      </c>
      <c r="R95" s="5" t="s">
        <v>44</v>
      </c>
      <c r="S95" s="5" t="s">
        <v>45</v>
      </c>
      <c r="T95" s="4" t="s">
        <v>154</v>
      </c>
      <c r="U95" s="4">
        <v>9200</v>
      </c>
      <c r="V95" s="4">
        <v>1.2</v>
      </c>
      <c r="W95" s="4">
        <v>0.56999999999999995</v>
      </c>
      <c r="X95" s="4" t="s">
        <v>112</v>
      </c>
      <c r="Y95" s="8"/>
      <c r="Z95" s="8"/>
      <c r="AA95" s="8"/>
      <c r="AB95" s="8"/>
      <c r="AC95" s="8"/>
      <c r="AD95" s="8"/>
      <c r="AE95" s="8"/>
      <c r="AF95" s="8"/>
      <c r="AG95" s="8"/>
      <c r="AH95" s="8">
        <f t="shared" si="1"/>
        <v>0</v>
      </c>
      <c r="AI95" s="8">
        <f>15.8*24</f>
        <v>379.20000000000005</v>
      </c>
      <c r="AJ95" s="8"/>
      <c r="AK95" s="8"/>
      <c r="AL95" s="8">
        <v>0.17199999999999999</v>
      </c>
      <c r="AM95" s="8"/>
      <c r="AN95" s="4" t="s">
        <v>96</v>
      </c>
      <c r="AO95" s="4" t="s">
        <v>97</v>
      </c>
    </row>
    <row r="96" spans="1:41" ht="14.4" customHeight="1" x14ac:dyDescent="0.25">
      <c r="A96" s="4" t="s">
        <v>895</v>
      </c>
      <c r="B96" s="12" t="s">
        <v>176</v>
      </c>
      <c r="C96" s="4">
        <v>2023</v>
      </c>
      <c r="D96" s="12" t="s">
        <v>799</v>
      </c>
      <c r="E96" s="15" t="s">
        <v>179</v>
      </c>
      <c r="F96" s="4" t="s">
        <v>579</v>
      </c>
      <c r="G96" s="4" t="s">
        <v>672</v>
      </c>
      <c r="H96" s="4" t="s">
        <v>15</v>
      </c>
      <c r="I96" s="4" t="s">
        <v>16</v>
      </c>
      <c r="J96" s="12" t="s">
        <v>113</v>
      </c>
      <c r="K96" s="12"/>
      <c r="L96" s="12"/>
      <c r="P96" s="5" t="s">
        <v>21</v>
      </c>
      <c r="Q96" s="5" t="s">
        <v>424</v>
      </c>
      <c r="R96" s="5" t="s">
        <v>37</v>
      </c>
      <c r="S96" s="5" t="s">
        <v>37</v>
      </c>
      <c r="Y96" s="8"/>
      <c r="Z96" s="8"/>
      <c r="AA96" s="8"/>
      <c r="AB96" s="8"/>
      <c r="AC96" s="8"/>
      <c r="AD96" s="8"/>
      <c r="AE96" s="8"/>
      <c r="AF96" s="8"/>
      <c r="AG96" s="8"/>
      <c r="AH96" s="8">
        <f t="shared" si="1"/>
        <v>0</v>
      </c>
      <c r="AI96" s="8">
        <v>0.24</v>
      </c>
      <c r="AJ96" s="8"/>
      <c r="AK96" s="8"/>
      <c r="AL96" s="8"/>
      <c r="AM96" s="8"/>
      <c r="AN96" s="4" t="s">
        <v>96</v>
      </c>
      <c r="AO96" s="4" t="s">
        <v>98</v>
      </c>
    </row>
    <row r="97" spans="1:41" ht="14.4" customHeight="1" x14ac:dyDescent="0.25">
      <c r="A97" s="4" t="s">
        <v>895</v>
      </c>
      <c r="B97" s="12" t="s">
        <v>475</v>
      </c>
      <c r="C97" s="12">
        <v>2023</v>
      </c>
      <c r="D97" s="12" t="s">
        <v>799</v>
      </c>
      <c r="E97" s="15" t="s">
        <v>179</v>
      </c>
      <c r="F97" s="4" t="s">
        <v>579</v>
      </c>
      <c r="G97" s="4" t="s">
        <v>672</v>
      </c>
      <c r="H97" s="12" t="s">
        <v>15</v>
      </c>
      <c r="I97" s="12" t="s">
        <v>16</v>
      </c>
      <c r="J97" s="12" t="s">
        <v>113</v>
      </c>
      <c r="K97" s="12"/>
      <c r="L97" s="12"/>
      <c r="M97" s="13"/>
      <c r="N97" s="35"/>
      <c r="O97" s="13"/>
      <c r="P97" s="5" t="s">
        <v>21</v>
      </c>
      <c r="Q97" s="17" t="s">
        <v>424</v>
      </c>
      <c r="R97" s="13" t="s">
        <v>37</v>
      </c>
      <c r="S97" s="13" t="s">
        <v>37</v>
      </c>
      <c r="AH97" s="8">
        <f t="shared" si="1"/>
        <v>0</v>
      </c>
      <c r="AI97" s="26">
        <v>0.24</v>
      </c>
      <c r="AJ97" s="26"/>
      <c r="AK97" s="26"/>
      <c r="AL97" s="26"/>
      <c r="AM97" s="12"/>
      <c r="AN97" s="4" t="s">
        <v>96</v>
      </c>
      <c r="AO97" s="4" t="s">
        <v>98</v>
      </c>
    </row>
    <row r="98" spans="1:41" ht="14.4" customHeight="1" x14ac:dyDescent="0.25">
      <c r="A98" s="4" t="s">
        <v>895</v>
      </c>
      <c r="B98" s="31" t="s">
        <v>475</v>
      </c>
      <c r="C98" s="15">
        <v>2023</v>
      </c>
      <c r="D98" s="12" t="s">
        <v>799</v>
      </c>
      <c r="E98" s="15" t="s">
        <v>179</v>
      </c>
      <c r="F98" s="4" t="s">
        <v>579</v>
      </c>
      <c r="G98" s="4" t="s">
        <v>672</v>
      </c>
      <c r="H98" s="15" t="s">
        <v>15</v>
      </c>
      <c r="I98" s="15" t="s">
        <v>16</v>
      </c>
      <c r="J98" s="18" t="s">
        <v>113</v>
      </c>
      <c r="K98" s="18"/>
      <c r="L98" s="18"/>
      <c r="M98" s="16"/>
      <c r="N98" s="34"/>
      <c r="O98" s="17"/>
      <c r="P98" s="5" t="s">
        <v>21</v>
      </c>
      <c r="Q98" s="17" t="s">
        <v>424</v>
      </c>
      <c r="R98" s="17" t="s">
        <v>37</v>
      </c>
      <c r="S98" s="17" t="s">
        <v>37</v>
      </c>
      <c r="AH98" s="8">
        <f t="shared" si="1"/>
        <v>0</v>
      </c>
      <c r="AI98" s="16"/>
      <c r="AJ98" s="16"/>
      <c r="AK98" s="16"/>
      <c r="AL98" s="16"/>
      <c r="AM98" s="16">
        <v>5.8320000000000004E-2</v>
      </c>
      <c r="AN98" s="4" t="s">
        <v>96</v>
      </c>
      <c r="AO98" s="4" t="s">
        <v>98</v>
      </c>
    </row>
    <row r="99" spans="1:41" ht="14.4" customHeight="1" x14ac:dyDescent="0.25">
      <c r="A99" s="4" t="s">
        <v>896</v>
      </c>
      <c r="B99" s="4" t="s">
        <v>22</v>
      </c>
      <c r="C99" s="4">
        <v>2021</v>
      </c>
      <c r="D99" s="23" t="s">
        <v>23</v>
      </c>
      <c r="E99" s="15" t="s">
        <v>179</v>
      </c>
      <c r="F99" s="4" t="s">
        <v>579</v>
      </c>
      <c r="G99" s="4" t="s">
        <v>749</v>
      </c>
      <c r="H99" s="4" t="s">
        <v>15</v>
      </c>
      <c r="I99" s="4" t="s">
        <v>16</v>
      </c>
      <c r="J99" s="4" t="s">
        <v>24</v>
      </c>
      <c r="M99" s="4">
        <v>365</v>
      </c>
      <c r="N99" s="6" t="s">
        <v>25</v>
      </c>
      <c r="O99" s="5" t="s">
        <v>58</v>
      </c>
      <c r="P99" s="5" t="s">
        <v>21</v>
      </c>
      <c r="Q99" s="17" t="s">
        <v>424</v>
      </c>
      <c r="R99" s="5" t="s">
        <v>37</v>
      </c>
      <c r="S99" s="5" t="s">
        <v>37</v>
      </c>
      <c r="U99" s="7">
        <v>1000</v>
      </c>
      <c r="V99" s="4">
        <v>1.3</v>
      </c>
      <c r="X99" s="4" t="s">
        <v>95</v>
      </c>
      <c r="Y99" s="8">
        <v>28.26</v>
      </c>
      <c r="Z99" s="8">
        <v>8.8800000000000008</v>
      </c>
      <c r="AA99" s="8">
        <v>5.33</v>
      </c>
      <c r="AB99" s="8">
        <v>0.44</v>
      </c>
      <c r="AC99" s="8"/>
      <c r="AD99" s="8"/>
      <c r="AE99" s="8"/>
      <c r="AF99" s="8">
        <v>12.56</v>
      </c>
      <c r="AG99" s="8"/>
      <c r="AH99" s="8">
        <f t="shared" si="1"/>
        <v>0.34170731707317076</v>
      </c>
      <c r="AI99" s="8">
        <f>22.6*24</f>
        <v>542.40000000000009</v>
      </c>
      <c r="AJ99" s="8">
        <f>AI99*0.1</f>
        <v>54.240000000000009</v>
      </c>
      <c r="AK99" s="8"/>
      <c r="AL99" s="8"/>
      <c r="AM99" s="8"/>
      <c r="AN99" s="4" t="s">
        <v>96</v>
      </c>
      <c r="AO99" s="4" t="s">
        <v>169</v>
      </c>
    </row>
    <row r="100" spans="1:41" ht="14.4" x14ac:dyDescent="0.3">
      <c r="A100" s="4" t="s">
        <v>897</v>
      </c>
      <c r="B100" s="4" t="s">
        <v>61</v>
      </c>
      <c r="C100" s="4">
        <v>2016</v>
      </c>
      <c r="D100" s="11" t="s">
        <v>62</v>
      </c>
      <c r="E100" s="15" t="s">
        <v>179</v>
      </c>
      <c r="F100" s="4" t="s">
        <v>579</v>
      </c>
      <c r="G100" s="4" t="s">
        <v>750</v>
      </c>
      <c r="H100" s="4" t="s">
        <v>15</v>
      </c>
      <c r="I100" s="4" t="s">
        <v>63</v>
      </c>
      <c r="J100" s="4" t="s">
        <v>64</v>
      </c>
      <c r="K100">
        <v>48.974735699999997</v>
      </c>
      <c r="L100">
        <v>14.474285</v>
      </c>
      <c r="M100" s="4">
        <v>123</v>
      </c>
      <c r="N100" s="6" t="s">
        <v>43</v>
      </c>
      <c r="O100" s="5" t="s">
        <v>132</v>
      </c>
      <c r="P100" s="5" t="s">
        <v>21</v>
      </c>
      <c r="Q100" s="17" t="s">
        <v>424</v>
      </c>
      <c r="R100" s="5" t="s">
        <v>37</v>
      </c>
      <c r="S100" s="5" t="s">
        <v>37</v>
      </c>
      <c r="U100" s="4">
        <v>6000</v>
      </c>
      <c r="V100" s="4">
        <v>1</v>
      </c>
      <c r="W100" s="4">
        <v>8</v>
      </c>
      <c r="X100" s="4" t="s">
        <v>95</v>
      </c>
      <c r="Y100" s="8"/>
      <c r="Z100" s="8"/>
      <c r="AA100" s="8"/>
      <c r="AB100" s="8"/>
      <c r="AC100" s="8"/>
      <c r="AD100" s="8"/>
      <c r="AE100" s="8"/>
      <c r="AF100" s="8"/>
      <c r="AG100" s="8"/>
      <c r="AH100" s="8">
        <f t="shared" si="1"/>
        <v>0</v>
      </c>
      <c r="AI100" s="8">
        <v>0.22700000000000001</v>
      </c>
      <c r="AJ100" s="8"/>
      <c r="AK100" s="8"/>
      <c r="AL100" s="8">
        <v>149.69999999999999</v>
      </c>
      <c r="AM100" s="8">
        <v>4.2999999999999997E-2</v>
      </c>
      <c r="AN100" s="4" t="s">
        <v>96</v>
      </c>
      <c r="AO100" s="4" t="s">
        <v>97</v>
      </c>
    </row>
    <row r="101" spans="1:41" ht="14.4" x14ac:dyDescent="0.3">
      <c r="A101" s="4" t="s">
        <v>897</v>
      </c>
      <c r="B101" s="4" t="s">
        <v>61</v>
      </c>
      <c r="C101" s="4">
        <v>2016</v>
      </c>
      <c r="D101" s="11" t="s">
        <v>62</v>
      </c>
      <c r="E101" s="15" t="s">
        <v>179</v>
      </c>
      <c r="F101" s="4" t="s">
        <v>579</v>
      </c>
      <c r="G101" s="4" t="s">
        <v>750</v>
      </c>
      <c r="H101" s="4" t="s">
        <v>15</v>
      </c>
      <c r="I101" s="4" t="s">
        <v>63</v>
      </c>
      <c r="J101" s="4" t="s">
        <v>64</v>
      </c>
      <c r="K101">
        <v>48.974735699999997</v>
      </c>
      <c r="L101">
        <v>14.474285</v>
      </c>
      <c r="M101" s="4">
        <v>120</v>
      </c>
      <c r="N101" s="6" t="s">
        <v>25</v>
      </c>
      <c r="O101" s="5" t="s">
        <v>58</v>
      </c>
      <c r="P101" s="5" t="s">
        <v>21</v>
      </c>
      <c r="Q101" s="17" t="s">
        <v>424</v>
      </c>
      <c r="R101" s="5" t="s">
        <v>37</v>
      </c>
      <c r="S101" s="5" t="s">
        <v>37</v>
      </c>
      <c r="U101" s="4">
        <f>0.6*10000</f>
        <v>6000</v>
      </c>
      <c r="V101" s="4">
        <v>1</v>
      </c>
      <c r="W101" s="4">
        <v>40</v>
      </c>
      <c r="X101" s="4" t="s">
        <v>95</v>
      </c>
      <c r="Y101" s="8"/>
      <c r="Z101" s="8"/>
      <c r="AA101" s="8"/>
      <c r="AB101" s="8"/>
      <c r="AC101" s="8"/>
      <c r="AD101" s="8"/>
      <c r="AE101" s="8"/>
      <c r="AF101" s="8"/>
      <c r="AG101" s="8"/>
      <c r="AH101" s="8">
        <f t="shared" si="1"/>
        <v>0</v>
      </c>
      <c r="AI101" s="8">
        <v>1.496</v>
      </c>
      <c r="AJ101" s="8"/>
      <c r="AK101" s="8"/>
      <c r="AL101" s="8">
        <v>311.89999999999998</v>
      </c>
      <c r="AM101" s="8">
        <v>0.151</v>
      </c>
      <c r="AN101" s="4" t="s">
        <v>96</v>
      </c>
      <c r="AO101" s="4" t="s">
        <v>97</v>
      </c>
    </row>
    <row r="102" spans="1:41" ht="14.4" customHeight="1" x14ac:dyDescent="0.25">
      <c r="A102" s="4" t="s">
        <v>897</v>
      </c>
      <c r="B102" s="4" t="s">
        <v>61</v>
      </c>
      <c r="C102" s="4">
        <v>2016</v>
      </c>
      <c r="D102" s="11" t="s">
        <v>62</v>
      </c>
      <c r="E102" s="15" t="s">
        <v>179</v>
      </c>
      <c r="F102" s="4" t="s">
        <v>579</v>
      </c>
      <c r="G102" s="4" t="s">
        <v>750</v>
      </c>
      <c r="H102" s="4" t="s">
        <v>15</v>
      </c>
      <c r="I102" s="4" t="s">
        <v>63</v>
      </c>
      <c r="J102" s="4" t="s">
        <v>114</v>
      </c>
      <c r="M102" s="4">
        <v>120</v>
      </c>
      <c r="N102" s="6" t="s">
        <v>74</v>
      </c>
      <c r="O102" s="5" t="s">
        <v>58</v>
      </c>
      <c r="P102" s="5" t="s">
        <v>21</v>
      </c>
      <c r="Q102" s="17" t="s">
        <v>424</v>
      </c>
      <c r="R102" s="5" t="s">
        <v>37</v>
      </c>
      <c r="S102" s="5" t="s">
        <v>37</v>
      </c>
      <c r="X102" s="4" t="s">
        <v>95</v>
      </c>
      <c r="Y102" s="8"/>
      <c r="Z102" s="8"/>
      <c r="AA102" s="8"/>
      <c r="AB102" s="8"/>
      <c r="AC102" s="8"/>
      <c r="AD102" s="8"/>
      <c r="AE102" s="8"/>
      <c r="AF102" s="8"/>
      <c r="AG102" s="8"/>
      <c r="AH102" s="8">
        <f t="shared" si="1"/>
        <v>0</v>
      </c>
      <c r="AI102" s="8">
        <v>0.96</v>
      </c>
      <c r="AJ102" s="8"/>
      <c r="AK102" s="8"/>
      <c r="AL102" s="8"/>
      <c r="AM102" s="8">
        <v>9.0959999999999999E-2</v>
      </c>
      <c r="AN102" s="4" t="s">
        <v>96</v>
      </c>
      <c r="AO102" s="4" t="s">
        <v>98</v>
      </c>
    </row>
    <row r="103" spans="1:41" ht="14.4" customHeight="1" x14ac:dyDescent="0.25">
      <c r="A103" s="4" t="s">
        <v>898</v>
      </c>
      <c r="B103" s="15" t="s">
        <v>477</v>
      </c>
      <c r="C103" s="15">
        <v>2019</v>
      </c>
      <c r="D103" s="12" t="s">
        <v>800</v>
      </c>
      <c r="E103" s="15" t="s">
        <v>179</v>
      </c>
      <c r="F103" s="4" t="s">
        <v>579</v>
      </c>
      <c r="G103" s="4" t="s">
        <v>568</v>
      </c>
      <c r="H103" s="15" t="s">
        <v>15</v>
      </c>
      <c r="I103" s="15" t="s">
        <v>16</v>
      </c>
      <c r="J103" s="18" t="s">
        <v>419</v>
      </c>
      <c r="K103" s="18"/>
      <c r="L103" s="18"/>
      <c r="M103" s="17"/>
      <c r="N103" s="33"/>
      <c r="O103" s="17"/>
      <c r="P103" s="17" t="s">
        <v>21</v>
      </c>
      <c r="Q103" s="17" t="s">
        <v>48</v>
      </c>
      <c r="R103" s="5" t="s">
        <v>44</v>
      </c>
      <c r="S103" s="17" t="s">
        <v>432</v>
      </c>
      <c r="AH103" s="25">
        <f t="shared" si="1"/>
        <v>0</v>
      </c>
      <c r="AI103" s="21">
        <v>286.79999999999995</v>
      </c>
      <c r="AJ103" s="21"/>
      <c r="AK103" s="21"/>
      <c r="AL103" s="21"/>
      <c r="AM103" s="15"/>
      <c r="AN103" s="4" t="s">
        <v>96</v>
      </c>
      <c r="AO103" s="4" t="s">
        <v>98</v>
      </c>
    </row>
    <row r="104" spans="1:41" ht="14.4" customHeight="1" x14ac:dyDescent="0.25">
      <c r="A104" s="4" t="s">
        <v>898</v>
      </c>
      <c r="B104" s="15" t="s">
        <v>477</v>
      </c>
      <c r="C104" s="15">
        <v>2019</v>
      </c>
      <c r="D104" s="12" t="s">
        <v>800</v>
      </c>
      <c r="E104" s="15" t="s">
        <v>179</v>
      </c>
      <c r="F104" s="4" t="s">
        <v>579</v>
      </c>
      <c r="G104" s="4" t="s">
        <v>568</v>
      </c>
      <c r="H104" s="15" t="s">
        <v>15</v>
      </c>
      <c r="I104" s="15" t="s">
        <v>16</v>
      </c>
      <c r="J104" s="18" t="s">
        <v>419</v>
      </c>
      <c r="K104" s="18"/>
      <c r="L104" s="18"/>
      <c r="M104" s="16"/>
      <c r="N104" s="34"/>
      <c r="O104" s="17"/>
      <c r="P104" s="17" t="s">
        <v>21</v>
      </c>
      <c r="Q104" s="17" t="s">
        <v>48</v>
      </c>
      <c r="R104" s="5" t="s">
        <v>44</v>
      </c>
      <c r="S104" s="24" t="s">
        <v>432</v>
      </c>
      <c r="AH104" s="25">
        <f t="shared" si="1"/>
        <v>0</v>
      </c>
      <c r="AI104" s="15"/>
      <c r="AJ104" s="15"/>
      <c r="AK104" s="15"/>
      <c r="AL104" s="15"/>
      <c r="AM104" s="15">
        <v>0.50280000000000002</v>
      </c>
      <c r="AN104" s="4" t="s">
        <v>96</v>
      </c>
      <c r="AO104" s="4" t="s">
        <v>98</v>
      </c>
    </row>
    <row r="105" spans="1:41" ht="14.4" customHeight="1" x14ac:dyDescent="0.25">
      <c r="A105" s="4" t="s">
        <v>899</v>
      </c>
      <c r="B105" s="4" t="s">
        <v>1080</v>
      </c>
      <c r="C105" s="4">
        <v>2015</v>
      </c>
      <c r="E105" s="4" t="s">
        <v>180</v>
      </c>
      <c r="F105" s="4" t="s">
        <v>578</v>
      </c>
      <c r="G105" s="4" t="s">
        <v>1082</v>
      </c>
      <c r="H105" s="15" t="s">
        <v>15</v>
      </c>
      <c r="I105" s="15" t="s">
        <v>16</v>
      </c>
      <c r="J105" s="4" t="s">
        <v>1081</v>
      </c>
      <c r="P105" s="5" t="s">
        <v>21</v>
      </c>
      <c r="Q105" s="5" t="s">
        <v>48</v>
      </c>
      <c r="R105" s="5" t="s">
        <v>37</v>
      </c>
      <c r="S105" s="5" t="s">
        <v>1058</v>
      </c>
      <c r="X105" s="4" t="s">
        <v>112</v>
      </c>
      <c r="Y105" s="4">
        <v>20.8</v>
      </c>
      <c r="AF105" s="4">
        <v>13.28</v>
      </c>
      <c r="AH105" s="25">
        <f t="shared" si="1"/>
        <v>0</v>
      </c>
      <c r="AI105" s="4">
        <v>222.13</v>
      </c>
      <c r="AL105" s="4">
        <v>265.33999999999997</v>
      </c>
      <c r="AN105" s="4" t="s">
        <v>96</v>
      </c>
      <c r="AO105" s="4" t="s">
        <v>97</v>
      </c>
    </row>
    <row r="106" spans="1:41" ht="14.4" customHeight="1" x14ac:dyDescent="0.25">
      <c r="A106" s="4" t="s">
        <v>899</v>
      </c>
      <c r="B106" s="4" t="s">
        <v>1080</v>
      </c>
      <c r="C106" s="4">
        <v>2015</v>
      </c>
      <c r="E106" s="4" t="s">
        <v>180</v>
      </c>
      <c r="F106" s="4" t="s">
        <v>578</v>
      </c>
      <c r="G106" s="4" t="s">
        <v>1082</v>
      </c>
      <c r="H106" s="15" t="s">
        <v>15</v>
      </c>
      <c r="I106" s="15" t="s">
        <v>16</v>
      </c>
      <c r="J106" s="4" t="s">
        <v>1081</v>
      </c>
      <c r="P106" s="5" t="s">
        <v>21</v>
      </c>
      <c r="Q106" s="5" t="s">
        <v>48</v>
      </c>
      <c r="R106" s="5" t="s">
        <v>37</v>
      </c>
      <c r="S106" s="5" t="s">
        <v>1058</v>
      </c>
      <c r="X106" s="4" t="s">
        <v>112</v>
      </c>
      <c r="Y106" s="4">
        <v>18.53</v>
      </c>
      <c r="AF106" s="4">
        <v>3.05</v>
      </c>
      <c r="AH106" s="25">
        <f t="shared" si="1"/>
        <v>0</v>
      </c>
      <c r="AI106" s="4">
        <v>14.34</v>
      </c>
      <c r="AL106" s="4">
        <v>4.41</v>
      </c>
      <c r="AN106" s="4" t="s">
        <v>96</v>
      </c>
      <c r="AO106" s="4" t="s">
        <v>97</v>
      </c>
    </row>
    <row r="107" spans="1:41" ht="14.4" customHeight="1" x14ac:dyDescent="0.25">
      <c r="A107" s="4" t="s">
        <v>900</v>
      </c>
      <c r="B107" s="15" t="s">
        <v>487</v>
      </c>
      <c r="C107" s="21">
        <v>2018</v>
      </c>
      <c r="D107" s="15"/>
      <c r="E107" s="15" t="s">
        <v>179</v>
      </c>
      <c r="F107" s="4" t="s">
        <v>578</v>
      </c>
      <c r="G107" s="4" t="s">
        <v>689</v>
      </c>
      <c r="H107" s="15" t="s">
        <v>15</v>
      </c>
      <c r="I107" s="18" t="s">
        <v>16</v>
      </c>
      <c r="J107" s="18" t="s">
        <v>100</v>
      </c>
      <c r="K107" s="18"/>
      <c r="L107" s="18"/>
      <c r="M107" s="17"/>
      <c r="N107" s="33"/>
      <c r="O107" s="17"/>
      <c r="P107" s="17" t="s">
        <v>21</v>
      </c>
      <c r="Q107" s="17" t="s">
        <v>48</v>
      </c>
      <c r="R107" s="17" t="s">
        <v>37</v>
      </c>
      <c r="S107" s="17" t="s">
        <v>421</v>
      </c>
      <c r="AH107" s="25">
        <f t="shared" si="1"/>
        <v>0</v>
      </c>
      <c r="AI107" s="22">
        <v>222</v>
      </c>
      <c r="AJ107" s="22"/>
      <c r="AK107" s="22"/>
      <c r="AL107" s="22"/>
      <c r="AM107" s="15"/>
      <c r="AN107" s="4" t="s">
        <v>96</v>
      </c>
      <c r="AO107" s="4" t="s">
        <v>98</v>
      </c>
    </row>
    <row r="108" spans="1:41" ht="14.4" customHeight="1" x14ac:dyDescent="0.25">
      <c r="A108" s="4" t="s">
        <v>900</v>
      </c>
      <c r="B108" s="15" t="s">
        <v>487</v>
      </c>
      <c r="C108" s="21">
        <v>2018</v>
      </c>
      <c r="D108" s="15"/>
      <c r="E108" s="15" t="s">
        <v>179</v>
      </c>
      <c r="F108" s="4" t="s">
        <v>578</v>
      </c>
      <c r="G108" s="4" t="s">
        <v>689</v>
      </c>
      <c r="H108" s="15" t="s">
        <v>15</v>
      </c>
      <c r="I108" s="18" t="s">
        <v>16</v>
      </c>
      <c r="J108" s="18" t="s">
        <v>100</v>
      </c>
      <c r="K108" s="18"/>
      <c r="L108" s="18"/>
      <c r="M108" s="17"/>
      <c r="N108" s="33"/>
      <c r="O108" s="17"/>
      <c r="P108" s="17" t="s">
        <v>21</v>
      </c>
      <c r="Q108" s="17" t="s">
        <v>48</v>
      </c>
      <c r="R108" s="17" t="s">
        <v>37</v>
      </c>
      <c r="S108" s="17" t="s">
        <v>421</v>
      </c>
      <c r="AH108" s="25">
        <f t="shared" si="1"/>
        <v>0</v>
      </c>
      <c r="AI108" s="22">
        <v>13.440000000000001</v>
      </c>
      <c r="AJ108" s="22"/>
      <c r="AK108" s="22"/>
      <c r="AL108" s="22"/>
      <c r="AM108" s="15"/>
      <c r="AN108" s="4" t="s">
        <v>96</v>
      </c>
      <c r="AO108" s="4" t="s">
        <v>98</v>
      </c>
    </row>
    <row r="109" spans="1:41" ht="14.4" customHeight="1" x14ac:dyDescent="0.25">
      <c r="A109" s="4" t="s">
        <v>901</v>
      </c>
      <c r="B109" s="4" t="s">
        <v>115</v>
      </c>
      <c r="C109" s="4">
        <v>2019</v>
      </c>
      <c r="E109" s="15" t="s">
        <v>179</v>
      </c>
      <c r="F109" s="4" t="s">
        <v>578</v>
      </c>
      <c r="H109" s="4" t="s">
        <v>15</v>
      </c>
      <c r="I109" s="4" t="s">
        <v>16</v>
      </c>
      <c r="J109" s="4" t="s">
        <v>116</v>
      </c>
      <c r="N109" s="6" t="s">
        <v>25</v>
      </c>
      <c r="O109" s="5" t="s">
        <v>58</v>
      </c>
      <c r="P109" s="5" t="s">
        <v>21</v>
      </c>
      <c r="Q109" s="17" t="s">
        <v>424</v>
      </c>
      <c r="R109" s="5" t="s">
        <v>37</v>
      </c>
      <c r="S109" s="5" t="s">
        <v>37</v>
      </c>
      <c r="X109" s="5" t="s">
        <v>112</v>
      </c>
      <c r="Y109" s="14"/>
      <c r="Z109" s="8"/>
      <c r="AA109" s="8"/>
      <c r="AB109" s="8"/>
      <c r="AC109" s="8"/>
      <c r="AD109" s="8"/>
      <c r="AE109" s="8"/>
      <c r="AF109" s="8"/>
      <c r="AG109" s="8"/>
      <c r="AH109" s="8">
        <f t="shared" si="1"/>
        <v>0</v>
      </c>
      <c r="AI109" s="14"/>
      <c r="AJ109" s="14">
        <v>73.168000000000006</v>
      </c>
      <c r="AK109" s="14"/>
      <c r="AL109" s="8"/>
      <c r="AM109" s="8"/>
      <c r="AN109" s="4" t="s">
        <v>96</v>
      </c>
      <c r="AO109" s="4" t="s">
        <v>98</v>
      </c>
    </row>
    <row r="110" spans="1:41" ht="14.4" customHeight="1" x14ac:dyDescent="0.25">
      <c r="A110" s="4" t="s">
        <v>586</v>
      </c>
      <c r="B110" s="4" t="s">
        <v>27</v>
      </c>
      <c r="C110" s="4">
        <v>2020</v>
      </c>
      <c r="D110" s="23" t="s">
        <v>171</v>
      </c>
      <c r="E110" s="4" t="s">
        <v>179</v>
      </c>
      <c r="F110" s="4" t="s">
        <v>579</v>
      </c>
      <c r="G110" s="4" t="s">
        <v>602</v>
      </c>
      <c r="H110" s="4" t="s">
        <v>15</v>
      </c>
      <c r="I110" s="4" t="s">
        <v>16</v>
      </c>
      <c r="J110" s="4" t="s">
        <v>170</v>
      </c>
      <c r="N110" s="6" t="s">
        <v>74</v>
      </c>
      <c r="O110" s="5" t="s">
        <v>26</v>
      </c>
      <c r="P110" s="5" t="s">
        <v>21</v>
      </c>
      <c r="Q110" s="5" t="s">
        <v>424</v>
      </c>
      <c r="R110" s="5" t="s">
        <v>37</v>
      </c>
      <c r="S110" s="5" t="s">
        <v>37</v>
      </c>
      <c r="U110" s="7"/>
      <c r="X110" s="4" t="s">
        <v>95</v>
      </c>
      <c r="Y110" s="8">
        <v>12.3</v>
      </c>
      <c r="Z110" s="8">
        <v>8.3000000000000007</v>
      </c>
      <c r="AA110" s="8">
        <v>5.86</v>
      </c>
      <c r="AB110" s="8"/>
      <c r="AC110" s="8"/>
      <c r="AD110" s="8"/>
      <c r="AE110" s="8"/>
      <c r="AF110" s="8">
        <v>9.01</v>
      </c>
      <c r="AG110" s="8"/>
      <c r="AH110" s="25">
        <f t="shared" si="1"/>
        <v>0</v>
      </c>
      <c r="AI110" s="8"/>
      <c r="AJ110" s="8"/>
      <c r="AK110" s="8"/>
      <c r="AL110" s="8"/>
      <c r="AM110" s="8">
        <v>133.09</v>
      </c>
      <c r="AN110" s="4" t="s">
        <v>96</v>
      </c>
      <c r="AO110" s="4" t="s">
        <v>97</v>
      </c>
    </row>
    <row r="111" spans="1:41" ht="14.4" customHeight="1" x14ac:dyDescent="0.25">
      <c r="A111" s="4" t="s">
        <v>902</v>
      </c>
      <c r="B111" s="15" t="s">
        <v>489</v>
      </c>
      <c r="C111" s="15">
        <v>2023</v>
      </c>
      <c r="D111" s="12" t="s">
        <v>818</v>
      </c>
      <c r="E111" s="15" t="s">
        <v>179</v>
      </c>
      <c r="F111" s="4" t="s">
        <v>579</v>
      </c>
      <c r="G111" s="4" t="s">
        <v>565</v>
      </c>
      <c r="H111" s="15" t="s">
        <v>15</v>
      </c>
      <c r="I111" s="15" t="s">
        <v>16</v>
      </c>
      <c r="J111" s="18" t="s">
        <v>100</v>
      </c>
      <c r="K111" s="18"/>
      <c r="L111" s="18"/>
      <c r="M111" s="17"/>
      <c r="N111" s="33"/>
      <c r="O111" s="17"/>
      <c r="P111" s="17" t="s">
        <v>21</v>
      </c>
      <c r="Q111" s="17" t="s">
        <v>48</v>
      </c>
      <c r="R111" s="5" t="s">
        <v>44</v>
      </c>
      <c r="S111" s="17" t="s">
        <v>432</v>
      </c>
      <c r="AH111" s="8">
        <f t="shared" si="1"/>
        <v>0</v>
      </c>
      <c r="AI111" s="21">
        <v>530.40000000000009</v>
      </c>
      <c r="AJ111" s="21"/>
      <c r="AK111" s="21"/>
      <c r="AL111" s="21"/>
      <c r="AM111" s="15"/>
      <c r="AN111" s="4" t="s">
        <v>96</v>
      </c>
      <c r="AO111" s="4" t="s">
        <v>98</v>
      </c>
    </row>
    <row r="112" spans="1:41" ht="13.8" customHeight="1" x14ac:dyDescent="0.25">
      <c r="A112" s="4" t="s">
        <v>902</v>
      </c>
      <c r="B112" s="15" t="s">
        <v>489</v>
      </c>
      <c r="C112" s="15">
        <v>2023</v>
      </c>
      <c r="D112" s="12" t="s">
        <v>818</v>
      </c>
      <c r="E112" s="15" t="s">
        <v>179</v>
      </c>
      <c r="F112" s="4" t="s">
        <v>579</v>
      </c>
      <c r="G112" s="4" t="s">
        <v>565</v>
      </c>
      <c r="H112" s="15" t="s">
        <v>15</v>
      </c>
      <c r="I112" s="15" t="s">
        <v>16</v>
      </c>
      <c r="J112" s="18" t="s">
        <v>100</v>
      </c>
      <c r="K112" s="18"/>
      <c r="L112" s="18"/>
      <c r="M112" s="16"/>
      <c r="N112" s="34"/>
      <c r="O112" s="17"/>
      <c r="P112" s="17" t="s">
        <v>21</v>
      </c>
      <c r="Q112" s="17" t="s">
        <v>48</v>
      </c>
      <c r="R112" s="5" t="s">
        <v>44</v>
      </c>
      <c r="S112" s="24" t="s">
        <v>432</v>
      </c>
      <c r="AH112" s="8">
        <f t="shared" si="1"/>
        <v>0</v>
      </c>
      <c r="AI112" s="15"/>
      <c r="AJ112" s="15"/>
      <c r="AK112" s="15"/>
      <c r="AL112" s="15"/>
      <c r="AM112" s="15">
        <v>0.53520000000000001</v>
      </c>
      <c r="AN112" s="4" t="s">
        <v>96</v>
      </c>
      <c r="AO112" s="4" t="s">
        <v>98</v>
      </c>
    </row>
    <row r="113" spans="1:41" ht="13.8" customHeight="1" x14ac:dyDescent="0.25">
      <c r="A113" s="4" t="s">
        <v>903</v>
      </c>
      <c r="B113" s="4" t="s">
        <v>117</v>
      </c>
      <c r="C113" s="4">
        <v>2018</v>
      </c>
      <c r="E113" s="4" t="s">
        <v>179</v>
      </c>
      <c r="F113" s="4" t="s">
        <v>579</v>
      </c>
      <c r="G113" s="4" t="s">
        <v>754</v>
      </c>
      <c r="H113" s="4" t="s">
        <v>15</v>
      </c>
      <c r="I113" s="4" t="s">
        <v>16</v>
      </c>
      <c r="N113" s="6" t="s">
        <v>25</v>
      </c>
      <c r="O113" s="5" t="s">
        <v>58</v>
      </c>
      <c r="P113" s="5" t="s">
        <v>21</v>
      </c>
      <c r="Q113" s="17" t="s">
        <v>424</v>
      </c>
      <c r="R113" s="5" t="s">
        <v>37</v>
      </c>
      <c r="S113" s="5" t="s">
        <v>37</v>
      </c>
      <c r="X113" s="5" t="s">
        <v>112</v>
      </c>
      <c r="Y113" s="14">
        <v>20</v>
      </c>
      <c r="Z113" s="8"/>
      <c r="AA113" s="8"/>
      <c r="AB113" s="8"/>
      <c r="AC113" s="8"/>
      <c r="AD113" s="8"/>
      <c r="AE113" s="8"/>
      <c r="AF113" s="8"/>
      <c r="AG113" s="8"/>
      <c r="AH113" s="8">
        <f t="shared" si="1"/>
        <v>0</v>
      </c>
      <c r="AI113" s="14"/>
      <c r="AJ113" s="14">
        <v>117.84800000000001</v>
      </c>
      <c r="AK113" s="14"/>
      <c r="AL113" s="8"/>
      <c r="AM113" s="8"/>
      <c r="AN113" s="4" t="s">
        <v>96</v>
      </c>
      <c r="AO113" s="4" t="s">
        <v>98</v>
      </c>
    </row>
    <row r="114" spans="1:41" ht="13.8" customHeight="1" x14ac:dyDescent="0.25">
      <c r="A114" s="4" t="s">
        <v>904</v>
      </c>
      <c r="B114" s="4" t="s">
        <v>35</v>
      </c>
      <c r="C114" s="4">
        <v>2023</v>
      </c>
      <c r="D114" s="23" t="s">
        <v>157</v>
      </c>
      <c r="E114" s="4" t="s">
        <v>179</v>
      </c>
      <c r="F114" s="4" t="s">
        <v>579</v>
      </c>
      <c r="G114" s="4" t="s">
        <v>756</v>
      </c>
      <c r="H114" s="4" t="s">
        <v>15</v>
      </c>
      <c r="I114" s="4" t="s">
        <v>16</v>
      </c>
      <c r="J114" s="4" t="s">
        <v>123</v>
      </c>
      <c r="N114" s="6" t="s">
        <v>74</v>
      </c>
      <c r="O114" s="5" t="s">
        <v>58</v>
      </c>
      <c r="P114" s="5" t="s">
        <v>21</v>
      </c>
      <c r="Q114" s="17" t="s">
        <v>424</v>
      </c>
      <c r="R114" s="5" t="s">
        <v>37</v>
      </c>
      <c r="S114" s="5" t="s">
        <v>37</v>
      </c>
      <c r="T114" s="4" t="s">
        <v>159</v>
      </c>
      <c r="V114" s="4">
        <v>1.5</v>
      </c>
      <c r="X114" s="4" t="s">
        <v>112</v>
      </c>
      <c r="Y114" s="8"/>
      <c r="Z114" s="8"/>
      <c r="AA114" s="8"/>
      <c r="AB114" s="8"/>
      <c r="AC114" s="8"/>
      <c r="AD114" s="8"/>
      <c r="AE114" s="8"/>
      <c r="AF114" s="8"/>
      <c r="AG114" s="8"/>
      <c r="AH114" s="8">
        <f t="shared" si="1"/>
        <v>0</v>
      </c>
      <c r="AI114" s="8">
        <v>108</v>
      </c>
      <c r="AJ114" s="8">
        <v>4.8</v>
      </c>
      <c r="AK114" s="8">
        <v>82.8</v>
      </c>
      <c r="AL114" s="8"/>
      <c r="AM114" s="8">
        <v>383.04</v>
      </c>
      <c r="AN114" s="4" t="s">
        <v>96</v>
      </c>
      <c r="AO114" s="4" t="s">
        <v>97</v>
      </c>
    </row>
    <row r="115" spans="1:41" ht="13.8" customHeight="1" x14ac:dyDescent="0.25">
      <c r="A115" s="4" t="s">
        <v>904</v>
      </c>
      <c r="B115" s="4" t="s">
        <v>35</v>
      </c>
      <c r="C115" s="4">
        <v>2023</v>
      </c>
      <c r="D115" s="23" t="s">
        <v>157</v>
      </c>
      <c r="E115" s="4" t="s">
        <v>179</v>
      </c>
      <c r="F115" s="4" t="s">
        <v>579</v>
      </c>
      <c r="G115" s="4" t="s">
        <v>756</v>
      </c>
      <c r="H115" s="4" t="s">
        <v>15</v>
      </c>
      <c r="I115" s="4" t="s">
        <v>16</v>
      </c>
      <c r="J115" s="4" t="s">
        <v>123</v>
      </c>
      <c r="N115" s="6" t="s">
        <v>74</v>
      </c>
      <c r="O115" s="5" t="s">
        <v>58</v>
      </c>
      <c r="P115" s="5" t="s">
        <v>21</v>
      </c>
      <c r="Q115" s="17" t="s">
        <v>424</v>
      </c>
      <c r="R115" s="5" t="s">
        <v>37</v>
      </c>
      <c r="S115" s="5" t="s">
        <v>37</v>
      </c>
      <c r="T115" s="4" t="s">
        <v>160</v>
      </c>
      <c r="V115" s="4">
        <v>1.5</v>
      </c>
      <c r="X115" s="4" t="s">
        <v>112</v>
      </c>
      <c r="Y115" s="8"/>
      <c r="Z115" s="8"/>
      <c r="AA115" s="8"/>
      <c r="AB115" s="8"/>
      <c r="AC115" s="8"/>
      <c r="AD115" s="8"/>
      <c r="AE115" s="8"/>
      <c r="AF115" s="8"/>
      <c r="AG115" s="8"/>
      <c r="AH115" s="8">
        <f t="shared" si="1"/>
        <v>0</v>
      </c>
      <c r="AI115" s="8">
        <v>108.24</v>
      </c>
      <c r="AJ115" s="8">
        <v>4.8</v>
      </c>
      <c r="AK115" s="8">
        <v>114.72</v>
      </c>
      <c r="AL115" s="8"/>
      <c r="AM115" s="8">
        <v>281.27999999999997</v>
      </c>
      <c r="AN115" s="4" t="s">
        <v>96</v>
      </c>
      <c r="AO115" s="4" t="s">
        <v>97</v>
      </c>
    </row>
    <row r="116" spans="1:41" ht="13.8" customHeight="1" x14ac:dyDescent="0.25">
      <c r="A116" s="4" t="s">
        <v>904</v>
      </c>
      <c r="B116" s="4" t="s">
        <v>35</v>
      </c>
      <c r="C116" s="4">
        <v>2023</v>
      </c>
      <c r="D116" s="23" t="s">
        <v>157</v>
      </c>
      <c r="E116" s="4" t="s">
        <v>179</v>
      </c>
      <c r="F116" s="4" t="s">
        <v>579</v>
      </c>
      <c r="G116" s="4" t="s">
        <v>756</v>
      </c>
      <c r="H116" s="4" t="s">
        <v>15</v>
      </c>
      <c r="I116" s="4" t="s">
        <v>16</v>
      </c>
      <c r="J116" s="4" t="s">
        <v>123</v>
      </c>
      <c r="N116" s="6" t="s">
        <v>74</v>
      </c>
      <c r="O116" s="5" t="s">
        <v>58</v>
      </c>
      <c r="P116" s="5" t="s">
        <v>21</v>
      </c>
      <c r="Q116" s="17" t="s">
        <v>424</v>
      </c>
      <c r="R116" s="5" t="s">
        <v>37</v>
      </c>
      <c r="S116" s="5" t="s">
        <v>37</v>
      </c>
      <c r="T116" s="4" t="s">
        <v>158</v>
      </c>
      <c r="V116" s="4">
        <v>1.5</v>
      </c>
      <c r="X116" s="4" t="s">
        <v>112</v>
      </c>
      <c r="Y116" s="8"/>
      <c r="Z116" s="8"/>
      <c r="AA116" s="8"/>
      <c r="AB116" s="8"/>
      <c r="AC116" s="8"/>
      <c r="AD116" s="8"/>
      <c r="AE116" s="8">
        <v>0.42</v>
      </c>
      <c r="AF116" s="8"/>
      <c r="AG116" s="8"/>
      <c r="AH116" s="8">
        <f t="shared" si="1"/>
        <v>0</v>
      </c>
      <c r="AI116" s="8">
        <v>181.44</v>
      </c>
      <c r="AJ116" s="8">
        <v>9.6</v>
      </c>
      <c r="AK116" s="8">
        <v>119.04</v>
      </c>
      <c r="AL116" s="8"/>
      <c r="AM116" s="8">
        <v>167.52</v>
      </c>
      <c r="AN116" s="4" t="s">
        <v>96</v>
      </c>
      <c r="AO116" s="4" t="s">
        <v>97</v>
      </c>
    </row>
    <row r="117" spans="1:41" ht="13.8" customHeight="1" x14ac:dyDescent="0.25">
      <c r="A117" s="4" t="s">
        <v>905</v>
      </c>
      <c r="B117" s="4" t="s">
        <v>35</v>
      </c>
      <c r="C117" s="4">
        <v>2020</v>
      </c>
      <c r="D117" s="23" t="s">
        <v>65</v>
      </c>
      <c r="E117" s="4" t="s">
        <v>179</v>
      </c>
      <c r="F117" s="4" t="s">
        <v>579</v>
      </c>
      <c r="G117" s="4" t="s">
        <v>755</v>
      </c>
      <c r="H117" s="4" t="s">
        <v>15</v>
      </c>
      <c r="I117" s="4" t="s">
        <v>16</v>
      </c>
      <c r="J117" s="4" t="s">
        <v>66</v>
      </c>
      <c r="M117" s="4">
        <f>5*30</f>
        <v>150</v>
      </c>
      <c r="N117" s="6" t="s">
        <v>67</v>
      </c>
      <c r="O117" s="5" t="s">
        <v>58</v>
      </c>
      <c r="P117" s="5" t="s">
        <v>21</v>
      </c>
      <c r="Q117" s="17" t="s">
        <v>424</v>
      </c>
      <c r="R117" s="5" t="s">
        <v>37</v>
      </c>
      <c r="S117" s="5" t="s">
        <v>37</v>
      </c>
      <c r="T117" s="4" t="s">
        <v>69</v>
      </c>
      <c r="V117" s="4">
        <v>1.8</v>
      </c>
      <c r="X117" s="4" t="s">
        <v>95</v>
      </c>
      <c r="Y117" s="8">
        <v>19.600000000000001</v>
      </c>
      <c r="Z117" s="8"/>
      <c r="AA117" s="8"/>
      <c r="AB117" s="8"/>
      <c r="AC117" s="8"/>
      <c r="AD117" s="8"/>
      <c r="AE117" s="8">
        <v>42</v>
      </c>
      <c r="AF117" s="8"/>
      <c r="AG117" s="8"/>
      <c r="AH117" s="8">
        <f t="shared" si="1"/>
        <v>0</v>
      </c>
      <c r="AI117" s="8">
        <v>9.64</v>
      </c>
      <c r="AJ117" s="8"/>
      <c r="AK117" s="8"/>
      <c r="AL117" s="8">
        <v>57.68</v>
      </c>
      <c r="AM117" s="8"/>
      <c r="AN117" s="4" t="s">
        <v>96</v>
      </c>
      <c r="AO117" s="4" t="s">
        <v>169</v>
      </c>
    </row>
    <row r="118" spans="1:41" ht="13.8" customHeight="1" x14ac:dyDescent="0.25">
      <c r="A118" s="4" t="s">
        <v>905</v>
      </c>
      <c r="B118" s="4" t="s">
        <v>35</v>
      </c>
      <c r="C118" s="4">
        <v>2018</v>
      </c>
      <c r="D118" s="23" t="s">
        <v>65</v>
      </c>
      <c r="E118" s="4" t="s">
        <v>179</v>
      </c>
      <c r="F118" s="4" t="s">
        <v>579</v>
      </c>
      <c r="G118" s="4" t="s">
        <v>755</v>
      </c>
      <c r="H118" s="4" t="s">
        <v>15</v>
      </c>
      <c r="I118" s="4" t="s">
        <v>16</v>
      </c>
      <c r="J118" s="4" t="s">
        <v>66</v>
      </c>
      <c r="M118" s="4">
        <f>5*30</f>
        <v>150</v>
      </c>
      <c r="N118" s="6" t="s">
        <v>67</v>
      </c>
      <c r="O118" s="5" t="s">
        <v>58</v>
      </c>
      <c r="P118" s="5" t="s">
        <v>21</v>
      </c>
      <c r="Q118" s="17" t="s">
        <v>424</v>
      </c>
      <c r="R118" s="5" t="s">
        <v>37</v>
      </c>
      <c r="S118" s="5" t="s">
        <v>37</v>
      </c>
      <c r="T118" s="4" t="s">
        <v>68</v>
      </c>
      <c r="V118" s="4">
        <v>1.8</v>
      </c>
      <c r="X118" s="4" t="s">
        <v>95</v>
      </c>
      <c r="Y118" s="8">
        <v>19.600000000000001</v>
      </c>
      <c r="Z118" s="8"/>
      <c r="AA118" s="8"/>
      <c r="AB118" s="8"/>
      <c r="AC118" s="8"/>
      <c r="AD118" s="8"/>
      <c r="AE118" s="8">
        <v>42</v>
      </c>
      <c r="AF118" s="8"/>
      <c r="AG118" s="8"/>
      <c r="AH118" s="8">
        <f t="shared" si="1"/>
        <v>0</v>
      </c>
      <c r="AI118" s="8">
        <v>86.01</v>
      </c>
      <c r="AJ118" s="8"/>
      <c r="AK118" s="8"/>
      <c r="AL118" s="8">
        <v>82.6</v>
      </c>
      <c r="AM118" s="8"/>
      <c r="AN118" s="4" t="s">
        <v>96</v>
      </c>
      <c r="AO118" s="4" t="s">
        <v>169</v>
      </c>
    </row>
    <row r="119" spans="1:41" ht="13.8" customHeight="1" x14ac:dyDescent="0.25">
      <c r="A119" s="4" t="s">
        <v>905</v>
      </c>
      <c r="B119" s="4" t="s">
        <v>35</v>
      </c>
      <c r="C119" s="4">
        <v>2020</v>
      </c>
      <c r="D119" s="19" t="s">
        <v>70</v>
      </c>
      <c r="E119" s="4" t="s">
        <v>179</v>
      </c>
      <c r="F119" s="4" t="s">
        <v>579</v>
      </c>
      <c r="G119" s="4" t="s">
        <v>755</v>
      </c>
      <c r="H119" s="4" t="s">
        <v>15</v>
      </c>
      <c r="I119" s="4" t="s">
        <v>16</v>
      </c>
      <c r="J119" s="4" t="s">
        <v>24</v>
      </c>
      <c r="M119" s="4">
        <f>5*365</f>
        <v>1825</v>
      </c>
      <c r="N119" s="6" t="s">
        <v>67</v>
      </c>
      <c r="O119" s="5" t="s">
        <v>58</v>
      </c>
      <c r="P119" s="5" t="s">
        <v>21</v>
      </c>
      <c r="Q119" s="17" t="s">
        <v>424</v>
      </c>
      <c r="R119" s="5" t="s">
        <v>37</v>
      </c>
      <c r="S119" s="5" t="s">
        <v>37</v>
      </c>
      <c r="Y119" s="8"/>
      <c r="Z119" s="8"/>
      <c r="AA119" s="8"/>
      <c r="AB119" s="8"/>
      <c r="AC119" s="8"/>
      <c r="AD119" s="8"/>
      <c r="AE119" s="8">
        <v>42</v>
      </c>
      <c r="AF119" s="8"/>
      <c r="AG119" s="8"/>
      <c r="AH119" s="8">
        <f t="shared" si="1"/>
        <v>0</v>
      </c>
      <c r="AI119" s="8">
        <v>3.5</v>
      </c>
      <c r="AJ119" s="8"/>
      <c r="AK119" s="8"/>
      <c r="AL119" s="8">
        <v>0.83</v>
      </c>
      <c r="AM119" s="8"/>
      <c r="AN119" s="4" t="s">
        <v>96</v>
      </c>
      <c r="AO119" s="4" t="s">
        <v>169</v>
      </c>
    </row>
    <row r="120" spans="1:41" ht="13.8" customHeight="1" x14ac:dyDescent="0.25">
      <c r="A120" s="4" t="s">
        <v>906</v>
      </c>
      <c r="B120" s="4" t="s">
        <v>35</v>
      </c>
      <c r="C120" s="4">
        <v>2017</v>
      </c>
      <c r="D120" s="23" t="s">
        <v>36</v>
      </c>
      <c r="E120" s="4" t="s">
        <v>179</v>
      </c>
      <c r="F120" s="4" t="s">
        <v>579</v>
      </c>
      <c r="G120" s="4" t="s">
        <v>757</v>
      </c>
      <c r="H120" s="4" t="s">
        <v>15</v>
      </c>
      <c r="I120" s="4" t="s">
        <v>16</v>
      </c>
      <c r="J120" s="4" t="s">
        <v>24</v>
      </c>
      <c r="M120" s="4">
        <v>120</v>
      </c>
      <c r="N120" s="6" t="s">
        <v>25</v>
      </c>
      <c r="O120" s="5" t="s">
        <v>58</v>
      </c>
      <c r="P120" s="5" t="s">
        <v>21</v>
      </c>
      <c r="Q120" s="17" t="s">
        <v>424</v>
      </c>
      <c r="R120" s="5" t="s">
        <v>37</v>
      </c>
      <c r="S120" s="5" t="s">
        <v>37</v>
      </c>
      <c r="U120" s="4">
        <v>7500</v>
      </c>
      <c r="V120" s="4">
        <v>1.3</v>
      </c>
      <c r="X120" s="4" t="s">
        <v>112</v>
      </c>
      <c r="Y120" s="8">
        <v>23.97</v>
      </c>
      <c r="Z120" s="8">
        <v>7.3</v>
      </c>
      <c r="AA120" s="8"/>
      <c r="AB120" s="8">
        <v>13.01</v>
      </c>
      <c r="AC120" s="8"/>
      <c r="AD120" s="8">
        <v>0.28999999999999998</v>
      </c>
      <c r="AE120" s="8">
        <v>1.48</v>
      </c>
      <c r="AF120" s="8"/>
      <c r="AG120" s="8"/>
      <c r="AH120" s="8">
        <f t="shared" si="1"/>
        <v>10.191968796188624</v>
      </c>
      <c r="AI120" s="8">
        <v>189</v>
      </c>
      <c r="AJ120" s="8"/>
      <c r="AK120" s="8"/>
      <c r="AL120" s="8"/>
      <c r="AM120" s="8">
        <v>0.41</v>
      </c>
      <c r="AN120" s="4" t="s">
        <v>96</v>
      </c>
      <c r="AO120" s="4" t="s">
        <v>97</v>
      </c>
    </row>
    <row r="121" spans="1:41" ht="13.8" customHeight="1" x14ac:dyDescent="0.25">
      <c r="A121" s="4" t="s">
        <v>907</v>
      </c>
      <c r="B121" s="4" t="s">
        <v>35</v>
      </c>
      <c r="C121" s="4">
        <v>2015</v>
      </c>
      <c r="E121" s="4" t="s">
        <v>179</v>
      </c>
      <c r="F121" s="4" t="s">
        <v>579</v>
      </c>
      <c r="G121" s="4" t="s">
        <v>759</v>
      </c>
      <c r="H121" s="4" t="s">
        <v>15</v>
      </c>
      <c r="I121" s="4" t="s">
        <v>16</v>
      </c>
      <c r="J121" s="4" t="s">
        <v>24</v>
      </c>
      <c r="M121" s="4">
        <v>164</v>
      </c>
      <c r="N121" s="6" t="s">
        <v>74</v>
      </c>
      <c r="O121" s="5" t="s">
        <v>58</v>
      </c>
      <c r="P121" s="5" t="s">
        <v>21</v>
      </c>
      <c r="Q121" s="17" t="s">
        <v>424</v>
      </c>
      <c r="R121" s="5" t="s">
        <v>37</v>
      </c>
      <c r="S121" s="5" t="s">
        <v>37</v>
      </c>
      <c r="X121" s="4" t="s">
        <v>95</v>
      </c>
      <c r="Y121" s="8"/>
      <c r="Z121" s="8"/>
      <c r="AA121" s="8"/>
      <c r="AB121" s="8"/>
      <c r="AC121" s="8"/>
      <c r="AD121" s="8"/>
      <c r="AE121" s="8"/>
      <c r="AF121" s="8"/>
      <c r="AG121" s="8"/>
      <c r="AH121" s="8">
        <f t="shared" si="1"/>
        <v>0</v>
      </c>
      <c r="AI121" s="8">
        <v>478.79999999999995</v>
      </c>
      <c r="AJ121" s="8"/>
      <c r="AK121" s="8"/>
      <c r="AL121" s="8"/>
      <c r="AM121" s="8">
        <v>0.25775999999999999</v>
      </c>
      <c r="AN121" s="4" t="s">
        <v>96</v>
      </c>
      <c r="AO121" s="4" t="s">
        <v>98</v>
      </c>
    </row>
    <row r="122" spans="1:41" ht="13.8" customHeight="1" x14ac:dyDescent="0.25">
      <c r="A122" s="4" t="s">
        <v>908</v>
      </c>
      <c r="B122" s="4" t="s">
        <v>35</v>
      </c>
      <c r="C122" s="4">
        <v>2022</v>
      </c>
      <c r="E122" s="4" t="s">
        <v>179</v>
      </c>
      <c r="F122" s="4" t="s">
        <v>579</v>
      </c>
      <c r="G122" s="4" t="s">
        <v>761</v>
      </c>
      <c r="H122" s="4" t="s">
        <v>15</v>
      </c>
      <c r="I122" s="4" t="s">
        <v>16</v>
      </c>
      <c r="J122" s="4" t="s">
        <v>24</v>
      </c>
      <c r="M122" s="4">
        <f>3*365</f>
        <v>1095</v>
      </c>
      <c r="R122" s="5" t="s">
        <v>37</v>
      </c>
      <c r="S122" s="5" t="s">
        <v>37</v>
      </c>
      <c r="T122" s="4" t="s">
        <v>118</v>
      </c>
      <c r="U122" s="4">
        <v>30000</v>
      </c>
      <c r="V122" s="4">
        <v>1.5</v>
      </c>
      <c r="W122" s="4" t="s">
        <v>119</v>
      </c>
      <c r="X122" s="4" t="s">
        <v>95</v>
      </c>
      <c r="Y122" s="8">
        <v>30</v>
      </c>
      <c r="Z122" s="8"/>
      <c r="AA122" s="8"/>
      <c r="AB122" s="8"/>
      <c r="AC122" s="8"/>
      <c r="AD122" s="8"/>
      <c r="AE122" s="8">
        <v>42</v>
      </c>
      <c r="AF122" s="8"/>
      <c r="AG122" s="8"/>
      <c r="AH122" s="8">
        <f t="shared" si="1"/>
        <v>0</v>
      </c>
      <c r="AI122" s="8"/>
      <c r="AJ122" s="8"/>
      <c r="AK122" s="8"/>
      <c r="AL122" s="8"/>
      <c r="AM122" s="8">
        <v>604.32000000000005</v>
      </c>
      <c r="AN122" s="4" t="s">
        <v>96</v>
      </c>
      <c r="AO122" s="4" t="s">
        <v>97</v>
      </c>
    </row>
    <row r="123" spans="1:41" ht="13.8" customHeight="1" x14ac:dyDescent="0.25">
      <c r="A123" s="4" t="s">
        <v>909</v>
      </c>
      <c r="B123" s="4" t="s">
        <v>35</v>
      </c>
      <c r="C123" s="4">
        <v>2019</v>
      </c>
      <c r="D123" s="23" t="s">
        <v>156</v>
      </c>
      <c r="E123" s="4" t="s">
        <v>179</v>
      </c>
      <c r="F123" s="4" t="s">
        <v>579</v>
      </c>
      <c r="G123" s="4" t="s">
        <v>758</v>
      </c>
      <c r="H123" s="4" t="s">
        <v>15</v>
      </c>
      <c r="I123" s="4" t="s">
        <v>16</v>
      </c>
      <c r="J123" s="4" t="s">
        <v>123</v>
      </c>
      <c r="M123" s="4">
        <v>153</v>
      </c>
      <c r="N123" s="6" t="s">
        <v>74</v>
      </c>
      <c r="O123" s="5" t="s">
        <v>58</v>
      </c>
      <c r="P123" s="5" t="s">
        <v>21</v>
      </c>
      <c r="Q123" s="17" t="s">
        <v>424</v>
      </c>
      <c r="R123" s="5" t="s">
        <v>37</v>
      </c>
      <c r="S123" s="5" t="s">
        <v>37</v>
      </c>
      <c r="V123" s="4">
        <v>1.8</v>
      </c>
      <c r="X123" s="4" t="s">
        <v>95</v>
      </c>
      <c r="Y123" s="8">
        <v>19.600000000000001</v>
      </c>
      <c r="Z123" s="8"/>
      <c r="AA123" s="8"/>
      <c r="AB123" s="8"/>
      <c r="AC123" s="8"/>
      <c r="AD123" s="8"/>
      <c r="AE123" s="8">
        <v>0.42</v>
      </c>
      <c r="AF123" s="8"/>
      <c r="AG123" s="8"/>
      <c r="AH123" s="8">
        <f t="shared" si="1"/>
        <v>0</v>
      </c>
      <c r="AI123" s="8"/>
      <c r="AJ123" s="8"/>
      <c r="AK123" s="8">
        <v>0.81</v>
      </c>
      <c r="AL123" s="8"/>
      <c r="AM123" s="8"/>
      <c r="AN123" s="4" t="s">
        <v>96</v>
      </c>
      <c r="AO123" s="4" t="s">
        <v>97</v>
      </c>
    </row>
    <row r="124" spans="1:41" ht="13.8" customHeight="1" x14ac:dyDescent="0.25">
      <c r="A124" s="4" t="s">
        <v>910</v>
      </c>
      <c r="B124" s="4" t="s">
        <v>35</v>
      </c>
      <c r="C124" s="4">
        <v>2024</v>
      </c>
      <c r="D124" s="11" t="s">
        <v>120</v>
      </c>
      <c r="E124" s="4" t="s">
        <v>179</v>
      </c>
      <c r="F124" s="4" t="s">
        <v>579</v>
      </c>
      <c r="G124" s="4" t="s">
        <v>760</v>
      </c>
      <c r="H124" s="4" t="s">
        <v>15</v>
      </c>
      <c r="I124" s="4" t="s">
        <v>16</v>
      </c>
      <c r="J124" s="4" t="s">
        <v>24</v>
      </c>
      <c r="M124" s="4">
        <f>5*365</f>
        <v>1825</v>
      </c>
      <c r="R124" s="5" t="s">
        <v>37</v>
      </c>
      <c r="S124" s="5" t="s">
        <v>37</v>
      </c>
      <c r="X124" s="4" t="s">
        <v>95</v>
      </c>
      <c r="Y124" s="8">
        <v>19.600000000000001</v>
      </c>
      <c r="Z124" s="8">
        <v>9.25</v>
      </c>
      <c r="AA124" s="8">
        <v>6</v>
      </c>
      <c r="AB124" s="8"/>
      <c r="AC124" s="8"/>
      <c r="AD124" s="8"/>
      <c r="AE124" s="8">
        <v>35</v>
      </c>
      <c r="AF124" s="8">
        <v>17.7</v>
      </c>
      <c r="AG124" s="8"/>
      <c r="AH124" s="8">
        <f t="shared" si="1"/>
        <v>0</v>
      </c>
      <c r="AI124" s="8">
        <v>3.69</v>
      </c>
      <c r="AJ124" s="8"/>
      <c r="AK124" s="8"/>
      <c r="AL124" s="8">
        <v>31.2</v>
      </c>
      <c r="AM124" s="8"/>
      <c r="AN124" s="4" t="s">
        <v>96</v>
      </c>
      <c r="AO124" s="4" t="s">
        <v>168</v>
      </c>
    </row>
    <row r="125" spans="1:41" ht="14.4" customHeight="1" x14ac:dyDescent="0.25">
      <c r="A125" s="4" t="s">
        <v>911</v>
      </c>
      <c r="B125" s="4" t="s">
        <v>121</v>
      </c>
      <c r="C125" s="4">
        <v>2019</v>
      </c>
      <c r="D125" s="4" t="s">
        <v>122</v>
      </c>
      <c r="E125" s="4" t="s">
        <v>179</v>
      </c>
      <c r="F125" s="4" t="s">
        <v>579</v>
      </c>
      <c r="G125" s="4" t="s">
        <v>762</v>
      </c>
      <c r="H125" s="4" t="s">
        <v>15</v>
      </c>
      <c r="I125" s="4" t="s">
        <v>16</v>
      </c>
      <c r="J125" s="4" t="s">
        <v>24</v>
      </c>
      <c r="N125" s="6" t="s">
        <v>25</v>
      </c>
      <c r="O125" s="5" t="s">
        <v>58</v>
      </c>
      <c r="P125" s="5" t="s">
        <v>21</v>
      </c>
      <c r="Q125" s="17" t="s">
        <v>424</v>
      </c>
      <c r="R125" s="5" t="s">
        <v>37</v>
      </c>
      <c r="S125" s="5" t="s">
        <v>37</v>
      </c>
      <c r="T125" s="4" t="s">
        <v>124</v>
      </c>
      <c r="X125" s="4" t="s">
        <v>95</v>
      </c>
      <c r="Y125" s="8">
        <v>27.15</v>
      </c>
      <c r="Z125" s="8">
        <v>6.32</v>
      </c>
      <c r="AA125" s="8"/>
      <c r="AB125" s="8"/>
      <c r="AC125" s="8"/>
      <c r="AD125" s="8"/>
      <c r="AE125" s="8">
        <v>77.2</v>
      </c>
      <c r="AF125" s="8">
        <v>11.7</v>
      </c>
      <c r="AG125" s="8"/>
      <c r="AH125" s="8">
        <f t="shared" si="1"/>
        <v>0</v>
      </c>
      <c r="AI125" s="8">
        <v>21.84</v>
      </c>
      <c r="AJ125" s="8"/>
      <c r="AK125" s="8"/>
      <c r="AL125" s="8"/>
      <c r="AM125" s="8"/>
      <c r="AN125" s="4" t="s">
        <v>96</v>
      </c>
      <c r="AO125" s="4" t="s">
        <v>98</v>
      </c>
    </row>
    <row r="126" spans="1:41" ht="14.4" customHeight="1" x14ac:dyDescent="0.25">
      <c r="A126" s="4" t="s">
        <v>911</v>
      </c>
      <c r="B126" s="4" t="s">
        <v>121</v>
      </c>
      <c r="C126" s="4">
        <v>2019</v>
      </c>
      <c r="D126" s="4" t="s">
        <v>122</v>
      </c>
      <c r="E126" s="4" t="s">
        <v>179</v>
      </c>
      <c r="F126" s="4" t="s">
        <v>579</v>
      </c>
      <c r="G126" s="4" t="s">
        <v>762</v>
      </c>
      <c r="H126" s="4" t="s">
        <v>15</v>
      </c>
      <c r="I126" s="4" t="s">
        <v>16</v>
      </c>
      <c r="J126" s="4" t="s">
        <v>24</v>
      </c>
      <c r="N126" s="6" t="s">
        <v>25</v>
      </c>
      <c r="O126" s="5" t="s">
        <v>58</v>
      </c>
      <c r="P126" s="5" t="s">
        <v>21</v>
      </c>
      <c r="Q126" s="17" t="s">
        <v>424</v>
      </c>
      <c r="R126" s="5" t="s">
        <v>37</v>
      </c>
      <c r="S126" s="5" t="s">
        <v>37</v>
      </c>
      <c r="T126" s="4" t="s">
        <v>123</v>
      </c>
      <c r="X126" s="4" t="s">
        <v>95</v>
      </c>
      <c r="Y126" s="8">
        <v>24.39</v>
      </c>
      <c r="Z126" s="8">
        <v>6.91</v>
      </c>
      <c r="AA126" s="8"/>
      <c r="AB126" s="8"/>
      <c r="AC126" s="8"/>
      <c r="AD126" s="8"/>
      <c r="AE126" s="8">
        <v>18.899999999999999</v>
      </c>
      <c r="AF126" s="8">
        <v>16.22</v>
      </c>
      <c r="AG126" s="8"/>
      <c r="AH126" s="8">
        <f t="shared" si="1"/>
        <v>0</v>
      </c>
      <c r="AI126" s="8">
        <v>64.930000000000007</v>
      </c>
      <c r="AJ126" s="8"/>
      <c r="AK126" s="8"/>
      <c r="AL126" s="8"/>
      <c r="AM126" s="8"/>
      <c r="AN126" s="4" t="s">
        <v>96</v>
      </c>
      <c r="AO126" s="4" t="s">
        <v>98</v>
      </c>
    </row>
    <row r="127" spans="1:41" ht="14.4" customHeight="1" x14ac:dyDescent="0.25">
      <c r="A127" s="4" t="s">
        <v>587</v>
      </c>
      <c r="B127" s="4" t="s">
        <v>1052</v>
      </c>
      <c r="C127" s="4">
        <v>2021</v>
      </c>
      <c r="D127" s="4" t="s">
        <v>1050</v>
      </c>
      <c r="E127" s="4" t="s">
        <v>179</v>
      </c>
      <c r="F127" s="4" t="s">
        <v>579</v>
      </c>
      <c r="G127" s="4" t="s">
        <v>1051</v>
      </c>
      <c r="H127" s="15" t="s">
        <v>15</v>
      </c>
      <c r="I127" s="15" t="s">
        <v>16</v>
      </c>
      <c r="J127" s="4" t="s">
        <v>1055</v>
      </c>
      <c r="P127" s="5" t="s">
        <v>21</v>
      </c>
      <c r="Q127" s="5" t="s">
        <v>48</v>
      </c>
      <c r="R127" s="5" t="s">
        <v>1056</v>
      </c>
      <c r="S127" s="5" t="s">
        <v>1056</v>
      </c>
      <c r="X127" s="4" t="s">
        <v>99</v>
      </c>
      <c r="Y127" s="4">
        <v>22</v>
      </c>
      <c r="AH127" s="25">
        <f t="shared" si="1"/>
        <v>0</v>
      </c>
      <c r="AI127" s="4">
        <v>6.3</v>
      </c>
      <c r="AL127" s="4">
        <v>510.14</v>
      </c>
      <c r="AN127" s="4" t="s">
        <v>96</v>
      </c>
      <c r="AO127" s="4" t="s">
        <v>97</v>
      </c>
    </row>
    <row r="128" spans="1:41" ht="14.4" customHeight="1" x14ac:dyDescent="0.25">
      <c r="A128" s="4" t="s">
        <v>912</v>
      </c>
      <c r="B128" s="28" t="s">
        <v>177</v>
      </c>
      <c r="C128" s="15">
        <v>2021</v>
      </c>
      <c r="D128" s="12" t="s">
        <v>827</v>
      </c>
      <c r="E128" s="15" t="s">
        <v>179</v>
      </c>
      <c r="F128" s="4" t="s">
        <v>579</v>
      </c>
      <c r="G128" s="4" t="s">
        <v>704</v>
      </c>
      <c r="H128" s="15" t="s">
        <v>15</v>
      </c>
      <c r="I128" s="15" t="s">
        <v>16</v>
      </c>
      <c r="J128" s="18" t="s">
        <v>66</v>
      </c>
      <c r="K128" s="18"/>
      <c r="L128" s="18"/>
      <c r="M128" s="16"/>
      <c r="N128" s="34"/>
      <c r="O128" s="17"/>
      <c r="P128" s="5" t="s">
        <v>21</v>
      </c>
      <c r="Q128" s="17" t="s">
        <v>424</v>
      </c>
      <c r="R128" s="17" t="s">
        <v>37</v>
      </c>
      <c r="S128" s="17" t="s">
        <v>37</v>
      </c>
      <c r="AH128" s="8">
        <f t="shared" si="1"/>
        <v>0</v>
      </c>
      <c r="AI128" s="16"/>
      <c r="AJ128" s="16"/>
      <c r="AK128" s="16"/>
      <c r="AL128" s="16"/>
      <c r="AM128" s="16">
        <v>0.12239999999999999</v>
      </c>
      <c r="AN128" s="4" t="s">
        <v>96</v>
      </c>
      <c r="AO128" s="4" t="s">
        <v>98</v>
      </c>
    </row>
    <row r="129" spans="1:41" ht="14.4" customHeight="1" x14ac:dyDescent="0.25">
      <c r="A129" s="4" t="s">
        <v>913</v>
      </c>
      <c r="B129" s="12" t="s">
        <v>177</v>
      </c>
      <c r="C129" s="12">
        <v>2023</v>
      </c>
      <c r="D129" s="12" t="s">
        <v>857</v>
      </c>
      <c r="E129" s="12" t="s">
        <v>179</v>
      </c>
      <c r="F129" s="4" t="s">
        <v>579</v>
      </c>
      <c r="G129" s="4" t="s">
        <v>708</v>
      </c>
      <c r="H129" s="12" t="s">
        <v>15</v>
      </c>
      <c r="I129" s="12" t="s">
        <v>16</v>
      </c>
      <c r="J129" s="12" t="s">
        <v>66</v>
      </c>
      <c r="K129" s="12"/>
      <c r="L129" s="12"/>
      <c r="M129" s="13"/>
      <c r="N129" s="35"/>
      <c r="O129" s="13"/>
      <c r="P129" s="5" t="s">
        <v>21</v>
      </c>
      <c r="Q129" s="17" t="s">
        <v>424</v>
      </c>
      <c r="R129" s="13" t="s">
        <v>37</v>
      </c>
      <c r="S129" s="13" t="s">
        <v>37</v>
      </c>
      <c r="AH129" s="8">
        <f t="shared" si="1"/>
        <v>0</v>
      </c>
      <c r="AI129" s="26">
        <v>108</v>
      </c>
      <c r="AJ129" s="26"/>
      <c r="AK129" s="26"/>
      <c r="AL129" s="26"/>
      <c r="AM129" s="12"/>
      <c r="AN129" s="4" t="s">
        <v>96</v>
      </c>
      <c r="AO129" s="4" t="s">
        <v>98</v>
      </c>
    </row>
    <row r="130" spans="1:41" ht="14.4" customHeight="1" x14ac:dyDescent="0.25">
      <c r="A130" s="4" t="s">
        <v>913</v>
      </c>
      <c r="B130" s="28" t="s">
        <v>177</v>
      </c>
      <c r="C130" s="15">
        <v>2023</v>
      </c>
      <c r="D130" s="12" t="s">
        <v>157</v>
      </c>
      <c r="E130" s="15" t="s">
        <v>179</v>
      </c>
      <c r="F130" s="4" t="s">
        <v>579</v>
      </c>
      <c r="G130" s="4" t="s">
        <v>708</v>
      </c>
      <c r="H130" s="15" t="s">
        <v>15</v>
      </c>
      <c r="I130" s="15" t="s">
        <v>16</v>
      </c>
      <c r="J130" s="18" t="s">
        <v>66</v>
      </c>
      <c r="K130" s="18"/>
      <c r="L130" s="18"/>
      <c r="M130" s="16"/>
      <c r="N130" s="34"/>
      <c r="O130" s="17"/>
      <c r="P130" s="5" t="s">
        <v>21</v>
      </c>
      <c r="Q130" s="17" t="s">
        <v>424</v>
      </c>
      <c r="R130" s="17" t="s">
        <v>37</v>
      </c>
      <c r="S130" s="17" t="s">
        <v>37</v>
      </c>
      <c r="AH130" s="8">
        <f t="shared" ref="AH130:AH193" si="2">(AB130*(14.01/18.04))+(AC130*(14.01/62))+(AD130*(14.01/46.01))</f>
        <v>0</v>
      </c>
      <c r="AI130" s="16"/>
      <c r="AJ130" s="16"/>
      <c r="AK130" s="16"/>
      <c r="AL130" s="16"/>
      <c r="AM130" s="16">
        <v>0.16752</v>
      </c>
      <c r="AN130" s="4" t="s">
        <v>96</v>
      </c>
      <c r="AO130" s="4" t="s">
        <v>98</v>
      </c>
    </row>
    <row r="131" spans="1:41" ht="14.4" customHeight="1" x14ac:dyDescent="0.25">
      <c r="A131" s="4" t="s">
        <v>913</v>
      </c>
      <c r="B131" s="28" t="s">
        <v>177</v>
      </c>
      <c r="C131" s="15">
        <v>2023</v>
      </c>
      <c r="D131" s="12" t="s">
        <v>157</v>
      </c>
      <c r="E131" s="15" t="s">
        <v>179</v>
      </c>
      <c r="F131" s="4" t="s">
        <v>579</v>
      </c>
      <c r="G131" s="4" t="s">
        <v>708</v>
      </c>
      <c r="H131" s="15" t="s">
        <v>15</v>
      </c>
      <c r="I131" s="15" t="s">
        <v>16</v>
      </c>
      <c r="J131" s="18" t="s">
        <v>66</v>
      </c>
      <c r="K131" s="18"/>
      <c r="L131" s="18"/>
      <c r="M131" s="16"/>
      <c r="N131" s="34"/>
      <c r="O131" s="17"/>
      <c r="P131" s="5" t="s">
        <v>21</v>
      </c>
      <c r="Q131" s="17" t="s">
        <v>424</v>
      </c>
      <c r="R131" s="17" t="s">
        <v>37</v>
      </c>
      <c r="S131" s="17" t="s">
        <v>37</v>
      </c>
      <c r="AH131" s="8">
        <f t="shared" si="2"/>
        <v>0</v>
      </c>
      <c r="AI131" s="16"/>
      <c r="AJ131" s="16"/>
      <c r="AK131" s="16"/>
      <c r="AL131" s="16"/>
      <c r="AM131" s="16">
        <v>0.32891999999999999</v>
      </c>
      <c r="AN131" s="4" t="s">
        <v>96</v>
      </c>
      <c r="AO131" s="4" t="s">
        <v>98</v>
      </c>
    </row>
    <row r="132" spans="1:41" ht="14.4" customHeight="1" x14ac:dyDescent="0.25">
      <c r="A132" s="4" t="s">
        <v>913</v>
      </c>
      <c r="B132" s="12" t="s">
        <v>177</v>
      </c>
      <c r="C132" s="4">
        <v>2023</v>
      </c>
      <c r="D132" s="4" t="s">
        <v>857</v>
      </c>
      <c r="E132" s="12" t="s">
        <v>179</v>
      </c>
      <c r="F132" s="4" t="s">
        <v>579</v>
      </c>
      <c r="G132" s="4" t="s">
        <v>708</v>
      </c>
      <c r="H132" s="4" t="s">
        <v>15</v>
      </c>
      <c r="I132" s="4" t="s">
        <v>16</v>
      </c>
      <c r="J132" s="12" t="s">
        <v>66</v>
      </c>
      <c r="K132" s="12"/>
      <c r="L132" s="12"/>
      <c r="P132" s="5" t="s">
        <v>21</v>
      </c>
      <c r="Q132" s="17" t="s">
        <v>424</v>
      </c>
      <c r="R132" s="5" t="s">
        <v>37</v>
      </c>
      <c r="S132" s="17" t="s">
        <v>37</v>
      </c>
      <c r="Y132" s="8"/>
      <c r="Z132" s="8"/>
      <c r="AA132" s="8"/>
      <c r="AB132" s="8"/>
      <c r="AC132" s="8"/>
      <c r="AD132" s="8"/>
      <c r="AE132" s="8"/>
      <c r="AF132" s="8"/>
      <c r="AG132" s="8"/>
      <c r="AH132" s="8">
        <f t="shared" si="2"/>
        <v>0</v>
      </c>
      <c r="AI132" s="8">
        <v>108</v>
      </c>
      <c r="AJ132" s="8"/>
      <c r="AK132" s="8"/>
      <c r="AL132" s="8"/>
      <c r="AM132" s="8"/>
      <c r="AN132" s="4" t="s">
        <v>96</v>
      </c>
      <c r="AO132" s="4" t="s">
        <v>98</v>
      </c>
    </row>
    <row r="133" spans="1:41" ht="14.4" customHeight="1" x14ac:dyDescent="0.25">
      <c r="A133" s="4" t="s">
        <v>913</v>
      </c>
      <c r="B133" s="12" t="s">
        <v>177</v>
      </c>
      <c r="C133" s="4">
        <v>2023</v>
      </c>
      <c r="D133" s="4" t="s">
        <v>857</v>
      </c>
      <c r="E133" s="12" t="s">
        <v>179</v>
      </c>
      <c r="F133" s="4" t="s">
        <v>579</v>
      </c>
      <c r="G133" s="4" t="s">
        <v>708</v>
      </c>
      <c r="H133" s="4" t="s">
        <v>15</v>
      </c>
      <c r="I133" s="4" t="s">
        <v>16</v>
      </c>
      <c r="J133" s="12" t="s">
        <v>66</v>
      </c>
      <c r="K133" s="12"/>
      <c r="L133" s="12"/>
      <c r="P133" s="5" t="s">
        <v>21</v>
      </c>
      <c r="Q133" s="17" t="s">
        <v>424</v>
      </c>
      <c r="R133" s="5" t="s">
        <v>37</v>
      </c>
      <c r="S133" s="17" t="s">
        <v>37</v>
      </c>
      <c r="Y133" s="8"/>
      <c r="Z133" s="8"/>
      <c r="AA133" s="8"/>
      <c r="AB133" s="8"/>
      <c r="AC133" s="8"/>
      <c r="AD133" s="8"/>
      <c r="AE133" s="8"/>
      <c r="AF133" s="8"/>
      <c r="AG133" s="8"/>
      <c r="AH133" s="8">
        <f t="shared" si="2"/>
        <v>0</v>
      </c>
      <c r="AI133" s="8">
        <v>182.39999999999998</v>
      </c>
      <c r="AJ133" s="8"/>
      <c r="AK133" s="8"/>
      <c r="AL133" s="8"/>
      <c r="AM133" s="8"/>
      <c r="AN133" s="4" t="s">
        <v>96</v>
      </c>
      <c r="AO133" s="4" t="s">
        <v>98</v>
      </c>
    </row>
    <row r="134" spans="1:41" ht="14.4" customHeight="1" x14ac:dyDescent="0.25">
      <c r="A134" s="4" t="s">
        <v>913</v>
      </c>
      <c r="B134" s="12" t="s">
        <v>177</v>
      </c>
      <c r="C134" s="12">
        <v>2023</v>
      </c>
      <c r="D134" s="12" t="s">
        <v>857</v>
      </c>
      <c r="E134" s="12" t="s">
        <v>179</v>
      </c>
      <c r="F134" s="4" t="s">
        <v>579</v>
      </c>
      <c r="G134" s="4" t="s">
        <v>708</v>
      </c>
      <c r="H134" s="12" t="s">
        <v>15</v>
      </c>
      <c r="I134" s="12" t="s">
        <v>16</v>
      </c>
      <c r="J134" s="12" t="s">
        <v>125</v>
      </c>
      <c r="K134" s="12"/>
      <c r="L134" s="12"/>
      <c r="M134" s="13"/>
      <c r="N134" s="35"/>
      <c r="O134" s="13"/>
      <c r="P134" s="5" t="s">
        <v>21</v>
      </c>
      <c r="Q134" s="17" t="s">
        <v>424</v>
      </c>
      <c r="R134" s="13" t="s">
        <v>37</v>
      </c>
      <c r="S134" s="13" t="s">
        <v>37</v>
      </c>
      <c r="AH134" s="8">
        <f t="shared" si="2"/>
        <v>0</v>
      </c>
      <c r="AI134" s="26">
        <v>300.48</v>
      </c>
      <c r="AJ134" s="26"/>
      <c r="AK134" s="26"/>
      <c r="AL134" s="26"/>
      <c r="AM134" s="12"/>
      <c r="AN134" s="4" t="s">
        <v>96</v>
      </c>
      <c r="AO134" s="4" t="s">
        <v>98</v>
      </c>
    </row>
    <row r="135" spans="1:41" ht="13.8" customHeight="1" x14ac:dyDescent="0.25">
      <c r="A135" s="4" t="s">
        <v>913</v>
      </c>
      <c r="B135" s="28" t="s">
        <v>177</v>
      </c>
      <c r="C135" s="15">
        <v>2023</v>
      </c>
      <c r="D135" s="12" t="s">
        <v>157</v>
      </c>
      <c r="E135" s="15" t="s">
        <v>179</v>
      </c>
      <c r="F135" s="4" t="s">
        <v>579</v>
      </c>
      <c r="G135" s="4" t="s">
        <v>708</v>
      </c>
      <c r="H135" s="15" t="s">
        <v>15</v>
      </c>
      <c r="I135" s="15" t="s">
        <v>16</v>
      </c>
      <c r="J135" s="18" t="s">
        <v>125</v>
      </c>
      <c r="K135" s="18"/>
      <c r="L135" s="18"/>
      <c r="M135" s="16"/>
      <c r="N135" s="34"/>
      <c r="O135" s="17"/>
      <c r="P135" s="5" t="s">
        <v>21</v>
      </c>
      <c r="Q135" s="17" t="s">
        <v>424</v>
      </c>
      <c r="R135" s="17" t="s">
        <v>37</v>
      </c>
      <c r="S135" s="17" t="s">
        <v>37</v>
      </c>
      <c r="AH135" s="8">
        <f t="shared" si="2"/>
        <v>0</v>
      </c>
      <c r="AI135" s="16"/>
      <c r="AJ135" s="16"/>
      <c r="AK135" s="16"/>
      <c r="AL135" s="16"/>
      <c r="AM135" s="16">
        <v>2.1816</v>
      </c>
      <c r="AN135" s="4" t="s">
        <v>96</v>
      </c>
      <c r="AO135" s="4" t="s">
        <v>98</v>
      </c>
    </row>
    <row r="136" spans="1:41" ht="13.8" customHeight="1" x14ac:dyDescent="0.25">
      <c r="A136" s="4" t="s">
        <v>913</v>
      </c>
      <c r="B136" s="12" t="s">
        <v>177</v>
      </c>
      <c r="C136" s="4">
        <v>2023</v>
      </c>
      <c r="D136" s="4" t="s">
        <v>857</v>
      </c>
      <c r="E136" s="12" t="s">
        <v>179</v>
      </c>
      <c r="F136" s="4" t="s">
        <v>579</v>
      </c>
      <c r="G136" s="4" t="s">
        <v>708</v>
      </c>
      <c r="H136" s="4" t="s">
        <v>15</v>
      </c>
      <c r="I136" s="4" t="s">
        <v>16</v>
      </c>
      <c r="J136" s="12" t="s">
        <v>125</v>
      </c>
      <c r="K136" s="12"/>
      <c r="L136" s="12"/>
      <c r="P136" s="5" t="s">
        <v>21</v>
      </c>
      <c r="Q136" s="17" t="s">
        <v>424</v>
      </c>
      <c r="R136" s="5" t="s">
        <v>37</v>
      </c>
      <c r="S136" s="17" t="s">
        <v>37</v>
      </c>
      <c r="Y136" s="8"/>
      <c r="Z136" s="8"/>
      <c r="AA136" s="8"/>
      <c r="AB136" s="8"/>
      <c r="AC136" s="8"/>
      <c r="AD136" s="8"/>
      <c r="AE136" s="8"/>
      <c r="AF136" s="8"/>
      <c r="AG136" s="8"/>
      <c r="AH136" s="8">
        <f t="shared" si="2"/>
        <v>0</v>
      </c>
      <c r="AI136" s="8">
        <v>300.48</v>
      </c>
      <c r="AJ136" s="8"/>
      <c r="AK136" s="8"/>
      <c r="AL136" s="8"/>
      <c r="AM136" s="8"/>
      <c r="AN136" s="4" t="s">
        <v>96</v>
      </c>
      <c r="AO136" s="4" t="s">
        <v>98</v>
      </c>
    </row>
    <row r="137" spans="1:41" ht="13.8" customHeight="1" x14ac:dyDescent="0.25">
      <c r="A137" s="4" t="s">
        <v>914</v>
      </c>
      <c r="B137" s="28" t="s">
        <v>177</v>
      </c>
      <c r="C137" s="15">
        <v>2022</v>
      </c>
      <c r="D137" s="12" t="s">
        <v>828</v>
      </c>
      <c r="E137" s="15" t="s">
        <v>179</v>
      </c>
      <c r="F137" s="4" t="s">
        <v>579</v>
      </c>
      <c r="G137" s="4" t="s">
        <v>705</v>
      </c>
      <c r="H137" s="15" t="s">
        <v>15</v>
      </c>
      <c r="I137" s="15" t="s">
        <v>16</v>
      </c>
      <c r="J137" s="18" t="s">
        <v>66</v>
      </c>
      <c r="K137" s="18"/>
      <c r="L137" s="18"/>
      <c r="M137" s="16"/>
      <c r="N137" s="34"/>
      <c r="O137" s="17"/>
      <c r="P137" s="5" t="s">
        <v>21</v>
      </c>
      <c r="Q137" s="17" t="s">
        <v>424</v>
      </c>
      <c r="R137" s="17" t="s">
        <v>37</v>
      </c>
      <c r="S137" s="17" t="s">
        <v>37</v>
      </c>
      <c r="AH137" s="8">
        <f t="shared" si="2"/>
        <v>0</v>
      </c>
      <c r="AI137" s="16"/>
      <c r="AJ137" s="16"/>
      <c r="AK137" s="16"/>
      <c r="AL137" s="16"/>
      <c r="AM137" s="16">
        <v>1.0296000000000001</v>
      </c>
      <c r="AN137" s="4" t="s">
        <v>96</v>
      </c>
      <c r="AO137" s="4" t="s">
        <v>98</v>
      </c>
    </row>
    <row r="138" spans="1:41" ht="13.8" customHeight="1" x14ac:dyDescent="0.25">
      <c r="A138" s="4" t="s">
        <v>914</v>
      </c>
      <c r="B138" s="12" t="s">
        <v>177</v>
      </c>
      <c r="C138" s="4">
        <v>2022</v>
      </c>
      <c r="E138" s="12" t="s">
        <v>179</v>
      </c>
      <c r="F138" s="4" t="s">
        <v>579</v>
      </c>
      <c r="G138" s="4" t="s">
        <v>705</v>
      </c>
      <c r="H138" s="4" t="s">
        <v>15</v>
      </c>
      <c r="I138" s="4" t="s">
        <v>16</v>
      </c>
      <c r="J138" s="12" t="s">
        <v>66</v>
      </c>
      <c r="K138" s="12"/>
      <c r="L138" s="12"/>
      <c r="P138" s="5" t="s">
        <v>21</v>
      </c>
      <c r="Q138" s="17" t="s">
        <v>424</v>
      </c>
      <c r="R138" s="5" t="s">
        <v>37</v>
      </c>
      <c r="S138" s="17" t="s">
        <v>37</v>
      </c>
      <c r="Y138" s="8"/>
      <c r="Z138" s="8"/>
      <c r="AA138" s="8"/>
      <c r="AB138" s="8"/>
      <c r="AC138" s="8"/>
      <c r="AD138" s="8"/>
      <c r="AE138" s="8"/>
      <c r="AF138" s="8"/>
      <c r="AG138" s="8"/>
      <c r="AH138" s="8">
        <f t="shared" si="2"/>
        <v>0</v>
      </c>
      <c r="AI138" s="8">
        <v>112.80000000000001</v>
      </c>
      <c r="AJ138" s="8"/>
      <c r="AK138" s="8"/>
      <c r="AL138" s="8"/>
      <c r="AM138" s="8"/>
      <c r="AN138" s="4" t="s">
        <v>96</v>
      </c>
      <c r="AO138" s="4" t="s">
        <v>98</v>
      </c>
    </row>
    <row r="139" spans="1:41" ht="13.8" customHeight="1" x14ac:dyDescent="0.25">
      <c r="A139" s="4" t="s">
        <v>914</v>
      </c>
      <c r="B139" s="12" t="s">
        <v>177</v>
      </c>
      <c r="C139" s="4">
        <v>2022</v>
      </c>
      <c r="E139" s="12" t="s">
        <v>179</v>
      </c>
      <c r="F139" s="4" t="s">
        <v>579</v>
      </c>
      <c r="G139" s="4" t="s">
        <v>705</v>
      </c>
      <c r="H139" s="4" t="s">
        <v>15</v>
      </c>
      <c r="I139" s="4" t="s">
        <v>16</v>
      </c>
      <c r="J139" s="12" t="s">
        <v>66</v>
      </c>
      <c r="K139" s="12"/>
      <c r="L139" s="12"/>
      <c r="P139" s="5" t="s">
        <v>21</v>
      </c>
      <c r="Q139" s="17" t="s">
        <v>424</v>
      </c>
      <c r="R139" s="5" t="s">
        <v>37</v>
      </c>
      <c r="S139" s="17" t="s">
        <v>37</v>
      </c>
      <c r="Y139" s="8"/>
      <c r="Z139" s="8"/>
      <c r="AA139" s="8"/>
      <c r="AB139" s="8"/>
      <c r="AC139" s="8"/>
      <c r="AD139" s="8"/>
      <c r="AE139" s="8"/>
      <c r="AF139" s="8"/>
      <c r="AG139" s="8"/>
      <c r="AH139" s="8">
        <f t="shared" si="2"/>
        <v>0</v>
      </c>
      <c r="AI139" s="8">
        <v>417.59999999999997</v>
      </c>
      <c r="AJ139" s="8"/>
      <c r="AK139" s="8"/>
      <c r="AL139" s="8"/>
      <c r="AM139" s="8"/>
      <c r="AN139" s="4" t="s">
        <v>96</v>
      </c>
      <c r="AO139" s="4" t="s">
        <v>98</v>
      </c>
    </row>
    <row r="140" spans="1:41" ht="13.8" customHeight="1" x14ac:dyDescent="0.25">
      <c r="A140" s="4" t="s">
        <v>915</v>
      </c>
      <c r="B140" s="28" t="s">
        <v>177</v>
      </c>
      <c r="C140" s="15">
        <v>2018</v>
      </c>
      <c r="D140" s="12" t="s">
        <v>824</v>
      </c>
      <c r="E140" s="15" t="s">
        <v>179</v>
      </c>
      <c r="F140" s="4" t="s">
        <v>579</v>
      </c>
      <c r="G140" s="4" t="s">
        <v>702</v>
      </c>
      <c r="H140" s="15" t="s">
        <v>15</v>
      </c>
      <c r="I140" s="15" t="s">
        <v>16</v>
      </c>
      <c r="J140" s="18" t="s">
        <v>66</v>
      </c>
      <c r="K140" s="18"/>
      <c r="L140" s="18"/>
      <c r="M140" s="16"/>
      <c r="N140" s="34"/>
      <c r="O140" s="17"/>
      <c r="P140" s="5" t="s">
        <v>21</v>
      </c>
      <c r="Q140" s="17" t="s">
        <v>424</v>
      </c>
      <c r="R140" s="17" t="s">
        <v>37</v>
      </c>
      <c r="S140" s="17" t="s">
        <v>37</v>
      </c>
      <c r="Y140" s="4">
        <v>28.37</v>
      </c>
      <c r="Z140" s="4">
        <v>9.16</v>
      </c>
      <c r="AA140" s="4">
        <v>9.3000000000000007</v>
      </c>
      <c r="AB140" s="4">
        <v>0.76</v>
      </c>
      <c r="AD140" s="4">
        <v>0.13</v>
      </c>
      <c r="AF140" s="4">
        <v>23.18</v>
      </c>
      <c r="AH140" s="8">
        <f t="shared" si="2"/>
        <v>0.62980660234374963</v>
      </c>
      <c r="AI140" s="16"/>
      <c r="AJ140" s="16"/>
      <c r="AK140" s="16"/>
      <c r="AL140" s="16"/>
      <c r="AM140" s="16">
        <v>1.056E-2</v>
      </c>
      <c r="AN140" s="4" t="s">
        <v>96</v>
      </c>
      <c r="AO140" s="4" t="s">
        <v>98</v>
      </c>
    </row>
    <row r="141" spans="1:41" ht="13.8" customHeight="1" x14ac:dyDescent="0.25">
      <c r="A141" s="4" t="s">
        <v>915</v>
      </c>
      <c r="B141" s="28" t="s">
        <v>177</v>
      </c>
      <c r="C141" s="15">
        <v>2018</v>
      </c>
      <c r="D141" s="12" t="s">
        <v>824</v>
      </c>
      <c r="E141" s="15" t="s">
        <v>179</v>
      </c>
      <c r="F141" s="4" t="s">
        <v>579</v>
      </c>
      <c r="G141" s="4" t="s">
        <v>702</v>
      </c>
      <c r="H141" s="15" t="s">
        <v>15</v>
      </c>
      <c r="I141" s="15" t="s">
        <v>16</v>
      </c>
      <c r="J141" s="18" t="s">
        <v>66</v>
      </c>
      <c r="K141" s="18"/>
      <c r="L141" s="18"/>
      <c r="M141" s="16"/>
      <c r="N141" s="34"/>
      <c r="O141" s="17"/>
      <c r="P141" s="17" t="s">
        <v>423</v>
      </c>
      <c r="Q141" s="17" t="s">
        <v>868</v>
      </c>
      <c r="R141" s="17" t="s">
        <v>37</v>
      </c>
      <c r="S141" s="17" t="s">
        <v>37</v>
      </c>
      <c r="AH141" s="8">
        <f t="shared" si="2"/>
        <v>0</v>
      </c>
      <c r="AI141" s="16"/>
      <c r="AJ141" s="16"/>
      <c r="AK141" s="16"/>
      <c r="AL141" s="16"/>
      <c r="AM141" s="16">
        <v>4.8000000000000001E-2</v>
      </c>
      <c r="AN141" s="4" t="s">
        <v>96</v>
      </c>
      <c r="AO141" s="4" t="s">
        <v>98</v>
      </c>
    </row>
    <row r="142" spans="1:41" ht="13.8" customHeight="1" x14ac:dyDescent="0.25">
      <c r="A142" s="4" t="s">
        <v>915</v>
      </c>
      <c r="B142" s="28" t="s">
        <v>177</v>
      </c>
      <c r="C142" s="15">
        <v>2018</v>
      </c>
      <c r="D142" s="12" t="s">
        <v>824</v>
      </c>
      <c r="E142" s="15" t="s">
        <v>179</v>
      </c>
      <c r="F142" s="4" t="s">
        <v>579</v>
      </c>
      <c r="G142" s="4" t="s">
        <v>702</v>
      </c>
      <c r="H142" s="15" t="s">
        <v>15</v>
      </c>
      <c r="I142" s="15" t="s">
        <v>16</v>
      </c>
      <c r="J142" s="18" t="s">
        <v>66</v>
      </c>
      <c r="K142" s="18"/>
      <c r="L142" s="18"/>
      <c r="M142" s="16"/>
      <c r="N142" s="34"/>
      <c r="O142" s="17"/>
      <c r="P142" s="17" t="s">
        <v>423</v>
      </c>
      <c r="Q142" s="17" t="s">
        <v>868</v>
      </c>
      <c r="R142" s="17" t="s">
        <v>37</v>
      </c>
      <c r="S142" s="17" t="s">
        <v>37</v>
      </c>
      <c r="AH142" s="8">
        <f t="shared" si="2"/>
        <v>0</v>
      </c>
      <c r="AI142" s="16"/>
      <c r="AJ142" s="16"/>
      <c r="AK142" s="16"/>
      <c r="AL142" s="16"/>
      <c r="AM142" s="16">
        <v>2.4000000000000001E-5</v>
      </c>
      <c r="AN142" s="4" t="s">
        <v>96</v>
      </c>
      <c r="AO142" s="4" t="s">
        <v>98</v>
      </c>
    </row>
    <row r="143" spans="1:41" ht="14.4" customHeight="1" x14ac:dyDescent="0.25">
      <c r="A143" s="4" t="s">
        <v>915</v>
      </c>
      <c r="B143" s="12" t="s">
        <v>177</v>
      </c>
      <c r="C143" s="4">
        <v>2018</v>
      </c>
      <c r="D143" s="12" t="s">
        <v>824</v>
      </c>
      <c r="E143" s="12" t="s">
        <v>179</v>
      </c>
      <c r="F143" s="4" t="s">
        <v>579</v>
      </c>
      <c r="G143" s="4" t="s">
        <v>702</v>
      </c>
      <c r="H143" s="4" t="s">
        <v>15</v>
      </c>
      <c r="I143" s="4" t="s">
        <v>16</v>
      </c>
      <c r="J143" s="12" t="s">
        <v>66</v>
      </c>
      <c r="K143" s="12"/>
      <c r="L143" s="12"/>
      <c r="P143" s="17" t="s">
        <v>423</v>
      </c>
      <c r="Q143" s="17" t="s">
        <v>868</v>
      </c>
      <c r="R143" s="5" t="s">
        <v>37</v>
      </c>
      <c r="S143" s="17" t="s">
        <v>37</v>
      </c>
      <c r="Y143" s="8"/>
      <c r="Z143" s="8"/>
      <c r="AA143" s="8"/>
      <c r="AB143" s="8"/>
      <c r="AC143" s="8"/>
      <c r="AD143" s="8"/>
      <c r="AE143" s="8"/>
      <c r="AF143" s="8"/>
      <c r="AG143" s="8"/>
      <c r="AH143" s="8">
        <f t="shared" si="2"/>
        <v>0</v>
      </c>
      <c r="AI143" s="8">
        <v>253.44</v>
      </c>
      <c r="AJ143" s="8"/>
      <c r="AK143" s="8"/>
      <c r="AL143" s="8"/>
      <c r="AM143" s="8"/>
      <c r="AN143" s="4" t="s">
        <v>96</v>
      </c>
      <c r="AO143" s="4" t="s">
        <v>98</v>
      </c>
    </row>
    <row r="144" spans="1:41" ht="14.4" customHeight="1" x14ac:dyDescent="0.25">
      <c r="A144" s="4" t="s">
        <v>915</v>
      </c>
      <c r="B144" s="12" t="s">
        <v>499</v>
      </c>
      <c r="C144" s="12">
        <v>2018</v>
      </c>
      <c r="D144" s="12" t="s">
        <v>824</v>
      </c>
      <c r="E144" s="12" t="s">
        <v>179</v>
      </c>
      <c r="F144" s="4" t="s">
        <v>579</v>
      </c>
      <c r="G144" s="4" t="s">
        <v>702</v>
      </c>
      <c r="H144" s="12" t="s">
        <v>15</v>
      </c>
      <c r="I144" s="12" t="s">
        <v>16</v>
      </c>
      <c r="J144" s="12" t="s">
        <v>66</v>
      </c>
      <c r="K144" s="12"/>
      <c r="L144" s="12"/>
      <c r="M144" s="13"/>
      <c r="N144" s="35"/>
      <c r="O144" s="13"/>
      <c r="P144" s="13" t="s">
        <v>423</v>
      </c>
      <c r="Q144" s="17" t="s">
        <v>868</v>
      </c>
      <c r="R144" s="13" t="s">
        <v>37</v>
      </c>
      <c r="S144" s="13" t="s">
        <v>37</v>
      </c>
      <c r="AH144" s="8">
        <f t="shared" si="2"/>
        <v>0</v>
      </c>
      <c r="AI144" s="26">
        <v>20.16</v>
      </c>
      <c r="AJ144" s="26"/>
      <c r="AK144" s="26"/>
      <c r="AL144" s="26"/>
      <c r="AM144" s="12"/>
      <c r="AN144" s="4" t="s">
        <v>96</v>
      </c>
      <c r="AO144" s="4" t="s">
        <v>98</v>
      </c>
    </row>
    <row r="145" spans="1:41" ht="14.4" customHeight="1" x14ac:dyDescent="0.25">
      <c r="A145" s="4" t="s">
        <v>915</v>
      </c>
      <c r="B145" s="12" t="s">
        <v>500</v>
      </c>
      <c r="C145" s="12">
        <v>2018</v>
      </c>
      <c r="D145" s="12" t="s">
        <v>824</v>
      </c>
      <c r="E145" s="12" t="s">
        <v>179</v>
      </c>
      <c r="F145" s="4" t="s">
        <v>579</v>
      </c>
      <c r="G145" s="4" t="s">
        <v>702</v>
      </c>
      <c r="H145" s="12" t="s">
        <v>15</v>
      </c>
      <c r="I145" s="12" t="s">
        <v>16</v>
      </c>
      <c r="J145" s="12" t="s">
        <v>66</v>
      </c>
      <c r="K145" s="12"/>
      <c r="L145" s="12"/>
      <c r="M145" s="13"/>
      <c r="N145" s="35"/>
      <c r="O145" s="13"/>
      <c r="P145" s="13" t="s">
        <v>423</v>
      </c>
      <c r="Q145" s="17" t="s">
        <v>868</v>
      </c>
      <c r="R145" s="13" t="s">
        <v>37</v>
      </c>
      <c r="S145" s="13" t="s">
        <v>37</v>
      </c>
      <c r="AH145" s="8">
        <f t="shared" si="2"/>
        <v>0</v>
      </c>
      <c r="AI145" s="26">
        <v>190.07999999999998</v>
      </c>
      <c r="AJ145" s="26"/>
      <c r="AK145" s="26"/>
      <c r="AL145" s="26"/>
      <c r="AM145" s="12"/>
      <c r="AN145" s="4" t="s">
        <v>96</v>
      </c>
      <c r="AO145" s="4" t="s">
        <v>98</v>
      </c>
    </row>
    <row r="146" spans="1:41" ht="14.4" customHeight="1" x14ac:dyDescent="0.25">
      <c r="A146" s="4" t="s">
        <v>916</v>
      </c>
      <c r="B146" s="12" t="s">
        <v>177</v>
      </c>
      <c r="C146" s="4">
        <v>2012</v>
      </c>
      <c r="E146" s="12" t="s">
        <v>179</v>
      </c>
      <c r="F146" s="4" t="s">
        <v>578</v>
      </c>
      <c r="G146" s="4" t="s">
        <v>699</v>
      </c>
      <c r="H146" s="4" t="s">
        <v>15</v>
      </c>
      <c r="I146" s="4" t="s">
        <v>16</v>
      </c>
      <c r="J146" s="12" t="s">
        <v>66</v>
      </c>
      <c r="K146" s="12"/>
      <c r="L146" s="12"/>
      <c r="R146" s="5" t="s">
        <v>37</v>
      </c>
      <c r="S146" s="17" t="s">
        <v>37</v>
      </c>
      <c r="Y146" s="8"/>
      <c r="Z146" s="8"/>
      <c r="AA146" s="8"/>
      <c r="AB146" s="8"/>
      <c r="AC146" s="8"/>
      <c r="AD146" s="8"/>
      <c r="AE146" s="8"/>
      <c r="AF146" s="8"/>
      <c r="AG146" s="8"/>
      <c r="AH146" s="8">
        <f t="shared" si="2"/>
        <v>0</v>
      </c>
      <c r="AI146" s="8">
        <v>24</v>
      </c>
      <c r="AJ146" s="8"/>
      <c r="AK146" s="8"/>
      <c r="AL146" s="8"/>
      <c r="AM146" s="8"/>
      <c r="AN146" s="4" t="s">
        <v>96</v>
      </c>
      <c r="AO146" s="4" t="s">
        <v>98</v>
      </c>
    </row>
    <row r="147" spans="1:41" ht="14.4" customHeight="1" x14ac:dyDescent="0.25">
      <c r="A147" s="4" t="s">
        <v>917</v>
      </c>
      <c r="B147" s="28" t="s">
        <v>177</v>
      </c>
      <c r="C147" s="15">
        <v>2015</v>
      </c>
      <c r="D147" s="12" t="s">
        <v>825</v>
      </c>
      <c r="E147" s="15" t="s">
        <v>179</v>
      </c>
      <c r="F147" s="4" t="s">
        <v>579</v>
      </c>
      <c r="G147" s="4" t="s">
        <v>701</v>
      </c>
      <c r="H147" s="15" t="s">
        <v>15</v>
      </c>
      <c r="I147" s="15" t="s">
        <v>16</v>
      </c>
      <c r="J147" s="18" t="s">
        <v>66</v>
      </c>
      <c r="K147" s="18"/>
      <c r="L147" s="18"/>
      <c r="M147" s="16"/>
      <c r="N147" s="34"/>
      <c r="O147" s="17"/>
      <c r="P147" s="5" t="s">
        <v>21</v>
      </c>
      <c r="Q147" s="17" t="s">
        <v>424</v>
      </c>
      <c r="R147" s="17" t="s">
        <v>37</v>
      </c>
      <c r="S147" s="17" t="s">
        <v>37</v>
      </c>
      <c r="AH147" s="8">
        <f t="shared" si="2"/>
        <v>0</v>
      </c>
      <c r="AI147" s="16"/>
      <c r="AJ147" s="16"/>
      <c r="AK147" s="16"/>
      <c r="AL147" s="16"/>
      <c r="AM147" s="16">
        <v>0.25775999999999999</v>
      </c>
      <c r="AN147" s="4" t="s">
        <v>96</v>
      </c>
      <c r="AO147" s="4" t="s">
        <v>98</v>
      </c>
    </row>
    <row r="148" spans="1:41" ht="14.4" customHeight="1" x14ac:dyDescent="0.25">
      <c r="A148" s="4" t="s">
        <v>917</v>
      </c>
      <c r="B148" s="28" t="s">
        <v>177</v>
      </c>
      <c r="C148" s="15">
        <v>2015</v>
      </c>
      <c r="D148" s="12" t="s">
        <v>825</v>
      </c>
      <c r="E148" s="15" t="s">
        <v>179</v>
      </c>
      <c r="F148" s="4" t="s">
        <v>579</v>
      </c>
      <c r="G148" s="4" t="s">
        <v>701</v>
      </c>
      <c r="H148" s="15" t="s">
        <v>15</v>
      </c>
      <c r="I148" s="15" t="s">
        <v>16</v>
      </c>
      <c r="J148" s="18" t="s">
        <v>66</v>
      </c>
      <c r="K148" s="18"/>
      <c r="L148" s="18"/>
      <c r="M148" s="16"/>
      <c r="N148" s="34"/>
      <c r="O148" s="17"/>
      <c r="P148" s="17" t="s">
        <v>423</v>
      </c>
      <c r="Q148" s="17" t="s">
        <v>868</v>
      </c>
      <c r="R148" s="17" t="s">
        <v>37</v>
      </c>
      <c r="S148" s="17" t="s">
        <v>37</v>
      </c>
      <c r="AH148" s="8">
        <f t="shared" si="2"/>
        <v>0</v>
      </c>
      <c r="AI148" s="16"/>
      <c r="AJ148" s="16"/>
      <c r="AK148" s="16"/>
      <c r="AL148" s="16"/>
      <c r="AM148" s="16">
        <v>0.28320000000000001</v>
      </c>
      <c r="AN148" s="4" t="s">
        <v>96</v>
      </c>
      <c r="AO148" s="4" t="s">
        <v>98</v>
      </c>
    </row>
    <row r="149" spans="1:41" ht="14.4" customHeight="1" x14ac:dyDescent="0.25">
      <c r="A149" s="4" t="s">
        <v>917</v>
      </c>
      <c r="B149" s="28" t="s">
        <v>177</v>
      </c>
      <c r="C149" s="15">
        <v>2015</v>
      </c>
      <c r="D149" s="12" t="s">
        <v>825</v>
      </c>
      <c r="E149" s="15" t="s">
        <v>179</v>
      </c>
      <c r="F149" s="4" t="s">
        <v>579</v>
      </c>
      <c r="G149" s="4" t="s">
        <v>701</v>
      </c>
      <c r="H149" s="15" t="s">
        <v>15</v>
      </c>
      <c r="I149" s="15" t="s">
        <v>16</v>
      </c>
      <c r="J149" s="18" t="s">
        <v>66</v>
      </c>
      <c r="K149" s="18"/>
      <c r="L149" s="18"/>
      <c r="M149" s="16"/>
      <c r="N149" s="34"/>
      <c r="O149" s="17"/>
      <c r="P149" s="17" t="s">
        <v>423</v>
      </c>
      <c r="Q149" s="17" t="s">
        <v>868</v>
      </c>
      <c r="R149" s="17" t="s">
        <v>37</v>
      </c>
      <c r="S149" s="17" t="s">
        <v>37</v>
      </c>
      <c r="AH149" s="8">
        <f t="shared" si="2"/>
        <v>0</v>
      </c>
      <c r="AI149" s="16"/>
      <c r="AJ149" s="16"/>
      <c r="AK149" s="16"/>
      <c r="AL149" s="16"/>
      <c r="AM149" s="16">
        <v>0.11015999999999999</v>
      </c>
      <c r="AN149" s="4" t="s">
        <v>96</v>
      </c>
      <c r="AO149" s="4" t="s">
        <v>98</v>
      </c>
    </row>
    <row r="150" spans="1:41" ht="14.4" customHeight="1" x14ac:dyDescent="0.25">
      <c r="A150" s="4" t="s">
        <v>917</v>
      </c>
      <c r="B150" s="12" t="s">
        <v>177</v>
      </c>
      <c r="C150" s="4">
        <v>2015</v>
      </c>
      <c r="E150" s="12" t="s">
        <v>179</v>
      </c>
      <c r="F150" s="4" t="s">
        <v>579</v>
      </c>
      <c r="G150" s="4" t="s">
        <v>701</v>
      </c>
      <c r="H150" s="4" t="s">
        <v>15</v>
      </c>
      <c r="I150" s="4" t="s">
        <v>16</v>
      </c>
      <c r="J150" s="12" t="s">
        <v>66</v>
      </c>
      <c r="K150" s="12"/>
      <c r="L150" s="12"/>
      <c r="P150" s="17" t="s">
        <v>423</v>
      </c>
      <c r="Q150" s="17" t="s">
        <v>868</v>
      </c>
      <c r="R150" s="5" t="s">
        <v>37</v>
      </c>
      <c r="S150" s="17" t="s">
        <v>37</v>
      </c>
      <c r="Y150" s="8"/>
      <c r="Z150" s="8"/>
      <c r="AA150" s="8"/>
      <c r="AB150" s="8"/>
      <c r="AC150" s="8"/>
      <c r="AD150" s="8"/>
      <c r="AE150" s="8"/>
      <c r="AF150" s="8"/>
      <c r="AG150" s="8"/>
      <c r="AH150" s="8">
        <f t="shared" si="2"/>
        <v>0</v>
      </c>
      <c r="AI150" s="8">
        <v>478.79999999999995</v>
      </c>
      <c r="AJ150" s="8"/>
      <c r="AK150" s="8"/>
      <c r="AL150" s="8"/>
      <c r="AM150" s="8"/>
      <c r="AN150" s="4" t="s">
        <v>96</v>
      </c>
      <c r="AO150" s="4" t="s">
        <v>98</v>
      </c>
    </row>
    <row r="151" spans="1:41" ht="14.4" customHeight="1" x14ac:dyDescent="0.25">
      <c r="A151" s="4" t="s">
        <v>918</v>
      </c>
      <c r="B151" s="28" t="s">
        <v>177</v>
      </c>
      <c r="C151" s="15">
        <v>2013</v>
      </c>
      <c r="D151" s="15"/>
      <c r="E151" s="15" t="s">
        <v>179</v>
      </c>
      <c r="F151" s="4" t="s">
        <v>578</v>
      </c>
      <c r="G151" s="4" t="s">
        <v>700</v>
      </c>
      <c r="H151" s="15" t="s">
        <v>15</v>
      </c>
      <c r="I151" s="15" t="s">
        <v>16</v>
      </c>
      <c r="J151" s="18" t="s">
        <v>66</v>
      </c>
      <c r="K151" s="18"/>
      <c r="L151" s="18"/>
      <c r="M151" s="16"/>
      <c r="N151" s="34"/>
      <c r="O151" s="17"/>
      <c r="P151" s="17" t="s">
        <v>423</v>
      </c>
      <c r="Q151" s="17" t="s">
        <v>868</v>
      </c>
      <c r="R151" s="17" t="s">
        <v>37</v>
      </c>
      <c r="S151" s="17" t="s">
        <v>37</v>
      </c>
      <c r="AH151" s="8">
        <f t="shared" si="2"/>
        <v>0</v>
      </c>
      <c r="AI151" s="16"/>
      <c r="AJ151" s="16"/>
      <c r="AK151" s="16"/>
      <c r="AL151" s="16"/>
      <c r="AM151" s="16">
        <v>0.39600000000000002</v>
      </c>
      <c r="AN151" s="4" t="s">
        <v>96</v>
      </c>
      <c r="AO151" s="4" t="s">
        <v>98</v>
      </c>
    </row>
    <row r="152" spans="1:41" ht="14.4" customHeight="1" x14ac:dyDescent="0.25">
      <c r="A152" s="4" t="s">
        <v>919</v>
      </c>
      <c r="B152" s="28" t="s">
        <v>177</v>
      </c>
      <c r="C152" s="15">
        <v>2020</v>
      </c>
      <c r="D152" s="12" t="s">
        <v>826</v>
      </c>
      <c r="E152" s="15" t="s">
        <v>179</v>
      </c>
      <c r="F152" s="4" t="s">
        <v>579</v>
      </c>
      <c r="G152" s="4" t="s">
        <v>703</v>
      </c>
      <c r="H152" s="15" t="s">
        <v>15</v>
      </c>
      <c r="I152" s="15" t="s">
        <v>16</v>
      </c>
      <c r="J152" s="18" t="s">
        <v>66</v>
      </c>
      <c r="K152" s="18"/>
      <c r="L152" s="18"/>
      <c r="M152" s="16"/>
      <c r="N152" s="34"/>
      <c r="O152" s="17"/>
      <c r="P152" s="5" t="s">
        <v>21</v>
      </c>
      <c r="Q152" s="17" t="s">
        <v>424</v>
      </c>
      <c r="R152" s="17" t="s">
        <v>37</v>
      </c>
      <c r="S152" s="17" t="s">
        <v>37</v>
      </c>
      <c r="AH152" s="8">
        <f t="shared" si="2"/>
        <v>0</v>
      </c>
      <c r="AI152" s="16"/>
      <c r="AJ152" s="16"/>
      <c r="AK152" s="16"/>
      <c r="AL152" s="16"/>
      <c r="AM152" s="16">
        <v>2.6983200000000003</v>
      </c>
      <c r="AN152" s="4" t="s">
        <v>96</v>
      </c>
      <c r="AO152" s="4" t="s">
        <v>98</v>
      </c>
    </row>
    <row r="153" spans="1:41" ht="14.4" customHeight="1" x14ac:dyDescent="0.25">
      <c r="A153" s="4" t="s">
        <v>919</v>
      </c>
      <c r="B153" s="12" t="s">
        <v>177</v>
      </c>
      <c r="C153" s="4">
        <v>2020</v>
      </c>
      <c r="D153" s="12" t="s">
        <v>826</v>
      </c>
      <c r="E153" s="12" t="s">
        <v>179</v>
      </c>
      <c r="F153" s="4" t="s">
        <v>579</v>
      </c>
      <c r="G153" s="4" t="s">
        <v>703</v>
      </c>
      <c r="H153" s="4" t="s">
        <v>15</v>
      </c>
      <c r="I153" s="4" t="s">
        <v>16</v>
      </c>
      <c r="J153" s="12" t="s">
        <v>66</v>
      </c>
      <c r="K153" s="12"/>
      <c r="L153" s="12"/>
      <c r="P153" s="5" t="s">
        <v>21</v>
      </c>
      <c r="Q153" s="17" t="s">
        <v>424</v>
      </c>
      <c r="R153" s="5" t="s">
        <v>37</v>
      </c>
      <c r="S153" s="17" t="s">
        <v>37</v>
      </c>
      <c r="Y153" s="8"/>
      <c r="Z153" s="8"/>
      <c r="AA153" s="8"/>
      <c r="AB153" s="8"/>
      <c r="AC153" s="8"/>
      <c r="AD153" s="8"/>
      <c r="AE153" s="8"/>
      <c r="AF153" s="8"/>
      <c r="AG153" s="8"/>
      <c r="AH153" s="8">
        <f t="shared" si="2"/>
        <v>0</v>
      </c>
      <c r="AI153" s="8">
        <v>216.71999999999997</v>
      </c>
      <c r="AJ153" s="8"/>
      <c r="AK153" s="8"/>
      <c r="AL153" s="8"/>
      <c r="AM153" s="8"/>
      <c r="AN153" s="4" t="s">
        <v>96</v>
      </c>
      <c r="AO153" s="4" t="s">
        <v>98</v>
      </c>
    </row>
    <row r="154" spans="1:41" ht="14.4" customHeight="1" x14ac:dyDescent="0.25">
      <c r="A154" s="4" t="s">
        <v>919</v>
      </c>
      <c r="B154" s="12" t="s">
        <v>177</v>
      </c>
      <c r="C154" s="4">
        <v>2020</v>
      </c>
      <c r="D154" s="12" t="s">
        <v>826</v>
      </c>
      <c r="E154" s="12" t="s">
        <v>179</v>
      </c>
      <c r="F154" s="4" t="s">
        <v>579</v>
      </c>
      <c r="G154" s="4" t="s">
        <v>703</v>
      </c>
      <c r="H154" s="4" t="s">
        <v>15</v>
      </c>
      <c r="I154" s="4" t="s">
        <v>16</v>
      </c>
      <c r="J154" s="12" t="s">
        <v>66</v>
      </c>
      <c r="K154" s="12"/>
      <c r="L154" s="12"/>
      <c r="P154" s="5" t="s">
        <v>21</v>
      </c>
      <c r="Q154" s="17" t="s">
        <v>424</v>
      </c>
      <c r="R154" s="5" t="s">
        <v>37</v>
      </c>
      <c r="S154" s="17" t="s">
        <v>37</v>
      </c>
      <c r="Y154" s="8"/>
      <c r="Z154" s="8"/>
      <c r="AA154" s="8"/>
      <c r="AB154" s="8"/>
      <c r="AC154" s="8"/>
      <c r="AD154" s="8"/>
      <c r="AE154" s="8"/>
      <c r="AF154" s="8"/>
      <c r="AG154" s="8"/>
      <c r="AH154" s="8">
        <f t="shared" si="2"/>
        <v>0</v>
      </c>
      <c r="AI154" s="8">
        <v>549.84</v>
      </c>
      <c r="AJ154" s="8"/>
      <c r="AK154" s="8"/>
      <c r="AL154" s="8"/>
      <c r="AM154" s="8"/>
      <c r="AN154" s="4" t="s">
        <v>96</v>
      </c>
      <c r="AO154" s="4" t="s">
        <v>98</v>
      </c>
    </row>
    <row r="155" spans="1:41" ht="14.4" customHeight="1" x14ac:dyDescent="0.25">
      <c r="A155" s="4" t="s">
        <v>919</v>
      </c>
      <c r="B155" s="12" t="s">
        <v>496</v>
      </c>
      <c r="C155" s="12">
        <v>2020</v>
      </c>
      <c r="D155" s="12" t="s">
        <v>826</v>
      </c>
      <c r="E155" s="12" t="s">
        <v>179</v>
      </c>
      <c r="F155" s="4" t="s">
        <v>579</v>
      </c>
      <c r="G155" s="4" t="s">
        <v>703</v>
      </c>
      <c r="H155" s="12" t="s">
        <v>15</v>
      </c>
      <c r="I155" s="12" t="s">
        <v>16</v>
      </c>
      <c r="J155" s="12" t="s">
        <v>66</v>
      </c>
      <c r="K155" s="12"/>
      <c r="L155" s="12"/>
      <c r="M155" s="13"/>
      <c r="N155" s="35"/>
      <c r="O155" s="13"/>
      <c r="P155" s="5" t="s">
        <v>21</v>
      </c>
      <c r="Q155" s="17" t="s">
        <v>424</v>
      </c>
      <c r="R155" s="13" t="s">
        <v>37</v>
      </c>
      <c r="S155" s="13" t="s">
        <v>37</v>
      </c>
      <c r="AH155" s="8">
        <f t="shared" si="2"/>
        <v>0</v>
      </c>
      <c r="AI155" s="26">
        <v>549.84</v>
      </c>
      <c r="AJ155" s="26"/>
      <c r="AK155" s="26"/>
      <c r="AL155" s="26"/>
      <c r="AM155" s="12"/>
      <c r="AN155" s="4" t="s">
        <v>96</v>
      </c>
      <c r="AO155" s="4" t="s">
        <v>98</v>
      </c>
    </row>
    <row r="156" spans="1:41" ht="14.4" customHeight="1" x14ac:dyDescent="0.25">
      <c r="A156" s="4" t="s">
        <v>919</v>
      </c>
      <c r="B156" s="12" t="s">
        <v>496</v>
      </c>
      <c r="C156" s="12">
        <v>2020</v>
      </c>
      <c r="D156" s="12" t="s">
        <v>826</v>
      </c>
      <c r="E156" s="12" t="s">
        <v>179</v>
      </c>
      <c r="F156" s="4" t="s">
        <v>579</v>
      </c>
      <c r="G156" s="4" t="s">
        <v>703</v>
      </c>
      <c r="H156" s="12" t="s">
        <v>15</v>
      </c>
      <c r="I156" s="12" t="s">
        <v>16</v>
      </c>
      <c r="J156" s="12" t="s">
        <v>66</v>
      </c>
      <c r="K156" s="12"/>
      <c r="L156" s="12"/>
      <c r="M156" s="13"/>
      <c r="N156" s="35"/>
      <c r="O156" s="13"/>
      <c r="P156" s="5" t="s">
        <v>21</v>
      </c>
      <c r="Q156" s="17" t="s">
        <v>424</v>
      </c>
      <c r="R156" s="13" t="s">
        <v>37</v>
      </c>
      <c r="S156" s="13" t="s">
        <v>37</v>
      </c>
      <c r="AH156" s="8">
        <f t="shared" si="2"/>
        <v>0</v>
      </c>
      <c r="AI156" s="26">
        <v>216.71999999999997</v>
      </c>
      <c r="AJ156" s="26"/>
      <c r="AK156" s="26"/>
      <c r="AL156" s="26"/>
      <c r="AM156" s="12"/>
      <c r="AN156" s="4" t="s">
        <v>96</v>
      </c>
      <c r="AO156" s="4" t="s">
        <v>98</v>
      </c>
    </row>
    <row r="157" spans="1:41" ht="14.4" customHeight="1" x14ac:dyDescent="0.25">
      <c r="A157" s="4" t="s">
        <v>920</v>
      </c>
      <c r="B157" s="12" t="s">
        <v>496</v>
      </c>
      <c r="C157" s="12">
        <v>2018</v>
      </c>
      <c r="D157" s="12"/>
      <c r="E157" s="12" t="s">
        <v>179</v>
      </c>
      <c r="F157" s="4" t="s">
        <v>579</v>
      </c>
      <c r="G157" s="4" t="s">
        <v>702</v>
      </c>
      <c r="H157" s="12" t="s">
        <v>15</v>
      </c>
      <c r="I157" s="12" t="s">
        <v>16</v>
      </c>
      <c r="J157" s="12" t="s">
        <v>66</v>
      </c>
      <c r="K157" s="12"/>
      <c r="L157" s="12"/>
      <c r="M157" s="13"/>
      <c r="N157" s="35"/>
      <c r="O157" s="13"/>
      <c r="P157" s="5" t="s">
        <v>21</v>
      </c>
      <c r="Q157" s="17" t="s">
        <v>424</v>
      </c>
      <c r="R157" s="13" t="s">
        <v>37</v>
      </c>
      <c r="S157" s="17" t="s">
        <v>37</v>
      </c>
      <c r="AH157" s="8">
        <f t="shared" si="2"/>
        <v>0</v>
      </c>
      <c r="AI157" s="26">
        <v>253.44</v>
      </c>
      <c r="AJ157" s="26"/>
      <c r="AK157" s="26"/>
      <c r="AL157" s="26"/>
      <c r="AM157" s="12"/>
      <c r="AN157" s="4" t="s">
        <v>96</v>
      </c>
      <c r="AO157" s="4" t="s">
        <v>98</v>
      </c>
    </row>
    <row r="158" spans="1:41" ht="14.4" customHeight="1" x14ac:dyDescent="0.25">
      <c r="A158" s="4" t="s">
        <v>920</v>
      </c>
      <c r="B158" s="12" t="s">
        <v>496</v>
      </c>
      <c r="C158" s="12">
        <v>2018</v>
      </c>
      <c r="D158" s="12"/>
      <c r="E158" s="12" t="s">
        <v>179</v>
      </c>
      <c r="F158" s="4" t="s">
        <v>579</v>
      </c>
      <c r="G158" s="4" t="s">
        <v>702</v>
      </c>
      <c r="H158" s="12" t="s">
        <v>15</v>
      </c>
      <c r="I158" s="12" t="s">
        <v>16</v>
      </c>
      <c r="J158" s="12" t="s">
        <v>66</v>
      </c>
      <c r="K158" s="12"/>
      <c r="L158" s="12"/>
      <c r="M158" s="13"/>
      <c r="N158" s="35"/>
      <c r="O158" s="13"/>
      <c r="P158" s="13" t="s">
        <v>423</v>
      </c>
      <c r="Q158" s="17" t="s">
        <v>868</v>
      </c>
      <c r="R158" s="13" t="s">
        <v>37</v>
      </c>
      <c r="S158" s="17" t="s">
        <v>37</v>
      </c>
      <c r="AH158" s="8">
        <f t="shared" si="2"/>
        <v>0</v>
      </c>
      <c r="AI158" s="26">
        <v>26.880000000000003</v>
      </c>
      <c r="AJ158" s="26"/>
      <c r="AK158" s="26"/>
      <c r="AL158" s="26"/>
      <c r="AM158" s="12"/>
      <c r="AN158" s="4" t="s">
        <v>96</v>
      </c>
      <c r="AO158" s="4" t="s">
        <v>98</v>
      </c>
    </row>
    <row r="159" spans="1:41" ht="14.4" customHeight="1" x14ac:dyDescent="0.25">
      <c r="A159" s="4" t="s">
        <v>921</v>
      </c>
      <c r="B159" s="12" t="s">
        <v>496</v>
      </c>
      <c r="C159" s="12">
        <v>2023</v>
      </c>
      <c r="D159" s="12" t="s">
        <v>831</v>
      </c>
      <c r="E159" s="12" t="s">
        <v>179</v>
      </c>
      <c r="F159" s="4" t="s">
        <v>579</v>
      </c>
      <c r="G159" s="4" t="s">
        <v>709</v>
      </c>
      <c r="H159" s="12" t="s">
        <v>15</v>
      </c>
      <c r="I159" s="12" t="s">
        <v>16</v>
      </c>
      <c r="J159" s="12" t="s">
        <v>66</v>
      </c>
      <c r="K159" s="12"/>
      <c r="L159" s="12"/>
      <c r="M159" s="13"/>
      <c r="N159" s="35"/>
      <c r="O159" s="13"/>
      <c r="P159" s="5" t="s">
        <v>21</v>
      </c>
      <c r="Q159" s="17" t="s">
        <v>424</v>
      </c>
      <c r="R159" s="13" t="s">
        <v>37</v>
      </c>
      <c r="S159" s="17" t="s">
        <v>37</v>
      </c>
      <c r="AH159" s="8">
        <f t="shared" si="2"/>
        <v>0</v>
      </c>
      <c r="AI159" s="26">
        <v>182.39999999999998</v>
      </c>
      <c r="AJ159" s="26"/>
      <c r="AK159" s="26"/>
      <c r="AL159" s="26"/>
      <c r="AM159" s="12"/>
      <c r="AN159" s="4" t="s">
        <v>96</v>
      </c>
      <c r="AO159" s="4" t="s">
        <v>98</v>
      </c>
    </row>
    <row r="160" spans="1:41" ht="14.4" customHeight="1" x14ac:dyDescent="0.25">
      <c r="A160" s="4" t="s">
        <v>588</v>
      </c>
      <c r="B160" s="12" t="s">
        <v>422</v>
      </c>
      <c r="C160" s="12">
        <v>2023</v>
      </c>
      <c r="D160" s="12"/>
      <c r="E160" s="12" t="s">
        <v>179</v>
      </c>
      <c r="F160" s="4" t="s">
        <v>578</v>
      </c>
      <c r="G160" s="4" t="s">
        <v>601</v>
      </c>
      <c r="H160" s="12" t="s">
        <v>15</v>
      </c>
      <c r="I160" s="12" t="s">
        <v>16</v>
      </c>
      <c r="J160" s="12" t="s">
        <v>66</v>
      </c>
      <c r="K160" s="12"/>
      <c r="L160" s="12"/>
      <c r="M160" s="13"/>
      <c r="N160" s="35"/>
      <c r="O160" s="13"/>
      <c r="P160" s="5" t="s">
        <v>21</v>
      </c>
      <c r="Q160" s="13" t="s">
        <v>424</v>
      </c>
      <c r="R160" s="13" t="s">
        <v>37</v>
      </c>
      <c r="S160" s="13" t="s">
        <v>37</v>
      </c>
      <c r="AH160" s="25">
        <f t="shared" si="2"/>
        <v>0</v>
      </c>
      <c r="AI160" s="26">
        <v>478.79999999999995</v>
      </c>
      <c r="AJ160" s="26"/>
      <c r="AK160" s="26"/>
      <c r="AL160" s="26"/>
      <c r="AM160" s="12"/>
      <c r="AN160" s="4" t="s">
        <v>96</v>
      </c>
      <c r="AO160" s="4" t="s">
        <v>98</v>
      </c>
    </row>
    <row r="161" spans="1:41" ht="14.4" customHeight="1" x14ac:dyDescent="0.25">
      <c r="A161" s="4" t="s">
        <v>588</v>
      </c>
      <c r="B161" s="28" t="s">
        <v>422</v>
      </c>
      <c r="C161" s="15">
        <v>2023</v>
      </c>
      <c r="D161" s="15"/>
      <c r="E161" s="15" t="s">
        <v>179</v>
      </c>
      <c r="F161" s="4" t="s">
        <v>578</v>
      </c>
      <c r="G161" s="4" t="s">
        <v>601</v>
      </c>
      <c r="H161" s="15" t="s">
        <v>15</v>
      </c>
      <c r="I161" s="15" t="s">
        <v>16</v>
      </c>
      <c r="J161" s="18" t="s">
        <v>66</v>
      </c>
      <c r="K161" s="18"/>
      <c r="L161" s="18"/>
      <c r="M161" s="16"/>
      <c r="N161" s="34"/>
      <c r="O161" s="17"/>
      <c r="P161" s="5" t="s">
        <v>21</v>
      </c>
      <c r="Q161" s="17" t="s">
        <v>424</v>
      </c>
      <c r="R161" s="17" t="s">
        <v>37</v>
      </c>
      <c r="S161" s="17" t="s">
        <v>37</v>
      </c>
      <c r="AH161" s="25">
        <f t="shared" si="2"/>
        <v>0</v>
      </c>
      <c r="AI161" s="16"/>
      <c r="AJ161" s="16"/>
      <c r="AK161" s="16"/>
      <c r="AL161" s="16"/>
      <c r="AM161" s="16">
        <v>0.25775999999999999</v>
      </c>
      <c r="AN161" s="4" t="s">
        <v>96</v>
      </c>
      <c r="AO161" s="4" t="s">
        <v>98</v>
      </c>
    </row>
    <row r="162" spans="1:41" ht="14.4" customHeight="1" x14ac:dyDescent="0.25">
      <c r="A162" s="4" t="s">
        <v>588</v>
      </c>
      <c r="B162" s="12" t="s">
        <v>422</v>
      </c>
      <c r="C162" s="12">
        <v>2023</v>
      </c>
      <c r="D162" s="12"/>
      <c r="E162" s="12" t="s">
        <v>179</v>
      </c>
      <c r="F162" s="4" t="s">
        <v>578</v>
      </c>
      <c r="G162" s="4" t="s">
        <v>601</v>
      </c>
      <c r="H162" s="12" t="s">
        <v>15</v>
      </c>
      <c r="I162" s="12" t="s">
        <v>16</v>
      </c>
      <c r="J162" s="12" t="s">
        <v>66</v>
      </c>
      <c r="K162" s="12"/>
      <c r="L162" s="12"/>
      <c r="M162" s="13"/>
      <c r="N162" s="35"/>
      <c r="O162" s="13"/>
      <c r="P162" s="13" t="s">
        <v>423</v>
      </c>
      <c r="Q162" s="17" t="s">
        <v>868</v>
      </c>
      <c r="R162" s="13" t="s">
        <v>37</v>
      </c>
      <c r="S162" s="13" t="s">
        <v>37</v>
      </c>
      <c r="AH162" s="25">
        <f t="shared" si="2"/>
        <v>0</v>
      </c>
      <c r="AI162" s="26">
        <v>75.599999999999994</v>
      </c>
      <c r="AJ162" s="26"/>
      <c r="AK162" s="26"/>
      <c r="AL162" s="26"/>
      <c r="AM162" s="12"/>
      <c r="AN162" s="4" t="s">
        <v>96</v>
      </c>
      <c r="AO162" s="4" t="s">
        <v>98</v>
      </c>
    </row>
    <row r="163" spans="1:41" ht="14.4" customHeight="1" x14ac:dyDescent="0.25">
      <c r="A163" s="4" t="s">
        <v>588</v>
      </c>
      <c r="B163" s="28" t="s">
        <v>422</v>
      </c>
      <c r="C163" s="15">
        <v>2023</v>
      </c>
      <c r="D163" s="15"/>
      <c r="E163" s="15" t="s">
        <v>179</v>
      </c>
      <c r="F163" s="4" t="s">
        <v>578</v>
      </c>
      <c r="G163" s="4" t="s">
        <v>601</v>
      </c>
      <c r="H163" s="15" t="s">
        <v>15</v>
      </c>
      <c r="I163" s="15" t="s">
        <v>16</v>
      </c>
      <c r="J163" s="18" t="s">
        <v>66</v>
      </c>
      <c r="K163" s="18"/>
      <c r="L163" s="18"/>
      <c r="M163" s="16"/>
      <c r="N163" s="34"/>
      <c r="O163" s="17"/>
      <c r="P163" s="17" t="s">
        <v>423</v>
      </c>
      <c r="Q163" s="17" t="s">
        <v>868</v>
      </c>
      <c r="R163" s="17" t="s">
        <v>37</v>
      </c>
      <c r="S163" s="17" t="s">
        <v>37</v>
      </c>
      <c r="AH163" s="25">
        <f t="shared" si="2"/>
        <v>0</v>
      </c>
      <c r="AI163" s="16"/>
      <c r="AJ163" s="16"/>
      <c r="AK163" s="16"/>
      <c r="AL163" s="16"/>
      <c r="AM163" s="16">
        <v>0.39791999999999994</v>
      </c>
      <c r="AN163" s="4" t="s">
        <v>96</v>
      </c>
      <c r="AO163" s="4" t="s">
        <v>98</v>
      </c>
    </row>
    <row r="164" spans="1:41" ht="14.4" customHeight="1" x14ac:dyDescent="0.25">
      <c r="A164" s="4" t="s">
        <v>922</v>
      </c>
      <c r="B164" s="12" t="s">
        <v>496</v>
      </c>
      <c r="C164" s="12">
        <v>2013</v>
      </c>
      <c r="D164" s="12"/>
      <c r="E164" s="12" t="s">
        <v>179</v>
      </c>
      <c r="F164" s="4" t="s">
        <v>578</v>
      </c>
      <c r="G164" s="4" t="s">
        <v>700</v>
      </c>
      <c r="H164" s="12" t="s">
        <v>15</v>
      </c>
      <c r="I164" s="12" t="s">
        <v>16</v>
      </c>
      <c r="J164" s="12" t="s">
        <v>66</v>
      </c>
      <c r="K164" s="12"/>
      <c r="L164" s="12"/>
      <c r="M164" s="13"/>
      <c r="N164" s="35"/>
      <c r="O164" s="13"/>
      <c r="P164" s="13" t="s">
        <v>423</v>
      </c>
      <c r="Q164" s="17" t="s">
        <v>868</v>
      </c>
      <c r="R164" s="13" t="s">
        <v>37</v>
      </c>
      <c r="S164" s="13" t="s">
        <v>37</v>
      </c>
      <c r="AH164" s="8">
        <f t="shared" si="2"/>
        <v>0</v>
      </c>
      <c r="AI164" s="26">
        <v>75.599999999999994</v>
      </c>
      <c r="AJ164" s="26"/>
      <c r="AK164" s="26"/>
      <c r="AL164" s="26"/>
      <c r="AM164" s="12"/>
      <c r="AN164" s="4" t="s">
        <v>96</v>
      </c>
      <c r="AO164" s="4" t="s">
        <v>98</v>
      </c>
    </row>
    <row r="165" spans="1:41" ht="14.4" customHeight="1" x14ac:dyDescent="0.25">
      <c r="A165" s="4" t="s">
        <v>923</v>
      </c>
      <c r="B165" s="12" t="s">
        <v>496</v>
      </c>
      <c r="C165" s="12">
        <v>2022</v>
      </c>
      <c r="D165" s="12" t="s">
        <v>829</v>
      </c>
      <c r="E165" s="12" t="s">
        <v>179</v>
      </c>
      <c r="F165" s="4" t="s">
        <v>579</v>
      </c>
      <c r="G165" s="4" t="s">
        <v>706</v>
      </c>
      <c r="H165" s="12" t="s">
        <v>15</v>
      </c>
      <c r="I165" s="12" t="s">
        <v>16</v>
      </c>
      <c r="J165" s="12" t="s">
        <v>66</v>
      </c>
      <c r="K165" s="12"/>
      <c r="L165" s="12"/>
      <c r="M165" s="13"/>
      <c r="N165" s="35"/>
      <c r="O165" s="13"/>
      <c r="P165" s="5" t="s">
        <v>21</v>
      </c>
      <c r="Q165" s="17" t="s">
        <v>424</v>
      </c>
      <c r="R165" s="13" t="s">
        <v>37</v>
      </c>
      <c r="S165" s="13" t="s">
        <v>37</v>
      </c>
      <c r="AH165" s="8">
        <f t="shared" si="2"/>
        <v>0</v>
      </c>
      <c r="AI165" s="26">
        <v>112.80000000000001</v>
      </c>
      <c r="AJ165" s="26"/>
      <c r="AK165" s="26"/>
      <c r="AL165" s="26"/>
      <c r="AM165" s="12"/>
      <c r="AN165" s="4" t="s">
        <v>96</v>
      </c>
      <c r="AO165" s="4" t="s">
        <v>98</v>
      </c>
    </row>
    <row r="166" spans="1:41" ht="14.4" customHeight="1" x14ac:dyDescent="0.25">
      <c r="A166" s="4" t="s">
        <v>1243</v>
      </c>
      <c r="B166" s="12" t="s">
        <v>496</v>
      </c>
      <c r="C166" s="12">
        <v>2022</v>
      </c>
      <c r="D166" s="12" t="s">
        <v>830</v>
      </c>
      <c r="E166" s="12" t="s">
        <v>179</v>
      </c>
      <c r="F166" s="4" t="s">
        <v>579</v>
      </c>
      <c r="G166" s="4" t="s">
        <v>707</v>
      </c>
      <c r="H166" s="12" t="s">
        <v>15</v>
      </c>
      <c r="I166" s="12" t="s">
        <v>16</v>
      </c>
      <c r="J166" s="12" t="s">
        <v>66</v>
      </c>
      <c r="K166" s="12"/>
      <c r="L166" s="12"/>
      <c r="M166" s="13"/>
      <c r="N166" s="35"/>
      <c r="O166" s="13"/>
      <c r="P166" s="5" t="s">
        <v>21</v>
      </c>
      <c r="Q166" s="17" t="s">
        <v>424</v>
      </c>
      <c r="R166" s="13" t="s">
        <v>37</v>
      </c>
      <c r="S166" s="13" t="s">
        <v>37</v>
      </c>
      <c r="AH166" s="8">
        <f t="shared" si="2"/>
        <v>0</v>
      </c>
      <c r="AI166" s="26">
        <v>417.59999999999997</v>
      </c>
      <c r="AJ166" s="26"/>
      <c r="AK166" s="26"/>
      <c r="AL166" s="26"/>
      <c r="AM166" s="12"/>
      <c r="AN166" s="4" t="s">
        <v>96</v>
      </c>
      <c r="AO166" s="4" t="s">
        <v>98</v>
      </c>
    </row>
    <row r="167" spans="1:41" ht="14.4" customHeight="1" x14ac:dyDescent="0.25">
      <c r="A167" s="4" t="s">
        <v>1244</v>
      </c>
      <c r="B167" s="12" t="s">
        <v>497</v>
      </c>
      <c r="C167" s="12">
        <v>2015</v>
      </c>
      <c r="D167" s="12" t="s">
        <v>825</v>
      </c>
      <c r="E167" s="12" t="s">
        <v>179</v>
      </c>
      <c r="F167" s="4" t="s">
        <v>579</v>
      </c>
      <c r="G167" s="4" t="s">
        <v>701</v>
      </c>
      <c r="H167" s="12" t="s">
        <v>15</v>
      </c>
      <c r="I167" s="12" t="s">
        <v>16</v>
      </c>
      <c r="J167" s="12" t="s">
        <v>66</v>
      </c>
      <c r="K167" s="12"/>
      <c r="L167" s="12"/>
      <c r="M167" s="13"/>
      <c r="N167" s="35"/>
      <c r="O167" s="13"/>
      <c r="P167" s="13" t="s">
        <v>423</v>
      </c>
      <c r="Q167" s="17" t="s">
        <v>868</v>
      </c>
      <c r="R167" s="13" t="s">
        <v>37</v>
      </c>
      <c r="S167" s="13" t="s">
        <v>37</v>
      </c>
      <c r="AH167" s="8">
        <f t="shared" si="2"/>
        <v>0</v>
      </c>
      <c r="AI167" s="26">
        <v>39.599999999999994</v>
      </c>
      <c r="AJ167" s="26"/>
      <c r="AK167" s="26"/>
      <c r="AL167" s="26"/>
      <c r="AM167" s="12"/>
      <c r="AN167" s="4" t="s">
        <v>96</v>
      </c>
      <c r="AO167" s="4" t="s">
        <v>98</v>
      </c>
    </row>
    <row r="168" spans="1:41" ht="14.4" customHeight="1" x14ac:dyDescent="0.25">
      <c r="A168" s="4" t="s">
        <v>1244</v>
      </c>
      <c r="B168" s="12" t="s">
        <v>498</v>
      </c>
      <c r="C168" s="12">
        <v>2015</v>
      </c>
      <c r="D168" s="12" t="s">
        <v>825</v>
      </c>
      <c r="E168" s="12" t="s">
        <v>179</v>
      </c>
      <c r="F168" s="4" t="s">
        <v>579</v>
      </c>
      <c r="G168" s="4" t="s">
        <v>701</v>
      </c>
      <c r="H168" s="12" t="s">
        <v>15</v>
      </c>
      <c r="I168" s="12" t="s">
        <v>16</v>
      </c>
      <c r="J168" s="12" t="s">
        <v>66</v>
      </c>
      <c r="K168" s="12"/>
      <c r="L168" s="12"/>
      <c r="M168" s="13"/>
      <c r="N168" s="35"/>
      <c r="O168" s="13"/>
      <c r="P168" s="5" t="s">
        <v>21</v>
      </c>
      <c r="Q168" s="17" t="s">
        <v>424</v>
      </c>
      <c r="R168" s="13" t="s">
        <v>37</v>
      </c>
      <c r="S168" s="13" t="s">
        <v>37</v>
      </c>
      <c r="AH168" s="8">
        <f t="shared" si="2"/>
        <v>0</v>
      </c>
      <c r="AI168" s="26">
        <v>478.79999999999995</v>
      </c>
      <c r="AJ168" s="26"/>
      <c r="AK168" s="26"/>
      <c r="AL168" s="26"/>
      <c r="AM168" s="12"/>
      <c r="AN168" s="4" t="s">
        <v>96</v>
      </c>
      <c r="AO168" s="4" t="s">
        <v>98</v>
      </c>
    </row>
    <row r="169" spans="1:41" ht="14.4" customHeight="1" x14ac:dyDescent="0.25">
      <c r="A169" s="4" t="s">
        <v>1245</v>
      </c>
      <c r="B169" s="12" t="s">
        <v>501</v>
      </c>
      <c r="C169" s="12">
        <v>2012</v>
      </c>
      <c r="D169" s="12"/>
      <c r="E169" s="12" t="s">
        <v>179</v>
      </c>
      <c r="F169" s="4" t="s">
        <v>578</v>
      </c>
      <c r="G169" s="4" t="s">
        <v>699</v>
      </c>
      <c r="H169" s="12" t="s">
        <v>15</v>
      </c>
      <c r="I169" s="12" t="s">
        <v>16</v>
      </c>
      <c r="J169" s="12" t="s">
        <v>66</v>
      </c>
      <c r="K169" s="12"/>
      <c r="L169" s="12"/>
      <c r="M169" s="13"/>
      <c r="N169" s="35"/>
      <c r="O169" s="13"/>
      <c r="P169" s="5" t="s">
        <v>21</v>
      </c>
      <c r="Q169" s="17" t="s">
        <v>424</v>
      </c>
      <c r="R169" s="13" t="s">
        <v>37</v>
      </c>
      <c r="S169" s="13" t="s">
        <v>37</v>
      </c>
      <c r="AH169" s="8">
        <f t="shared" si="2"/>
        <v>0</v>
      </c>
      <c r="AI169" s="26">
        <v>24</v>
      </c>
      <c r="AJ169" s="26"/>
      <c r="AK169" s="26"/>
      <c r="AL169" s="26"/>
      <c r="AM169" s="12"/>
      <c r="AN169" s="4" t="s">
        <v>96</v>
      </c>
      <c r="AO169" s="4" t="s">
        <v>98</v>
      </c>
    </row>
    <row r="170" spans="1:41" ht="14.4" customHeight="1" x14ac:dyDescent="0.25">
      <c r="A170" s="4" t="s">
        <v>1245</v>
      </c>
      <c r="B170" s="12" t="s">
        <v>501</v>
      </c>
      <c r="C170" s="12">
        <v>2012</v>
      </c>
      <c r="D170" s="12"/>
      <c r="E170" s="12" t="s">
        <v>179</v>
      </c>
      <c r="F170" s="4" t="s">
        <v>578</v>
      </c>
      <c r="G170" s="4" t="s">
        <v>699</v>
      </c>
      <c r="H170" s="12" t="s">
        <v>15</v>
      </c>
      <c r="I170" s="12" t="s">
        <v>16</v>
      </c>
      <c r="J170" s="12" t="s">
        <v>66</v>
      </c>
      <c r="K170" s="12"/>
      <c r="L170" s="12"/>
      <c r="M170" s="13"/>
      <c r="N170" s="35"/>
      <c r="O170" s="13"/>
      <c r="P170" s="13" t="s">
        <v>423</v>
      </c>
      <c r="Q170" s="17" t="s">
        <v>868</v>
      </c>
      <c r="R170" s="13" t="s">
        <v>37</v>
      </c>
      <c r="S170" s="13" t="s">
        <v>37</v>
      </c>
      <c r="AH170" s="8">
        <f t="shared" si="2"/>
        <v>0</v>
      </c>
      <c r="AI170" s="26">
        <v>137.76</v>
      </c>
      <c r="AJ170" s="26"/>
      <c r="AK170" s="26"/>
      <c r="AL170" s="26"/>
      <c r="AM170" s="12"/>
      <c r="AN170" s="4" t="s">
        <v>96</v>
      </c>
      <c r="AO170" s="4" t="s">
        <v>98</v>
      </c>
    </row>
    <row r="171" spans="1:41" ht="14.4" customHeight="1" x14ac:dyDescent="0.25">
      <c r="A171" s="4" t="s">
        <v>1246</v>
      </c>
      <c r="B171" s="4" t="s">
        <v>71</v>
      </c>
      <c r="C171" s="12">
        <v>2019</v>
      </c>
      <c r="D171" s="4" t="s">
        <v>713</v>
      </c>
      <c r="E171" s="12" t="s">
        <v>179</v>
      </c>
      <c r="F171" s="4" t="s">
        <v>579</v>
      </c>
      <c r="G171" s="4" t="s">
        <v>712</v>
      </c>
      <c r="H171" s="12" t="s">
        <v>15</v>
      </c>
      <c r="I171" s="12" t="s">
        <v>16</v>
      </c>
      <c r="J171" s="12" t="s">
        <v>100</v>
      </c>
      <c r="K171" s="12"/>
      <c r="L171" s="12"/>
      <c r="M171" s="13"/>
      <c r="N171" s="35"/>
      <c r="O171" s="13"/>
      <c r="P171" s="5" t="s">
        <v>21</v>
      </c>
      <c r="Q171" s="17" t="s">
        <v>48</v>
      </c>
      <c r="R171" s="13" t="s">
        <v>37</v>
      </c>
      <c r="S171" s="13" t="s">
        <v>37</v>
      </c>
      <c r="AH171" s="8">
        <f t="shared" si="2"/>
        <v>0</v>
      </c>
      <c r="AI171" s="26">
        <v>227.04000000000002</v>
      </c>
      <c r="AJ171" s="26"/>
      <c r="AK171" s="26"/>
      <c r="AL171" s="26"/>
      <c r="AM171" s="12"/>
      <c r="AN171" s="4" t="s">
        <v>96</v>
      </c>
      <c r="AO171" s="4" t="s">
        <v>98</v>
      </c>
    </row>
    <row r="172" spans="1:41" ht="14.4" customHeight="1" x14ac:dyDescent="0.25">
      <c r="A172" s="4" t="s">
        <v>1246</v>
      </c>
      <c r="B172" s="4" t="s">
        <v>71</v>
      </c>
      <c r="C172" s="12">
        <v>2019</v>
      </c>
      <c r="D172" s="4" t="s">
        <v>714</v>
      </c>
      <c r="E172" s="12" t="s">
        <v>179</v>
      </c>
      <c r="F172" s="4" t="s">
        <v>579</v>
      </c>
      <c r="G172" s="4" t="s">
        <v>712</v>
      </c>
      <c r="H172" s="12" t="s">
        <v>15</v>
      </c>
      <c r="I172" s="12" t="s">
        <v>16</v>
      </c>
      <c r="J172" s="12" t="s">
        <v>100</v>
      </c>
      <c r="K172" s="12"/>
      <c r="L172" s="12"/>
      <c r="M172" s="13"/>
      <c r="N172" s="35"/>
      <c r="O172" s="13"/>
      <c r="P172" s="5" t="s">
        <v>21</v>
      </c>
      <c r="Q172" s="17" t="s">
        <v>48</v>
      </c>
      <c r="R172" s="13" t="s">
        <v>37</v>
      </c>
      <c r="S172" s="13" t="s">
        <v>37</v>
      </c>
      <c r="AH172" s="8">
        <f t="shared" si="2"/>
        <v>0</v>
      </c>
      <c r="AI172" s="26">
        <v>343.20000000000005</v>
      </c>
      <c r="AJ172" s="26"/>
      <c r="AK172" s="26"/>
      <c r="AL172" s="26"/>
      <c r="AM172" s="12"/>
      <c r="AN172" s="4" t="s">
        <v>96</v>
      </c>
      <c r="AO172" s="4" t="s">
        <v>98</v>
      </c>
    </row>
    <row r="173" spans="1:41" ht="14.4" customHeight="1" x14ac:dyDescent="0.25">
      <c r="A173" s="4" t="s">
        <v>1246</v>
      </c>
      <c r="B173" s="4" t="s">
        <v>71</v>
      </c>
      <c r="C173" s="12">
        <v>2019</v>
      </c>
      <c r="D173" s="4" t="s">
        <v>715</v>
      </c>
      <c r="E173" s="12" t="s">
        <v>179</v>
      </c>
      <c r="F173" s="4" t="s">
        <v>579</v>
      </c>
      <c r="G173" s="4" t="s">
        <v>712</v>
      </c>
      <c r="H173" s="12" t="s">
        <v>15</v>
      </c>
      <c r="I173" s="12" t="s">
        <v>16</v>
      </c>
      <c r="J173" s="12" t="s">
        <v>100</v>
      </c>
      <c r="K173" s="12"/>
      <c r="L173" s="12"/>
      <c r="M173" s="13"/>
      <c r="N173" s="35"/>
      <c r="O173" s="13"/>
      <c r="P173" s="5" t="s">
        <v>21</v>
      </c>
      <c r="Q173" s="17" t="s">
        <v>48</v>
      </c>
      <c r="R173" s="13" t="s">
        <v>37</v>
      </c>
      <c r="S173" s="13" t="s">
        <v>37</v>
      </c>
      <c r="AH173" s="8">
        <f t="shared" si="2"/>
        <v>0</v>
      </c>
      <c r="AI173" s="26">
        <v>216.48</v>
      </c>
      <c r="AJ173" s="26"/>
      <c r="AK173" s="26"/>
      <c r="AL173" s="26"/>
      <c r="AM173" s="12"/>
      <c r="AN173" s="4" t="s">
        <v>96</v>
      </c>
      <c r="AO173" s="4" t="s">
        <v>98</v>
      </c>
    </row>
    <row r="174" spans="1:41" ht="14.4" customHeight="1" x14ac:dyDescent="0.25">
      <c r="A174" s="4" t="s">
        <v>1246</v>
      </c>
      <c r="B174" s="4" t="s">
        <v>71</v>
      </c>
      <c r="C174" s="4">
        <v>2019</v>
      </c>
      <c r="D174" s="4" t="s">
        <v>715</v>
      </c>
      <c r="E174" s="12" t="s">
        <v>179</v>
      </c>
      <c r="F174" s="4" t="s">
        <v>579</v>
      </c>
      <c r="G174" s="4" t="s">
        <v>712</v>
      </c>
      <c r="H174" s="4" t="s">
        <v>15</v>
      </c>
      <c r="I174" s="4" t="s">
        <v>16</v>
      </c>
      <c r="J174" s="12" t="s">
        <v>100</v>
      </c>
      <c r="K174" s="12"/>
      <c r="L174" s="12"/>
      <c r="P174" s="5" t="s">
        <v>21</v>
      </c>
      <c r="Q174" s="17" t="s">
        <v>48</v>
      </c>
      <c r="R174" s="5" t="s">
        <v>37</v>
      </c>
      <c r="S174" s="5" t="s">
        <v>37</v>
      </c>
      <c r="Y174" s="8"/>
      <c r="Z174" s="8"/>
      <c r="AA174" s="8"/>
      <c r="AB174" s="8"/>
      <c r="AC174" s="8"/>
      <c r="AD174" s="8"/>
      <c r="AE174" s="8"/>
      <c r="AF174" s="8"/>
      <c r="AG174" s="8"/>
      <c r="AH174" s="8">
        <f t="shared" si="2"/>
        <v>0</v>
      </c>
      <c r="AI174" s="8">
        <v>216.48</v>
      </c>
      <c r="AJ174" s="8"/>
      <c r="AK174" s="8"/>
      <c r="AL174" s="8"/>
      <c r="AM174" s="8"/>
      <c r="AN174" s="4" t="s">
        <v>96</v>
      </c>
      <c r="AO174" s="4" t="s">
        <v>98</v>
      </c>
    </row>
    <row r="175" spans="1:41" ht="14.4" customHeight="1" x14ac:dyDescent="0.25">
      <c r="A175" s="4" t="s">
        <v>1246</v>
      </c>
      <c r="B175" s="4" t="s">
        <v>71</v>
      </c>
      <c r="C175" s="4">
        <v>2019</v>
      </c>
      <c r="D175" s="4" t="s">
        <v>715</v>
      </c>
      <c r="E175" s="12" t="s">
        <v>179</v>
      </c>
      <c r="F175" s="4" t="s">
        <v>579</v>
      </c>
      <c r="G175" s="4" t="s">
        <v>712</v>
      </c>
      <c r="H175" s="4" t="s">
        <v>15</v>
      </c>
      <c r="I175" s="4" t="s">
        <v>16</v>
      </c>
      <c r="J175" s="12" t="s">
        <v>100</v>
      </c>
      <c r="K175" s="12"/>
      <c r="L175" s="12"/>
      <c r="P175" s="5" t="s">
        <v>21</v>
      </c>
      <c r="Q175" s="17" t="s">
        <v>48</v>
      </c>
      <c r="R175" s="5" t="s">
        <v>37</v>
      </c>
      <c r="S175" s="5" t="s">
        <v>37</v>
      </c>
      <c r="Y175" s="8"/>
      <c r="Z175" s="8"/>
      <c r="AA175" s="8"/>
      <c r="AB175" s="8"/>
      <c r="AC175" s="8"/>
      <c r="AD175" s="8"/>
      <c r="AE175" s="8"/>
      <c r="AF175" s="8"/>
      <c r="AG175" s="8"/>
      <c r="AH175" s="8">
        <f t="shared" si="2"/>
        <v>0</v>
      </c>
      <c r="AI175" s="8">
        <v>227.04000000000002</v>
      </c>
      <c r="AJ175" s="8"/>
      <c r="AK175" s="8"/>
      <c r="AL175" s="8"/>
      <c r="AM175" s="8"/>
      <c r="AN175" s="4" t="s">
        <v>96</v>
      </c>
      <c r="AO175" s="4" t="s">
        <v>98</v>
      </c>
    </row>
    <row r="176" spans="1:41" ht="14.4" customHeight="1" x14ac:dyDescent="0.25">
      <c r="A176" s="4" t="s">
        <v>1246</v>
      </c>
      <c r="B176" s="4" t="s">
        <v>71</v>
      </c>
      <c r="C176" s="4">
        <v>2019</v>
      </c>
      <c r="D176" s="4" t="s">
        <v>715</v>
      </c>
      <c r="E176" s="12" t="s">
        <v>179</v>
      </c>
      <c r="F176" s="4" t="s">
        <v>579</v>
      </c>
      <c r="G176" s="4" t="s">
        <v>712</v>
      </c>
      <c r="H176" s="4" t="s">
        <v>15</v>
      </c>
      <c r="I176" s="4" t="s">
        <v>16</v>
      </c>
      <c r="J176" s="12" t="s">
        <v>100</v>
      </c>
      <c r="K176" s="12"/>
      <c r="L176" s="12"/>
      <c r="P176" s="5" t="s">
        <v>21</v>
      </c>
      <c r="Q176" s="17" t="s">
        <v>48</v>
      </c>
      <c r="R176" s="5" t="s">
        <v>37</v>
      </c>
      <c r="S176" s="5" t="s">
        <v>37</v>
      </c>
      <c r="Y176" s="8"/>
      <c r="Z176" s="8"/>
      <c r="AA176" s="8"/>
      <c r="AB176" s="8"/>
      <c r="AC176" s="8"/>
      <c r="AD176" s="8"/>
      <c r="AE176" s="8"/>
      <c r="AF176" s="8"/>
      <c r="AG176" s="8"/>
      <c r="AH176" s="8">
        <f t="shared" si="2"/>
        <v>0</v>
      </c>
      <c r="AI176" s="8">
        <v>343.20000000000005</v>
      </c>
      <c r="AJ176" s="8"/>
      <c r="AK176" s="8"/>
      <c r="AL176" s="8"/>
      <c r="AM176" s="8"/>
      <c r="AN176" s="4" t="s">
        <v>96</v>
      </c>
      <c r="AO176" s="4" t="s">
        <v>98</v>
      </c>
    </row>
    <row r="177" spans="1:41" ht="14.4" customHeight="1" x14ac:dyDescent="0.25">
      <c r="A177" s="4" t="s">
        <v>1246</v>
      </c>
      <c r="B177" s="4" t="s">
        <v>71</v>
      </c>
      <c r="C177" s="4">
        <v>2019</v>
      </c>
      <c r="D177" s="4" t="s">
        <v>18</v>
      </c>
      <c r="E177" s="4" t="s">
        <v>179</v>
      </c>
      <c r="F177" s="4" t="s">
        <v>579</v>
      </c>
      <c r="G177" s="4" t="s">
        <v>712</v>
      </c>
      <c r="H177" s="4" t="s">
        <v>15</v>
      </c>
      <c r="I177" s="4" t="s">
        <v>16</v>
      </c>
      <c r="J177" s="4" t="s">
        <v>126</v>
      </c>
      <c r="M177" s="4">
        <v>367</v>
      </c>
      <c r="N177" s="6" t="s">
        <v>20</v>
      </c>
      <c r="O177" s="5" t="s">
        <v>72</v>
      </c>
      <c r="P177" s="5" t="s">
        <v>21</v>
      </c>
      <c r="Q177" s="17" t="s">
        <v>48</v>
      </c>
      <c r="R177" s="5" t="s">
        <v>37</v>
      </c>
      <c r="S177" s="5" t="s">
        <v>37</v>
      </c>
      <c r="X177" s="4" t="s">
        <v>99</v>
      </c>
      <c r="Y177" s="8"/>
      <c r="Z177" s="8"/>
      <c r="AA177" s="8"/>
      <c r="AB177" s="8"/>
      <c r="AC177" s="8"/>
      <c r="AD177" s="8"/>
      <c r="AE177" s="8"/>
      <c r="AF177" s="8"/>
      <c r="AG177" s="8"/>
      <c r="AH177" s="8">
        <f t="shared" si="2"/>
        <v>0</v>
      </c>
      <c r="AI177" s="8">
        <v>216.48</v>
      </c>
      <c r="AJ177" s="8"/>
      <c r="AK177" s="8"/>
      <c r="AL177" s="8"/>
      <c r="AM177" s="8">
        <v>5.1119999999999999E-2</v>
      </c>
      <c r="AN177" s="4" t="s">
        <v>96</v>
      </c>
      <c r="AO177" s="4" t="s">
        <v>98</v>
      </c>
    </row>
    <row r="178" spans="1:41" ht="14.4" customHeight="1" x14ac:dyDescent="0.25">
      <c r="A178" s="4" t="s">
        <v>1246</v>
      </c>
      <c r="B178" s="4" t="s">
        <v>71</v>
      </c>
      <c r="C178" s="4">
        <v>2019</v>
      </c>
      <c r="D178" s="4" t="s">
        <v>18</v>
      </c>
      <c r="E178" s="4" t="s">
        <v>179</v>
      </c>
      <c r="F178" s="4" t="s">
        <v>579</v>
      </c>
      <c r="G178" s="4" t="s">
        <v>712</v>
      </c>
      <c r="H178" s="4" t="s">
        <v>15</v>
      </c>
      <c r="I178" s="4" t="s">
        <v>16</v>
      </c>
      <c r="J178" s="4" t="s">
        <v>126</v>
      </c>
      <c r="M178" s="4">
        <v>367</v>
      </c>
      <c r="N178" s="6" t="s">
        <v>20</v>
      </c>
      <c r="O178" s="5" t="s">
        <v>72</v>
      </c>
      <c r="P178" s="5" t="s">
        <v>21</v>
      </c>
      <c r="Q178" s="17" t="s">
        <v>48</v>
      </c>
      <c r="R178" s="5" t="s">
        <v>37</v>
      </c>
      <c r="S178" s="5" t="s">
        <v>37</v>
      </c>
      <c r="X178" s="4" t="s">
        <v>99</v>
      </c>
      <c r="Y178" s="8"/>
      <c r="Z178" s="8"/>
      <c r="AA178" s="8"/>
      <c r="AB178" s="8"/>
      <c r="AC178" s="8"/>
      <c r="AD178" s="8"/>
      <c r="AE178" s="8"/>
      <c r="AF178" s="8"/>
      <c r="AG178" s="8"/>
      <c r="AH178" s="8">
        <f t="shared" si="2"/>
        <v>0</v>
      </c>
      <c r="AI178" s="8">
        <v>227.04000000000002</v>
      </c>
      <c r="AJ178" s="8"/>
      <c r="AK178" s="8"/>
      <c r="AL178" s="8"/>
      <c r="AM178" s="8">
        <v>0.11639999999999999</v>
      </c>
      <c r="AN178" s="4" t="s">
        <v>96</v>
      </c>
      <c r="AO178" s="4" t="s">
        <v>98</v>
      </c>
    </row>
    <row r="179" spans="1:41" ht="13.8" customHeight="1" x14ac:dyDescent="0.25">
      <c r="A179" s="4" t="s">
        <v>1246</v>
      </c>
      <c r="B179" s="4" t="s">
        <v>71</v>
      </c>
      <c r="C179" s="4">
        <v>2019</v>
      </c>
      <c r="D179" s="4" t="s">
        <v>18</v>
      </c>
      <c r="E179" s="4" t="s">
        <v>179</v>
      </c>
      <c r="F179" s="4" t="s">
        <v>579</v>
      </c>
      <c r="G179" s="4" t="s">
        <v>712</v>
      </c>
      <c r="H179" s="4" t="s">
        <v>15</v>
      </c>
      <c r="I179" s="4" t="s">
        <v>16</v>
      </c>
      <c r="J179" s="4" t="s">
        <v>126</v>
      </c>
      <c r="M179" s="4">
        <v>367</v>
      </c>
      <c r="N179" s="6" t="s">
        <v>20</v>
      </c>
      <c r="O179" s="5" t="s">
        <v>72</v>
      </c>
      <c r="P179" s="5" t="s">
        <v>21</v>
      </c>
      <c r="Q179" s="17" t="s">
        <v>48</v>
      </c>
      <c r="R179" s="5" t="s">
        <v>37</v>
      </c>
      <c r="S179" s="5" t="s">
        <v>37</v>
      </c>
      <c r="X179" s="4" t="s">
        <v>99</v>
      </c>
      <c r="Y179" s="8"/>
      <c r="Z179" s="8"/>
      <c r="AA179" s="8"/>
      <c r="AB179" s="8"/>
      <c r="AC179" s="8"/>
      <c r="AD179" s="8"/>
      <c r="AE179" s="8"/>
      <c r="AF179" s="8"/>
      <c r="AG179" s="8"/>
      <c r="AH179" s="8">
        <f t="shared" si="2"/>
        <v>0</v>
      </c>
      <c r="AI179" s="8">
        <v>343.20000000000005</v>
      </c>
      <c r="AJ179" s="8"/>
      <c r="AK179" s="8"/>
      <c r="AL179" s="8"/>
      <c r="AM179" s="8">
        <v>0.1032</v>
      </c>
      <c r="AN179" s="4" t="s">
        <v>96</v>
      </c>
      <c r="AO179" s="4" t="s">
        <v>98</v>
      </c>
    </row>
    <row r="180" spans="1:41" ht="13.8" customHeight="1" x14ac:dyDescent="0.25">
      <c r="A180" s="4" t="s">
        <v>1246</v>
      </c>
      <c r="B180" s="4" t="s">
        <v>71</v>
      </c>
      <c r="C180" s="4">
        <v>2019</v>
      </c>
      <c r="D180" s="4" t="s">
        <v>390</v>
      </c>
      <c r="E180" s="4" t="s">
        <v>179</v>
      </c>
      <c r="F180" s="4" t="s">
        <v>579</v>
      </c>
      <c r="G180" s="4" t="s">
        <v>712</v>
      </c>
      <c r="H180" s="4" t="s">
        <v>15</v>
      </c>
      <c r="I180" s="4" t="s">
        <v>16</v>
      </c>
      <c r="J180" s="4" t="s">
        <v>126</v>
      </c>
      <c r="M180" s="4">
        <v>367</v>
      </c>
      <c r="N180" s="6" t="s">
        <v>20</v>
      </c>
      <c r="O180" s="5" t="s">
        <v>72</v>
      </c>
      <c r="P180" s="5" t="s">
        <v>21</v>
      </c>
      <c r="Q180" s="17" t="s">
        <v>48</v>
      </c>
      <c r="R180" s="5" t="s">
        <v>37</v>
      </c>
      <c r="S180" s="5" t="s">
        <v>37</v>
      </c>
      <c r="T180" s="4" t="s">
        <v>387</v>
      </c>
      <c r="U180" s="4">
        <v>17.100000000000001</v>
      </c>
      <c r="V180" s="4">
        <v>1.6</v>
      </c>
      <c r="X180" s="4" t="s">
        <v>99</v>
      </c>
      <c r="AB180" s="4">
        <v>123</v>
      </c>
      <c r="AD180" s="4">
        <v>40</v>
      </c>
      <c r="AF180" s="4">
        <v>123</v>
      </c>
      <c r="AH180" s="8">
        <f t="shared" si="2"/>
        <v>107.70268815079726</v>
      </c>
      <c r="AI180" s="4">
        <v>2.5839275551418193</v>
      </c>
      <c r="AL180" s="4">
        <v>124.45148717199997</v>
      </c>
      <c r="AM180" s="4">
        <v>0.17003125920682471</v>
      </c>
      <c r="AN180" s="4" t="s">
        <v>96</v>
      </c>
      <c r="AO180" s="4" t="s">
        <v>97</v>
      </c>
    </row>
    <row r="181" spans="1:41" ht="13.8" customHeight="1" x14ac:dyDescent="0.25">
      <c r="A181" s="4" t="s">
        <v>1246</v>
      </c>
      <c r="B181" s="4" t="s">
        <v>71</v>
      </c>
      <c r="C181" s="4">
        <v>2019</v>
      </c>
      <c r="D181" s="4" t="s">
        <v>390</v>
      </c>
      <c r="E181" s="4" t="s">
        <v>179</v>
      </c>
      <c r="F181" s="4" t="s">
        <v>579</v>
      </c>
      <c r="G181" s="4" t="s">
        <v>712</v>
      </c>
      <c r="H181" s="4" t="s">
        <v>15</v>
      </c>
      <c r="I181" s="4" t="s">
        <v>16</v>
      </c>
      <c r="J181" s="4" t="s">
        <v>126</v>
      </c>
      <c r="M181" s="4">
        <v>367</v>
      </c>
      <c r="N181" s="6" t="s">
        <v>20</v>
      </c>
      <c r="O181" s="5" t="s">
        <v>72</v>
      </c>
      <c r="P181" s="5" t="s">
        <v>21</v>
      </c>
      <c r="Q181" s="17" t="s">
        <v>48</v>
      </c>
      <c r="R181" s="5" t="s">
        <v>37</v>
      </c>
      <c r="S181" s="5" t="s">
        <v>37</v>
      </c>
      <c r="T181" s="4" t="s">
        <v>387</v>
      </c>
      <c r="U181" s="4">
        <v>17.100000000000001</v>
      </c>
      <c r="V181" s="4">
        <v>1.6</v>
      </c>
      <c r="X181" s="4" t="s">
        <v>99</v>
      </c>
      <c r="AB181" s="4">
        <v>123</v>
      </c>
      <c r="AD181" s="4">
        <v>40</v>
      </c>
      <c r="AF181" s="4">
        <v>123</v>
      </c>
      <c r="AH181" s="8">
        <f t="shared" si="2"/>
        <v>107.70268815079726</v>
      </c>
      <c r="AI181" s="4">
        <v>1.282036242448402</v>
      </c>
      <c r="AL181" s="4">
        <v>104.31047012576033</v>
      </c>
      <c r="AM181" s="4">
        <v>0.15021127766495379</v>
      </c>
      <c r="AN181" s="4" t="s">
        <v>96</v>
      </c>
      <c r="AO181" s="4" t="s">
        <v>97</v>
      </c>
    </row>
    <row r="182" spans="1:41" ht="13.8" customHeight="1" x14ac:dyDescent="0.25">
      <c r="A182" s="4" t="s">
        <v>1246</v>
      </c>
      <c r="B182" s="4" t="s">
        <v>71</v>
      </c>
      <c r="C182" s="4">
        <v>2019</v>
      </c>
      <c r="D182" s="4" t="s">
        <v>390</v>
      </c>
      <c r="E182" s="4" t="s">
        <v>179</v>
      </c>
      <c r="F182" s="4" t="s">
        <v>579</v>
      </c>
      <c r="G182" s="4" t="s">
        <v>712</v>
      </c>
      <c r="H182" s="4" t="s">
        <v>15</v>
      </c>
      <c r="I182" s="4" t="s">
        <v>16</v>
      </c>
      <c r="J182" s="4" t="s">
        <v>126</v>
      </c>
      <c r="M182" s="4">
        <v>367</v>
      </c>
      <c r="N182" s="6" t="s">
        <v>20</v>
      </c>
      <c r="O182" s="5" t="s">
        <v>72</v>
      </c>
      <c r="P182" s="5" t="s">
        <v>21</v>
      </c>
      <c r="Q182" s="17" t="s">
        <v>48</v>
      </c>
      <c r="R182" s="5" t="s">
        <v>37</v>
      </c>
      <c r="S182" s="5" t="s">
        <v>37</v>
      </c>
      <c r="T182" s="4" t="s">
        <v>387</v>
      </c>
      <c r="U182" s="4">
        <v>17.100000000000001</v>
      </c>
      <c r="V182" s="4">
        <v>1.6</v>
      </c>
      <c r="X182" s="4" t="s">
        <v>99</v>
      </c>
      <c r="AB182" s="4">
        <v>123</v>
      </c>
      <c r="AD182" s="4">
        <v>40</v>
      </c>
      <c r="AF182" s="4">
        <v>123</v>
      </c>
      <c r="AH182" s="8">
        <f t="shared" si="2"/>
        <v>107.70268815079726</v>
      </c>
      <c r="AI182" s="4">
        <v>1.1941524802143331</v>
      </c>
      <c r="AL182" s="4">
        <v>49.793038263799751</v>
      </c>
      <c r="AM182" s="4">
        <v>6.101135359313381E-2</v>
      </c>
      <c r="AN182" s="4" t="s">
        <v>96</v>
      </c>
      <c r="AO182" s="4" t="s">
        <v>97</v>
      </c>
    </row>
    <row r="183" spans="1:41" ht="13.8" customHeight="1" x14ac:dyDescent="0.25">
      <c r="A183" s="4" t="s">
        <v>1246</v>
      </c>
      <c r="B183" s="4" t="s">
        <v>71</v>
      </c>
      <c r="C183" s="4">
        <v>2019</v>
      </c>
      <c r="D183" s="4" t="s">
        <v>390</v>
      </c>
      <c r="E183" s="4" t="s">
        <v>179</v>
      </c>
      <c r="F183" s="4" t="s">
        <v>579</v>
      </c>
      <c r="G183" s="4" t="s">
        <v>712</v>
      </c>
      <c r="H183" s="4" t="s">
        <v>15</v>
      </c>
      <c r="I183" s="4" t="s">
        <v>16</v>
      </c>
      <c r="J183" s="4" t="s">
        <v>126</v>
      </c>
      <c r="M183" s="4">
        <v>367</v>
      </c>
      <c r="N183" s="6" t="s">
        <v>20</v>
      </c>
      <c r="O183" s="5" t="s">
        <v>72</v>
      </c>
      <c r="P183" s="5" t="s">
        <v>21</v>
      </c>
      <c r="Q183" s="17" t="s">
        <v>48</v>
      </c>
      <c r="R183" s="5" t="s">
        <v>37</v>
      </c>
      <c r="S183" s="5" t="s">
        <v>37</v>
      </c>
      <c r="T183" s="4" t="s">
        <v>387</v>
      </c>
      <c r="U183" s="4">
        <v>17.100000000000001</v>
      </c>
      <c r="V183" s="4">
        <v>1.6</v>
      </c>
      <c r="X183" s="4" t="s">
        <v>99</v>
      </c>
      <c r="AB183" s="4">
        <v>123</v>
      </c>
      <c r="AD183" s="4">
        <v>40</v>
      </c>
      <c r="AF183" s="4">
        <v>123</v>
      </c>
      <c r="AH183" s="8">
        <f t="shared" si="2"/>
        <v>107.70268815079726</v>
      </c>
      <c r="AI183" s="4">
        <v>0.66093539891983089</v>
      </c>
      <c r="AL183" s="4">
        <v>-174.70322821665633</v>
      </c>
      <c r="AM183" s="4">
        <v>0.10531657230989373</v>
      </c>
      <c r="AN183" s="4" t="s">
        <v>96</v>
      </c>
      <c r="AO183" s="4" t="s">
        <v>97</v>
      </c>
    </row>
    <row r="184" spans="1:41" ht="14.4" customHeight="1" x14ac:dyDescent="0.25">
      <c r="A184" s="4" t="s">
        <v>1246</v>
      </c>
      <c r="B184" s="4" t="s">
        <v>71</v>
      </c>
      <c r="C184" s="4">
        <v>2019</v>
      </c>
      <c r="D184" s="4" t="s">
        <v>390</v>
      </c>
      <c r="E184" s="4" t="s">
        <v>179</v>
      </c>
      <c r="F184" s="4" t="s">
        <v>579</v>
      </c>
      <c r="G184" s="4" t="s">
        <v>712</v>
      </c>
      <c r="H184" s="4" t="s">
        <v>15</v>
      </c>
      <c r="I184" s="4" t="s">
        <v>16</v>
      </c>
      <c r="J184" s="4" t="s">
        <v>126</v>
      </c>
      <c r="M184" s="4">
        <v>367</v>
      </c>
      <c r="N184" s="6" t="s">
        <v>20</v>
      </c>
      <c r="O184" s="5" t="s">
        <v>72</v>
      </c>
      <c r="P184" s="5" t="s">
        <v>21</v>
      </c>
      <c r="Q184" s="17" t="s">
        <v>48</v>
      </c>
      <c r="R184" s="5" t="s">
        <v>37</v>
      </c>
      <c r="S184" s="5" t="s">
        <v>37</v>
      </c>
      <c r="T184" s="4" t="s">
        <v>387</v>
      </c>
      <c r="U184" s="4">
        <v>17.100000000000001</v>
      </c>
      <c r="V184" s="4">
        <v>1.6</v>
      </c>
      <c r="X184" s="4" t="s">
        <v>99</v>
      </c>
      <c r="AB184" s="4">
        <v>123</v>
      </c>
      <c r="AD184" s="4">
        <v>40</v>
      </c>
      <c r="AF184" s="4">
        <v>123</v>
      </c>
      <c r="AH184" s="8">
        <f t="shared" si="2"/>
        <v>107.70268815079726</v>
      </c>
      <c r="AI184" s="4">
        <v>0.80482584341594188</v>
      </c>
      <c r="AL184" s="4">
        <v>-135.27221898977206</v>
      </c>
      <c r="AM184" s="4">
        <v>5.8394734646195226E-2</v>
      </c>
      <c r="AN184" s="4" t="s">
        <v>96</v>
      </c>
      <c r="AO184" s="4" t="s">
        <v>97</v>
      </c>
    </row>
    <row r="185" spans="1:41" ht="14.4" customHeight="1" x14ac:dyDescent="0.25">
      <c r="A185" s="4" t="s">
        <v>1246</v>
      </c>
      <c r="B185" s="4" t="s">
        <v>71</v>
      </c>
      <c r="C185" s="4">
        <v>2019</v>
      </c>
      <c r="D185" s="4" t="s">
        <v>390</v>
      </c>
      <c r="E185" s="4" t="s">
        <v>179</v>
      </c>
      <c r="F185" s="4" t="s">
        <v>579</v>
      </c>
      <c r="G185" s="4" t="s">
        <v>712</v>
      </c>
      <c r="H185" s="4" t="s">
        <v>15</v>
      </c>
      <c r="I185" s="4" t="s">
        <v>16</v>
      </c>
      <c r="J185" s="4" t="s">
        <v>126</v>
      </c>
      <c r="M185" s="4">
        <v>367</v>
      </c>
      <c r="N185" s="6" t="s">
        <v>20</v>
      </c>
      <c r="O185" s="5" t="s">
        <v>72</v>
      </c>
      <c r="P185" s="5" t="s">
        <v>21</v>
      </c>
      <c r="Q185" s="17" t="s">
        <v>48</v>
      </c>
      <c r="R185" s="5" t="s">
        <v>37</v>
      </c>
      <c r="S185" s="5" t="s">
        <v>37</v>
      </c>
      <c r="T185" s="4" t="s">
        <v>387</v>
      </c>
      <c r="U185" s="4">
        <v>17.100000000000001</v>
      </c>
      <c r="V185" s="4">
        <v>1.6</v>
      </c>
      <c r="X185" s="4" t="s">
        <v>99</v>
      </c>
      <c r="AB185" s="4">
        <v>123</v>
      </c>
      <c r="AD185" s="4">
        <v>40</v>
      </c>
      <c r="AF185" s="4">
        <v>123</v>
      </c>
      <c r="AH185" s="8">
        <f t="shared" si="2"/>
        <v>107.70268815079726</v>
      </c>
      <c r="AI185" s="4">
        <v>0.85321110625824803</v>
      </c>
      <c r="AL185" s="4">
        <v>-135.89525434474979</v>
      </c>
      <c r="AM185" s="4">
        <v>2.5233509169133493E-2</v>
      </c>
      <c r="AN185" s="4" t="s">
        <v>96</v>
      </c>
      <c r="AO185" s="4" t="s">
        <v>97</v>
      </c>
    </row>
    <row r="186" spans="1:41" ht="14.4" customHeight="1" x14ac:dyDescent="0.25">
      <c r="A186" s="4" t="s">
        <v>1246</v>
      </c>
      <c r="B186" s="4" t="s">
        <v>71</v>
      </c>
      <c r="C186" s="4">
        <v>2019</v>
      </c>
      <c r="D186" s="4" t="s">
        <v>390</v>
      </c>
      <c r="E186" s="4" t="s">
        <v>179</v>
      </c>
      <c r="F186" s="4" t="s">
        <v>579</v>
      </c>
      <c r="G186" s="4" t="s">
        <v>712</v>
      </c>
      <c r="H186" s="4" t="s">
        <v>15</v>
      </c>
      <c r="I186" s="4" t="s">
        <v>16</v>
      </c>
      <c r="J186" s="4" t="s">
        <v>126</v>
      </c>
      <c r="M186" s="4">
        <v>367</v>
      </c>
      <c r="N186" s="6" t="s">
        <v>20</v>
      </c>
      <c r="O186" s="5" t="s">
        <v>72</v>
      </c>
      <c r="P186" s="5" t="s">
        <v>21</v>
      </c>
      <c r="Q186" s="17" t="s">
        <v>48</v>
      </c>
      <c r="R186" s="5" t="s">
        <v>37</v>
      </c>
      <c r="S186" s="5" t="s">
        <v>37</v>
      </c>
      <c r="T186" s="4" t="s">
        <v>387</v>
      </c>
      <c r="U186" s="4">
        <v>17.100000000000001</v>
      </c>
      <c r="V186" s="4">
        <v>1.6</v>
      </c>
      <c r="X186" s="4" t="s">
        <v>99</v>
      </c>
      <c r="AB186" s="4">
        <v>123</v>
      </c>
      <c r="AD186" s="4">
        <v>40</v>
      </c>
      <c r="AF186" s="4">
        <v>123</v>
      </c>
      <c r="AH186" s="8">
        <f t="shared" si="2"/>
        <v>107.70268815079726</v>
      </c>
      <c r="AI186" s="4">
        <v>1.9529103117394113</v>
      </c>
      <c r="AL186" s="4">
        <v>-140.31829667503365</v>
      </c>
      <c r="AM186" s="4">
        <v>3.4697507389457011E-2</v>
      </c>
      <c r="AN186" s="4" t="s">
        <v>96</v>
      </c>
      <c r="AO186" s="4" t="s">
        <v>97</v>
      </c>
    </row>
    <row r="187" spans="1:41" ht="14.4" customHeight="1" x14ac:dyDescent="0.25">
      <c r="A187" s="4" t="s">
        <v>1246</v>
      </c>
      <c r="B187" s="4" t="s">
        <v>71</v>
      </c>
      <c r="C187" s="4">
        <v>2019</v>
      </c>
      <c r="D187" s="4" t="s">
        <v>390</v>
      </c>
      <c r="E187" s="4" t="s">
        <v>179</v>
      </c>
      <c r="F187" s="4" t="s">
        <v>579</v>
      </c>
      <c r="G187" s="4" t="s">
        <v>712</v>
      </c>
      <c r="H187" s="4" t="s">
        <v>15</v>
      </c>
      <c r="I187" s="4" t="s">
        <v>16</v>
      </c>
      <c r="J187" s="4" t="s">
        <v>126</v>
      </c>
      <c r="M187" s="4">
        <v>367</v>
      </c>
      <c r="N187" s="6" t="s">
        <v>20</v>
      </c>
      <c r="O187" s="5" t="s">
        <v>72</v>
      </c>
      <c r="P187" s="5" t="s">
        <v>21</v>
      </c>
      <c r="Q187" s="17" t="s">
        <v>48</v>
      </c>
      <c r="R187" s="5" t="s">
        <v>37</v>
      </c>
      <c r="S187" s="5" t="s">
        <v>37</v>
      </c>
      <c r="T187" s="4" t="s">
        <v>387</v>
      </c>
      <c r="U187" s="4">
        <v>17.100000000000001</v>
      </c>
      <c r="V187" s="4">
        <v>1.6</v>
      </c>
      <c r="X187" s="4" t="s">
        <v>99</v>
      </c>
      <c r="AB187" s="4">
        <v>123</v>
      </c>
      <c r="AD187" s="4">
        <v>40</v>
      </c>
      <c r="AF187" s="4">
        <v>123</v>
      </c>
      <c r="AH187" s="8">
        <f t="shared" si="2"/>
        <v>107.70268815079726</v>
      </c>
      <c r="AI187" s="4">
        <v>4.482524812325523</v>
      </c>
      <c r="AL187" s="4">
        <v>-220.72104678713009</v>
      </c>
      <c r="AM187" s="4">
        <v>5.796729027913957E-2</v>
      </c>
      <c r="AN187" s="4" t="s">
        <v>96</v>
      </c>
      <c r="AO187" s="4" t="s">
        <v>97</v>
      </c>
    </row>
    <row r="188" spans="1:41" ht="14.4" customHeight="1" x14ac:dyDescent="0.25">
      <c r="A188" s="4" t="s">
        <v>1246</v>
      </c>
      <c r="B188" s="4" t="s">
        <v>71</v>
      </c>
      <c r="C188" s="4">
        <v>2019</v>
      </c>
      <c r="D188" s="4" t="s">
        <v>390</v>
      </c>
      <c r="E188" s="4" t="s">
        <v>179</v>
      </c>
      <c r="F188" s="4" t="s">
        <v>579</v>
      </c>
      <c r="G188" s="4" t="s">
        <v>712</v>
      </c>
      <c r="H188" s="4" t="s">
        <v>15</v>
      </c>
      <c r="I188" s="4" t="s">
        <v>16</v>
      </c>
      <c r="J188" s="4" t="s">
        <v>126</v>
      </c>
      <c r="M188" s="4">
        <v>367</v>
      </c>
      <c r="N188" s="6" t="s">
        <v>20</v>
      </c>
      <c r="O188" s="5" t="s">
        <v>72</v>
      </c>
      <c r="P188" s="5" t="s">
        <v>21</v>
      </c>
      <c r="Q188" s="17" t="s">
        <v>48</v>
      </c>
      <c r="R188" s="5" t="s">
        <v>37</v>
      </c>
      <c r="S188" s="5" t="s">
        <v>37</v>
      </c>
      <c r="T188" s="4" t="s">
        <v>387</v>
      </c>
      <c r="U188" s="4">
        <v>17.100000000000001</v>
      </c>
      <c r="V188" s="4">
        <v>1.6</v>
      </c>
      <c r="X188" s="4" t="s">
        <v>99</v>
      </c>
      <c r="AB188" s="4">
        <v>123</v>
      </c>
      <c r="AD188" s="4">
        <v>40</v>
      </c>
      <c r="AF188" s="4">
        <v>123</v>
      </c>
      <c r="AH188" s="8">
        <f t="shared" si="2"/>
        <v>107.70268815079726</v>
      </c>
      <c r="AI188" s="4">
        <v>4.3355875880336869</v>
      </c>
      <c r="AL188" s="4">
        <v>206.24912448287847</v>
      </c>
      <c r="AM188" s="4">
        <v>0.19741694495240997</v>
      </c>
      <c r="AN188" s="4" t="s">
        <v>96</v>
      </c>
      <c r="AO188" s="4" t="s">
        <v>97</v>
      </c>
    </row>
    <row r="189" spans="1:41" ht="14.4" customHeight="1" x14ac:dyDescent="0.25">
      <c r="A189" s="4" t="s">
        <v>1246</v>
      </c>
      <c r="B189" s="4" t="s">
        <v>71</v>
      </c>
      <c r="C189" s="4">
        <v>2019</v>
      </c>
      <c r="D189" s="4" t="s">
        <v>390</v>
      </c>
      <c r="E189" s="4" t="s">
        <v>179</v>
      </c>
      <c r="F189" s="4" t="s">
        <v>579</v>
      </c>
      <c r="G189" s="4" t="s">
        <v>712</v>
      </c>
      <c r="H189" s="4" t="s">
        <v>15</v>
      </c>
      <c r="I189" s="4" t="s">
        <v>16</v>
      </c>
      <c r="J189" s="4" t="s">
        <v>126</v>
      </c>
      <c r="M189" s="4">
        <v>367</v>
      </c>
      <c r="N189" s="6" t="s">
        <v>20</v>
      </c>
      <c r="O189" s="5" t="s">
        <v>72</v>
      </c>
      <c r="P189" s="5" t="s">
        <v>21</v>
      </c>
      <c r="Q189" s="17" t="s">
        <v>48</v>
      </c>
      <c r="R189" s="5" t="s">
        <v>37</v>
      </c>
      <c r="S189" s="5" t="s">
        <v>37</v>
      </c>
      <c r="T189" s="4" t="s">
        <v>387</v>
      </c>
      <c r="U189" s="4">
        <v>17.100000000000001</v>
      </c>
      <c r="V189" s="4">
        <v>1.6</v>
      </c>
      <c r="X189" s="4" t="s">
        <v>99</v>
      </c>
      <c r="AB189" s="4">
        <v>123</v>
      </c>
      <c r="AD189" s="4">
        <v>40</v>
      </c>
      <c r="AF189" s="4">
        <v>123</v>
      </c>
      <c r="AH189" s="8">
        <f t="shared" si="2"/>
        <v>107.70268815079726</v>
      </c>
      <c r="AI189" s="4">
        <v>1.7163645151163274</v>
      </c>
      <c r="AL189" s="4">
        <v>-244.90093788800698</v>
      </c>
      <c r="AM189" s="4">
        <v>0.17552993567308051</v>
      </c>
      <c r="AN189" s="4" t="s">
        <v>96</v>
      </c>
      <c r="AO189" s="4" t="s">
        <v>97</v>
      </c>
    </row>
    <row r="190" spans="1:41" ht="14.4" customHeight="1" x14ac:dyDescent="0.25">
      <c r="A190" s="4" t="s">
        <v>1246</v>
      </c>
      <c r="B190" s="4" t="s">
        <v>71</v>
      </c>
      <c r="C190" s="4">
        <v>2019</v>
      </c>
      <c r="D190" s="4" t="s">
        <v>390</v>
      </c>
      <c r="E190" s="4" t="s">
        <v>179</v>
      </c>
      <c r="F190" s="4" t="s">
        <v>579</v>
      </c>
      <c r="G190" s="4" t="s">
        <v>712</v>
      </c>
      <c r="H190" s="4" t="s">
        <v>15</v>
      </c>
      <c r="I190" s="4" t="s">
        <v>16</v>
      </c>
      <c r="J190" s="4" t="s">
        <v>126</v>
      </c>
      <c r="M190" s="4">
        <v>367</v>
      </c>
      <c r="N190" s="6" t="s">
        <v>20</v>
      </c>
      <c r="O190" s="5" t="s">
        <v>72</v>
      </c>
      <c r="P190" s="5" t="s">
        <v>21</v>
      </c>
      <c r="Q190" s="17" t="s">
        <v>48</v>
      </c>
      <c r="R190" s="5" t="s">
        <v>37</v>
      </c>
      <c r="S190" s="5" t="s">
        <v>37</v>
      </c>
      <c r="T190" s="4" t="s">
        <v>387</v>
      </c>
      <c r="U190" s="4">
        <v>17.100000000000001</v>
      </c>
      <c r="V190" s="4">
        <v>1.6</v>
      </c>
      <c r="X190" s="4" t="s">
        <v>99</v>
      </c>
      <c r="AB190" s="4">
        <v>123</v>
      </c>
      <c r="AD190" s="4">
        <v>40</v>
      </c>
      <c r="AF190" s="4">
        <v>123</v>
      </c>
      <c r="AH190" s="8">
        <f t="shared" si="2"/>
        <v>107.70268815079726</v>
      </c>
      <c r="AI190" s="4">
        <v>1.4110586583381588</v>
      </c>
      <c r="AL190" s="4">
        <v>-122.51096227817612</v>
      </c>
      <c r="AM190" s="4">
        <v>4.8880404594153437E-2</v>
      </c>
      <c r="AN190" s="4" t="s">
        <v>96</v>
      </c>
      <c r="AO190" s="4" t="s">
        <v>97</v>
      </c>
    </row>
    <row r="191" spans="1:41" ht="14.4" customHeight="1" x14ac:dyDescent="0.25">
      <c r="A191" s="4" t="s">
        <v>1246</v>
      </c>
      <c r="B191" s="4" t="s">
        <v>71</v>
      </c>
      <c r="C191" s="4">
        <v>2019</v>
      </c>
      <c r="D191" s="4" t="s">
        <v>390</v>
      </c>
      <c r="E191" s="4" t="s">
        <v>179</v>
      </c>
      <c r="F191" s="4" t="s">
        <v>579</v>
      </c>
      <c r="G191" s="4" t="s">
        <v>712</v>
      </c>
      <c r="H191" s="4" t="s">
        <v>15</v>
      </c>
      <c r="I191" s="4" t="s">
        <v>16</v>
      </c>
      <c r="J191" s="4" t="s">
        <v>126</v>
      </c>
      <c r="M191" s="4">
        <v>367</v>
      </c>
      <c r="N191" s="6" t="s">
        <v>20</v>
      </c>
      <c r="O191" s="5" t="s">
        <v>72</v>
      </c>
      <c r="P191" s="5" t="s">
        <v>21</v>
      </c>
      <c r="Q191" s="17" t="s">
        <v>48</v>
      </c>
      <c r="R191" s="5" t="s">
        <v>37</v>
      </c>
      <c r="S191" s="5" t="s">
        <v>37</v>
      </c>
      <c r="T191" s="4" t="s">
        <v>387</v>
      </c>
      <c r="U191" s="4">
        <v>17.100000000000001</v>
      </c>
      <c r="V191" s="4">
        <v>1.6</v>
      </c>
      <c r="X191" s="4" t="s">
        <v>99</v>
      </c>
      <c r="AB191" s="4">
        <v>123</v>
      </c>
      <c r="AD191" s="4">
        <v>40</v>
      </c>
      <c r="AF191" s="4">
        <v>123</v>
      </c>
      <c r="AH191" s="8">
        <f t="shared" si="2"/>
        <v>107.70268815079726</v>
      </c>
      <c r="AI191" s="4">
        <v>1.3477165337729853</v>
      </c>
      <c r="AL191" s="4">
        <v>-376.55289487555245</v>
      </c>
      <c r="AM191" s="4">
        <v>0.15503383488503794</v>
      </c>
      <c r="AN191" s="4" t="s">
        <v>96</v>
      </c>
      <c r="AO191" s="4" t="s">
        <v>97</v>
      </c>
    </row>
    <row r="192" spans="1:41" ht="14.4" customHeight="1" x14ac:dyDescent="0.25">
      <c r="A192" s="4" t="s">
        <v>1246</v>
      </c>
      <c r="B192" s="4" t="s">
        <v>71</v>
      </c>
      <c r="C192" s="4">
        <v>2019</v>
      </c>
      <c r="D192" s="4" t="s">
        <v>390</v>
      </c>
      <c r="E192" s="4" t="s">
        <v>179</v>
      </c>
      <c r="F192" s="4" t="s">
        <v>579</v>
      </c>
      <c r="G192" s="4" t="s">
        <v>712</v>
      </c>
      <c r="H192" s="4" t="s">
        <v>15</v>
      </c>
      <c r="I192" s="4" t="s">
        <v>16</v>
      </c>
      <c r="J192" s="4" t="s">
        <v>126</v>
      </c>
      <c r="M192" s="4">
        <v>367</v>
      </c>
      <c r="N192" s="6" t="s">
        <v>20</v>
      </c>
      <c r="O192" s="5" t="s">
        <v>72</v>
      </c>
      <c r="P192" s="5" t="s">
        <v>21</v>
      </c>
      <c r="Q192" s="17" t="s">
        <v>48</v>
      </c>
      <c r="R192" s="5" t="s">
        <v>37</v>
      </c>
      <c r="S192" s="5" t="s">
        <v>37</v>
      </c>
      <c r="T192" s="4" t="s">
        <v>387</v>
      </c>
      <c r="U192" s="4">
        <v>17.100000000000001</v>
      </c>
      <c r="V192" s="4">
        <v>1.6</v>
      </c>
      <c r="X192" s="4" t="s">
        <v>99</v>
      </c>
      <c r="AB192" s="4">
        <v>123</v>
      </c>
      <c r="AD192" s="4">
        <v>40</v>
      </c>
      <c r="AF192" s="4">
        <v>123</v>
      </c>
      <c r="AH192" s="8">
        <f t="shared" si="2"/>
        <v>107.70268815079726</v>
      </c>
      <c r="AI192" s="4">
        <v>1.6333251323537317</v>
      </c>
      <c r="AL192" s="4">
        <v>-9.8348472804451958</v>
      </c>
      <c r="AM192" s="4">
        <v>7.2737736426451899E-2</v>
      </c>
      <c r="AN192" s="4" t="s">
        <v>96</v>
      </c>
      <c r="AO192" s="4" t="s">
        <v>97</v>
      </c>
    </row>
    <row r="193" spans="1:41" ht="14.4" customHeight="1" x14ac:dyDescent="0.25">
      <c r="A193" s="4" t="s">
        <v>1246</v>
      </c>
      <c r="B193" s="4" t="s">
        <v>71</v>
      </c>
      <c r="C193" s="4">
        <v>2019</v>
      </c>
      <c r="D193" s="4" t="s">
        <v>390</v>
      </c>
      <c r="E193" s="4" t="s">
        <v>179</v>
      </c>
      <c r="F193" s="4" t="s">
        <v>579</v>
      </c>
      <c r="G193" s="4" t="s">
        <v>712</v>
      </c>
      <c r="H193" s="4" t="s">
        <v>15</v>
      </c>
      <c r="I193" s="4" t="s">
        <v>16</v>
      </c>
      <c r="J193" s="4" t="s">
        <v>126</v>
      </c>
      <c r="M193" s="4">
        <v>367</v>
      </c>
      <c r="N193" s="6" t="s">
        <v>20</v>
      </c>
      <c r="O193" s="5" t="s">
        <v>72</v>
      </c>
      <c r="P193" s="5" t="s">
        <v>21</v>
      </c>
      <c r="Q193" s="17" t="s">
        <v>48</v>
      </c>
      <c r="R193" s="5" t="s">
        <v>37</v>
      </c>
      <c r="S193" s="5" t="s">
        <v>37</v>
      </c>
      <c r="T193" s="4" t="s">
        <v>387</v>
      </c>
      <c r="U193" s="4">
        <v>17.100000000000001</v>
      </c>
      <c r="V193" s="4">
        <v>1.6</v>
      </c>
      <c r="X193" s="4" t="s">
        <v>99</v>
      </c>
      <c r="AB193" s="4">
        <v>123</v>
      </c>
      <c r="AD193" s="4">
        <v>40</v>
      </c>
      <c r="AF193" s="4">
        <v>123</v>
      </c>
      <c r="AH193" s="8">
        <f t="shared" si="2"/>
        <v>107.70268815079726</v>
      </c>
      <c r="AI193" s="4">
        <v>52.679326330707468</v>
      </c>
      <c r="AL193" s="4">
        <v>67.669530391868634</v>
      </c>
      <c r="AM193" s="4">
        <v>0.1180825308408838</v>
      </c>
      <c r="AN193" s="4" t="s">
        <v>96</v>
      </c>
      <c r="AO193" s="4" t="s">
        <v>97</v>
      </c>
    </row>
    <row r="194" spans="1:41" ht="14.4" customHeight="1" x14ac:dyDescent="0.25">
      <c r="A194" s="4" t="s">
        <v>1246</v>
      </c>
      <c r="B194" s="4" t="s">
        <v>71</v>
      </c>
      <c r="C194" s="4">
        <v>2019</v>
      </c>
      <c r="D194" s="4" t="s">
        <v>390</v>
      </c>
      <c r="E194" s="4" t="s">
        <v>179</v>
      </c>
      <c r="F194" s="4" t="s">
        <v>579</v>
      </c>
      <c r="G194" s="4" t="s">
        <v>712</v>
      </c>
      <c r="H194" s="4" t="s">
        <v>15</v>
      </c>
      <c r="I194" s="4" t="s">
        <v>16</v>
      </c>
      <c r="J194" s="4" t="s">
        <v>126</v>
      </c>
      <c r="M194" s="4">
        <v>367</v>
      </c>
      <c r="N194" s="6" t="s">
        <v>20</v>
      </c>
      <c r="O194" s="5" t="s">
        <v>72</v>
      </c>
      <c r="P194" s="5" t="s">
        <v>21</v>
      </c>
      <c r="Q194" s="17" t="s">
        <v>48</v>
      </c>
      <c r="R194" s="5" t="s">
        <v>37</v>
      </c>
      <c r="S194" s="5" t="s">
        <v>37</v>
      </c>
      <c r="T194" s="4" t="s">
        <v>387</v>
      </c>
      <c r="U194" s="4">
        <v>17.100000000000001</v>
      </c>
      <c r="V194" s="4">
        <v>1.6</v>
      </c>
      <c r="X194" s="4" t="s">
        <v>99</v>
      </c>
      <c r="AB194" s="4">
        <v>123</v>
      </c>
      <c r="AD194" s="4">
        <v>40</v>
      </c>
      <c r="AF194" s="4">
        <v>123</v>
      </c>
      <c r="AH194" s="8">
        <f t="shared" ref="AH194:AH257" si="3">(AB194*(14.01/18.04))+(AC194*(14.01/62))+(AD194*(14.01/46.01))</f>
        <v>107.70268815079726</v>
      </c>
      <c r="AI194" s="4">
        <v>3.3585713409931008</v>
      </c>
      <c r="AL194" s="4">
        <v>208.55848308473662</v>
      </c>
      <c r="AM194" s="4">
        <v>0.17824800540310362</v>
      </c>
      <c r="AN194" s="4" t="s">
        <v>96</v>
      </c>
      <c r="AO194" s="4" t="s">
        <v>97</v>
      </c>
    </row>
    <row r="195" spans="1:41" ht="14.4" customHeight="1" x14ac:dyDescent="0.25">
      <c r="A195" s="4" t="s">
        <v>1246</v>
      </c>
      <c r="B195" s="4" t="s">
        <v>71</v>
      </c>
      <c r="C195" s="4">
        <v>2019</v>
      </c>
      <c r="D195" s="4" t="s">
        <v>390</v>
      </c>
      <c r="E195" s="4" t="s">
        <v>179</v>
      </c>
      <c r="F195" s="4" t="s">
        <v>579</v>
      </c>
      <c r="G195" s="4" t="s">
        <v>712</v>
      </c>
      <c r="H195" s="4" t="s">
        <v>15</v>
      </c>
      <c r="I195" s="4" t="s">
        <v>16</v>
      </c>
      <c r="J195" s="4" t="s">
        <v>126</v>
      </c>
      <c r="M195" s="4">
        <v>367</v>
      </c>
      <c r="N195" s="6" t="s">
        <v>20</v>
      </c>
      <c r="O195" s="5" t="s">
        <v>72</v>
      </c>
      <c r="P195" s="5" t="s">
        <v>21</v>
      </c>
      <c r="Q195" s="17" t="s">
        <v>48</v>
      </c>
      <c r="R195" s="5" t="s">
        <v>37</v>
      </c>
      <c r="S195" s="5" t="s">
        <v>37</v>
      </c>
      <c r="T195" s="4" t="s">
        <v>387</v>
      </c>
      <c r="U195" s="4">
        <v>17.100000000000001</v>
      </c>
      <c r="V195" s="4">
        <v>1.6</v>
      </c>
      <c r="X195" s="4" t="s">
        <v>99</v>
      </c>
      <c r="AB195" s="4">
        <v>123</v>
      </c>
      <c r="AD195" s="4">
        <v>40</v>
      </c>
      <c r="AF195" s="4">
        <v>123</v>
      </c>
      <c r="AH195" s="8">
        <f t="shared" si="3"/>
        <v>107.70268815079726</v>
      </c>
      <c r="AI195" s="4">
        <v>22.872060997268925</v>
      </c>
      <c r="AL195" s="4">
        <v>-176.36801421837566</v>
      </c>
      <c r="AM195" s="4">
        <v>2.7591921765386544E-2</v>
      </c>
      <c r="AN195" s="4" t="s">
        <v>96</v>
      </c>
      <c r="AO195" s="4" t="s">
        <v>97</v>
      </c>
    </row>
    <row r="196" spans="1:41" ht="14.4" customHeight="1" x14ac:dyDescent="0.25">
      <c r="A196" s="4" t="s">
        <v>1246</v>
      </c>
      <c r="B196" s="4" t="s">
        <v>71</v>
      </c>
      <c r="C196" s="4">
        <v>2019</v>
      </c>
      <c r="D196" s="4" t="s">
        <v>390</v>
      </c>
      <c r="E196" s="4" t="s">
        <v>179</v>
      </c>
      <c r="F196" s="4" t="s">
        <v>579</v>
      </c>
      <c r="G196" s="4" t="s">
        <v>712</v>
      </c>
      <c r="H196" s="4" t="s">
        <v>15</v>
      </c>
      <c r="I196" s="4" t="s">
        <v>16</v>
      </c>
      <c r="J196" s="4" t="s">
        <v>126</v>
      </c>
      <c r="M196" s="4">
        <v>367</v>
      </c>
      <c r="N196" s="6" t="s">
        <v>20</v>
      </c>
      <c r="O196" s="5" t="s">
        <v>72</v>
      </c>
      <c r="P196" s="5" t="s">
        <v>21</v>
      </c>
      <c r="Q196" s="17" t="s">
        <v>48</v>
      </c>
      <c r="R196" s="5" t="s">
        <v>37</v>
      </c>
      <c r="S196" s="5" t="s">
        <v>37</v>
      </c>
      <c r="T196" s="4" t="s">
        <v>387</v>
      </c>
      <c r="U196" s="4">
        <v>17.100000000000001</v>
      </c>
      <c r="V196" s="4">
        <v>1.6</v>
      </c>
      <c r="X196" s="4" t="s">
        <v>99</v>
      </c>
      <c r="AB196" s="4">
        <v>123</v>
      </c>
      <c r="AD196" s="4">
        <v>40</v>
      </c>
      <c r="AF196" s="4">
        <v>123</v>
      </c>
      <c r="AH196" s="8">
        <f t="shared" si="3"/>
        <v>107.70268815079726</v>
      </c>
      <c r="AI196" s="4">
        <v>13.779676828174003</v>
      </c>
      <c r="AL196" s="4">
        <v>0</v>
      </c>
      <c r="AM196" s="4">
        <v>6.3228407994890962E-2</v>
      </c>
      <c r="AN196" s="4" t="s">
        <v>96</v>
      </c>
      <c r="AO196" s="4" t="s">
        <v>97</v>
      </c>
    </row>
    <row r="197" spans="1:41" ht="14.4" customHeight="1" x14ac:dyDescent="0.25">
      <c r="A197" s="4" t="s">
        <v>1246</v>
      </c>
      <c r="B197" s="4" t="s">
        <v>71</v>
      </c>
      <c r="C197" s="4">
        <v>2019</v>
      </c>
      <c r="D197" s="4" t="s">
        <v>390</v>
      </c>
      <c r="E197" s="4" t="s">
        <v>179</v>
      </c>
      <c r="F197" s="4" t="s">
        <v>579</v>
      </c>
      <c r="G197" s="4" t="s">
        <v>712</v>
      </c>
      <c r="H197" s="4" t="s">
        <v>15</v>
      </c>
      <c r="I197" s="4" t="s">
        <v>16</v>
      </c>
      <c r="J197" s="4" t="s">
        <v>126</v>
      </c>
      <c r="M197" s="4">
        <v>367</v>
      </c>
      <c r="N197" s="6" t="s">
        <v>20</v>
      </c>
      <c r="O197" s="5" t="s">
        <v>72</v>
      </c>
      <c r="P197" s="5" t="s">
        <v>21</v>
      </c>
      <c r="Q197" s="17" t="s">
        <v>48</v>
      </c>
      <c r="R197" s="5" t="s">
        <v>37</v>
      </c>
      <c r="S197" s="5" t="s">
        <v>37</v>
      </c>
      <c r="T197" s="4" t="s">
        <v>387</v>
      </c>
      <c r="U197" s="4">
        <v>17.100000000000001</v>
      </c>
      <c r="V197" s="4">
        <v>1.6</v>
      </c>
      <c r="X197" s="4" t="s">
        <v>99</v>
      </c>
      <c r="AB197" s="4">
        <v>123</v>
      </c>
      <c r="AD197" s="4">
        <v>40</v>
      </c>
      <c r="AF197" s="4">
        <v>123</v>
      </c>
      <c r="AH197" s="8">
        <f t="shared" si="3"/>
        <v>107.70268815079726</v>
      </c>
      <c r="AI197" s="4">
        <v>4.0717809583498177</v>
      </c>
      <c r="AL197" s="4">
        <v>213.95941135720693</v>
      </c>
      <c r="AM197" s="4">
        <v>0.24028402106356642</v>
      </c>
      <c r="AN197" s="4" t="s">
        <v>96</v>
      </c>
      <c r="AO197" s="4" t="s">
        <v>97</v>
      </c>
    </row>
    <row r="198" spans="1:41" ht="14.4" customHeight="1" x14ac:dyDescent="0.25">
      <c r="A198" s="4" t="s">
        <v>1246</v>
      </c>
      <c r="B198" s="4" t="s">
        <v>71</v>
      </c>
      <c r="C198" s="4">
        <v>2019</v>
      </c>
      <c r="D198" s="4" t="s">
        <v>390</v>
      </c>
      <c r="E198" s="4" t="s">
        <v>179</v>
      </c>
      <c r="F198" s="4" t="s">
        <v>579</v>
      </c>
      <c r="G198" s="4" t="s">
        <v>712</v>
      </c>
      <c r="H198" s="4" t="s">
        <v>15</v>
      </c>
      <c r="I198" s="4" t="s">
        <v>16</v>
      </c>
      <c r="J198" s="4" t="s">
        <v>126</v>
      </c>
      <c r="M198" s="4">
        <v>367</v>
      </c>
      <c r="N198" s="6" t="s">
        <v>20</v>
      </c>
      <c r="O198" s="5" t="s">
        <v>72</v>
      </c>
      <c r="P198" s="5" t="s">
        <v>21</v>
      </c>
      <c r="Q198" s="17" t="s">
        <v>48</v>
      </c>
      <c r="R198" s="5" t="s">
        <v>37</v>
      </c>
      <c r="S198" s="5" t="s">
        <v>37</v>
      </c>
      <c r="T198" s="4" t="s">
        <v>387</v>
      </c>
      <c r="U198" s="4">
        <v>17.100000000000001</v>
      </c>
      <c r="V198" s="4">
        <v>1.6</v>
      </c>
      <c r="X198" s="4" t="s">
        <v>99</v>
      </c>
      <c r="AB198" s="4">
        <v>123</v>
      </c>
      <c r="AD198" s="4">
        <v>40</v>
      </c>
      <c r="AF198" s="4">
        <v>123</v>
      </c>
      <c r="AH198" s="8">
        <f t="shared" si="3"/>
        <v>107.70268815079726</v>
      </c>
      <c r="AI198" s="4">
        <v>2.1654265297837281</v>
      </c>
      <c r="AL198" s="4">
        <v>-707.33121630099311</v>
      </c>
      <c r="AM198" s="4">
        <v>4.5350939688626177E-2</v>
      </c>
      <c r="AN198" s="4" t="s">
        <v>96</v>
      </c>
      <c r="AO198" s="4" t="s">
        <v>97</v>
      </c>
    </row>
    <row r="199" spans="1:41" ht="14.4" customHeight="1" x14ac:dyDescent="0.25">
      <c r="A199" s="4" t="s">
        <v>1246</v>
      </c>
      <c r="B199" s="4" t="s">
        <v>71</v>
      </c>
      <c r="C199" s="4">
        <v>2019</v>
      </c>
      <c r="D199" s="4" t="s">
        <v>390</v>
      </c>
      <c r="E199" s="4" t="s">
        <v>179</v>
      </c>
      <c r="F199" s="4" t="s">
        <v>579</v>
      </c>
      <c r="G199" s="4" t="s">
        <v>712</v>
      </c>
      <c r="H199" s="4" t="s">
        <v>15</v>
      </c>
      <c r="I199" s="4" t="s">
        <v>16</v>
      </c>
      <c r="J199" s="4" t="s">
        <v>126</v>
      </c>
      <c r="M199" s="4">
        <v>367</v>
      </c>
      <c r="N199" s="6" t="s">
        <v>20</v>
      </c>
      <c r="O199" s="5" t="s">
        <v>72</v>
      </c>
      <c r="P199" s="5" t="s">
        <v>21</v>
      </c>
      <c r="Q199" s="17" t="s">
        <v>48</v>
      </c>
      <c r="R199" s="5" t="s">
        <v>37</v>
      </c>
      <c r="S199" s="5" t="s">
        <v>37</v>
      </c>
      <c r="T199" s="4" t="s">
        <v>387</v>
      </c>
      <c r="U199" s="4">
        <v>17.100000000000001</v>
      </c>
      <c r="V199" s="4">
        <v>1.6</v>
      </c>
      <c r="X199" s="4" t="s">
        <v>99</v>
      </c>
      <c r="AB199" s="4">
        <v>123</v>
      </c>
      <c r="AD199" s="4">
        <v>40</v>
      </c>
      <c r="AF199" s="4">
        <v>123</v>
      </c>
      <c r="AH199" s="8">
        <f t="shared" si="3"/>
        <v>107.70268815079726</v>
      </c>
      <c r="AI199" s="4">
        <v>6.6010129085648792</v>
      </c>
      <c r="AL199" s="4">
        <v>-398.26230056477834</v>
      </c>
      <c r="AM199" s="4">
        <v>7.1448655879050013E-2</v>
      </c>
      <c r="AN199" s="4" t="s">
        <v>96</v>
      </c>
      <c r="AO199" s="4" t="s">
        <v>97</v>
      </c>
    </row>
    <row r="200" spans="1:41" ht="14.4" customHeight="1" x14ac:dyDescent="0.25">
      <c r="A200" s="4" t="s">
        <v>1246</v>
      </c>
      <c r="B200" s="4" t="s">
        <v>71</v>
      </c>
      <c r="C200" s="4">
        <v>2019</v>
      </c>
      <c r="D200" s="4" t="s">
        <v>390</v>
      </c>
      <c r="E200" s="4" t="s">
        <v>179</v>
      </c>
      <c r="F200" s="4" t="s">
        <v>579</v>
      </c>
      <c r="G200" s="4" t="s">
        <v>712</v>
      </c>
      <c r="H200" s="4" t="s">
        <v>15</v>
      </c>
      <c r="I200" s="4" t="s">
        <v>16</v>
      </c>
      <c r="J200" s="4" t="s">
        <v>126</v>
      </c>
      <c r="M200" s="4">
        <v>367</v>
      </c>
      <c r="N200" s="6" t="s">
        <v>20</v>
      </c>
      <c r="O200" s="5" t="s">
        <v>72</v>
      </c>
      <c r="P200" s="5" t="s">
        <v>21</v>
      </c>
      <c r="Q200" s="17" t="s">
        <v>48</v>
      </c>
      <c r="R200" s="5" t="s">
        <v>37</v>
      </c>
      <c r="S200" s="5" t="s">
        <v>37</v>
      </c>
      <c r="T200" s="4" t="s">
        <v>387</v>
      </c>
      <c r="U200" s="4">
        <v>17.100000000000001</v>
      </c>
      <c r="V200" s="4">
        <v>1.6</v>
      </c>
      <c r="X200" s="4" t="s">
        <v>99</v>
      </c>
      <c r="AB200" s="4">
        <v>123</v>
      </c>
      <c r="AD200" s="4">
        <v>40</v>
      </c>
      <c r="AF200" s="4">
        <v>123</v>
      </c>
      <c r="AH200" s="8">
        <f t="shared" si="3"/>
        <v>107.70268815079726</v>
      </c>
      <c r="AI200" s="4">
        <v>82.326578625078355</v>
      </c>
      <c r="AL200" s="4">
        <v>-324.04548018321299</v>
      </c>
      <c r="AM200" s="4">
        <v>5.6335862527365763E-2</v>
      </c>
      <c r="AN200" s="4" t="s">
        <v>96</v>
      </c>
      <c r="AO200" s="4" t="s">
        <v>97</v>
      </c>
    </row>
    <row r="201" spans="1:41" ht="14.4" customHeight="1" x14ac:dyDescent="0.25">
      <c r="A201" s="4" t="s">
        <v>1246</v>
      </c>
      <c r="B201" s="4" t="s">
        <v>71</v>
      </c>
      <c r="C201" s="4">
        <v>2019</v>
      </c>
      <c r="D201" s="4" t="s">
        <v>390</v>
      </c>
      <c r="E201" s="4" t="s">
        <v>179</v>
      </c>
      <c r="F201" s="4" t="s">
        <v>579</v>
      </c>
      <c r="G201" s="4" t="s">
        <v>712</v>
      </c>
      <c r="H201" s="4" t="s">
        <v>15</v>
      </c>
      <c r="I201" s="4" t="s">
        <v>16</v>
      </c>
      <c r="J201" s="4" t="s">
        <v>126</v>
      </c>
      <c r="M201" s="4">
        <v>367</v>
      </c>
      <c r="N201" s="6" t="s">
        <v>20</v>
      </c>
      <c r="O201" s="5" t="s">
        <v>72</v>
      </c>
      <c r="P201" s="5" t="s">
        <v>21</v>
      </c>
      <c r="Q201" s="17" t="s">
        <v>48</v>
      </c>
      <c r="R201" s="5" t="s">
        <v>37</v>
      </c>
      <c r="S201" s="5" t="s">
        <v>37</v>
      </c>
      <c r="T201" s="4" t="s">
        <v>387</v>
      </c>
      <c r="U201" s="4">
        <v>17.100000000000001</v>
      </c>
      <c r="V201" s="4">
        <v>1.6</v>
      </c>
      <c r="X201" s="4" t="s">
        <v>99</v>
      </c>
      <c r="AB201" s="4">
        <v>123</v>
      </c>
      <c r="AD201" s="4">
        <v>40</v>
      </c>
      <c r="AF201" s="4">
        <v>123</v>
      </c>
      <c r="AH201" s="8">
        <f t="shared" si="3"/>
        <v>107.70268815079726</v>
      </c>
      <c r="AI201" s="4">
        <v>56.729471213501647</v>
      </c>
      <c r="AL201" s="4">
        <v>-448.02861701539166</v>
      </c>
      <c r="AM201" s="4">
        <v>6.2513427793704085E-2</v>
      </c>
      <c r="AN201" s="4" t="s">
        <v>96</v>
      </c>
      <c r="AO201" s="4" t="s">
        <v>97</v>
      </c>
    </row>
    <row r="202" spans="1:41" ht="14.4" customHeight="1" x14ac:dyDescent="0.25">
      <c r="A202" s="4" t="s">
        <v>1246</v>
      </c>
      <c r="B202" s="4" t="s">
        <v>71</v>
      </c>
      <c r="C202" s="4">
        <v>2019</v>
      </c>
      <c r="D202" s="4" t="s">
        <v>390</v>
      </c>
      <c r="E202" s="4" t="s">
        <v>179</v>
      </c>
      <c r="F202" s="4" t="s">
        <v>579</v>
      </c>
      <c r="G202" s="4" t="s">
        <v>712</v>
      </c>
      <c r="H202" s="4" t="s">
        <v>15</v>
      </c>
      <c r="I202" s="4" t="s">
        <v>16</v>
      </c>
      <c r="J202" s="4" t="s">
        <v>126</v>
      </c>
      <c r="M202" s="4">
        <v>367</v>
      </c>
      <c r="N202" s="6" t="s">
        <v>20</v>
      </c>
      <c r="O202" s="5" t="s">
        <v>72</v>
      </c>
      <c r="P202" s="5" t="s">
        <v>21</v>
      </c>
      <c r="Q202" s="17" t="s">
        <v>48</v>
      </c>
      <c r="R202" s="5" t="s">
        <v>37</v>
      </c>
      <c r="S202" s="5" t="s">
        <v>37</v>
      </c>
      <c r="T202" s="4" t="s">
        <v>387</v>
      </c>
      <c r="U202" s="4">
        <v>17.100000000000001</v>
      </c>
      <c r="V202" s="4">
        <v>1.6</v>
      </c>
      <c r="X202" s="4" t="s">
        <v>99</v>
      </c>
      <c r="AB202" s="4">
        <v>123</v>
      </c>
      <c r="AD202" s="4">
        <v>40</v>
      </c>
      <c r="AF202" s="4">
        <v>123</v>
      </c>
      <c r="AH202" s="8">
        <f t="shared" si="3"/>
        <v>107.70268815079726</v>
      </c>
      <c r="AI202" s="4">
        <v>340.8626741507652</v>
      </c>
      <c r="AL202" s="4">
        <v>-499.4898916434106</v>
      </c>
      <c r="AM202" s="4">
        <v>3.8336179410927762E-2</v>
      </c>
      <c r="AN202" s="4" t="s">
        <v>96</v>
      </c>
      <c r="AO202" s="4" t="s">
        <v>97</v>
      </c>
    </row>
    <row r="203" spans="1:41" ht="14.4" customHeight="1" x14ac:dyDescent="0.25">
      <c r="A203" s="4" t="s">
        <v>1246</v>
      </c>
      <c r="B203" s="4" t="s">
        <v>71</v>
      </c>
      <c r="C203" s="4">
        <v>2019</v>
      </c>
      <c r="D203" s="4" t="s">
        <v>390</v>
      </c>
      <c r="E203" s="4" t="s">
        <v>179</v>
      </c>
      <c r="F203" s="4" t="s">
        <v>579</v>
      </c>
      <c r="G203" s="4" t="s">
        <v>712</v>
      </c>
      <c r="H203" s="4" t="s">
        <v>15</v>
      </c>
      <c r="I203" s="4" t="s">
        <v>16</v>
      </c>
      <c r="J203" s="4" t="s">
        <v>126</v>
      </c>
      <c r="M203" s="4">
        <v>367</v>
      </c>
      <c r="N203" s="6" t="s">
        <v>20</v>
      </c>
      <c r="O203" s="5" t="s">
        <v>72</v>
      </c>
      <c r="P203" s="5" t="s">
        <v>21</v>
      </c>
      <c r="Q203" s="17" t="s">
        <v>48</v>
      </c>
      <c r="R203" s="5" t="s">
        <v>37</v>
      </c>
      <c r="S203" s="5" t="s">
        <v>37</v>
      </c>
      <c r="T203" s="4" t="s">
        <v>387</v>
      </c>
      <c r="U203" s="4">
        <v>17.100000000000001</v>
      </c>
      <c r="V203" s="4">
        <v>1.6</v>
      </c>
      <c r="X203" s="4" t="s">
        <v>99</v>
      </c>
      <c r="AB203" s="4">
        <v>123</v>
      </c>
      <c r="AD203" s="4">
        <v>40</v>
      </c>
      <c r="AF203" s="4">
        <v>123</v>
      </c>
      <c r="AH203" s="8">
        <f t="shared" si="3"/>
        <v>107.70268815079726</v>
      </c>
      <c r="AI203" s="4">
        <v>665.54101994815437</v>
      </c>
      <c r="AL203" s="4">
        <v>-496.96667875786505</v>
      </c>
      <c r="AM203" s="4">
        <v>1.9967255034287059E-2</v>
      </c>
      <c r="AN203" s="4" t="s">
        <v>96</v>
      </c>
      <c r="AO203" s="4" t="s">
        <v>97</v>
      </c>
    </row>
    <row r="204" spans="1:41" ht="14.4" customHeight="1" x14ac:dyDescent="0.25">
      <c r="A204" s="4" t="s">
        <v>1246</v>
      </c>
      <c r="B204" s="4" t="s">
        <v>71</v>
      </c>
      <c r="C204" s="4">
        <v>2019</v>
      </c>
      <c r="D204" s="4" t="s">
        <v>390</v>
      </c>
      <c r="E204" s="4" t="s">
        <v>179</v>
      </c>
      <c r="F204" s="4" t="s">
        <v>579</v>
      </c>
      <c r="G204" s="4" t="s">
        <v>712</v>
      </c>
      <c r="H204" s="4" t="s">
        <v>15</v>
      </c>
      <c r="I204" s="4" t="s">
        <v>16</v>
      </c>
      <c r="J204" s="4" t="s">
        <v>126</v>
      </c>
      <c r="M204" s="4">
        <v>367</v>
      </c>
      <c r="N204" s="6" t="s">
        <v>20</v>
      </c>
      <c r="O204" s="5" t="s">
        <v>72</v>
      </c>
      <c r="P204" s="5" t="s">
        <v>21</v>
      </c>
      <c r="Q204" s="17" t="s">
        <v>48</v>
      </c>
      <c r="R204" s="5" t="s">
        <v>37</v>
      </c>
      <c r="S204" s="5" t="s">
        <v>37</v>
      </c>
      <c r="T204" s="4" t="s">
        <v>387</v>
      </c>
      <c r="U204" s="4">
        <v>17.100000000000001</v>
      </c>
      <c r="V204" s="4">
        <v>1.6</v>
      </c>
      <c r="X204" s="4" t="s">
        <v>99</v>
      </c>
      <c r="AB204" s="4">
        <v>123</v>
      </c>
      <c r="AD204" s="4">
        <v>40</v>
      </c>
      <c r="AF204" s="4">
        <v>123</v>
      </c>
      <c r="AH204" s="8">
        <f t="shared" si="3"/>
        <v>107.70268815079726</v>
      </c>
      <c r="AI204" s="4">
        <v>200.1325336107065</v>
      </c>
      <c r="AL204" s="4">
        <v>-127.06585401866221</v>
      </c>
      <c r="AM204" s="4">
        <v>3.5973187560007433E-2</v>
      </c>
      <c r="AN204" s="4" t="s">
        <v>96</v>
      </c>
      <c r="AO204" s="4" t="s">
        <v>97</v>
      </c>
    </row>
    <row r="205" spans="1:41" ht="14.4" customHeight="1" x14ac:dyDescent="0.25">
      <c r="A205" s="4" t="s">
        <v>1246</v>
      </c>
      <c r="B205" s="4" t="s">
        <v>71</v>
      </c>
      <c r="C205" s="4">
        <v>2019</v>
      </c>
      <c r="D205" s="4" t="s">
        <v>390</v>
      </c>
      <c r="E205" s="4" t="s">
        <v>179</v>
      </c>
      <c r="F205" s="4" t="s">
        <v>579</v>
      </c>
      <c r="G205" s="4" t="s">
        <v>712</v>
      </c>
      <c r="H205" s="4" t="s">
        <v>15</v>
      </c>
      <c r="I205" s="4" t="s">
        <v>16</v>
      </c>
      <c r="J205" s="4" t="s">
        <v>126</v>
      </c>
      <c r="M205" s="4">
        <v>367</v>
      </c>
      <c r="N205" s="6" t="s">
        <v>20</v>
      </c>
      <c r="O205" s="5" t="s">
        <v>72</v>
      </c>
      <c r="P205" s="5" t="s">
        <v>21</v>
      </c>
      <c r="Q205" s="17" t="s">
        <v>48</v>
      </c>
      <c r="R205" s="5" t="s">
        <v>37</v>
      </c>
      <c r="S205" s="5" t="s">
        <v>37</v>
      </c>
      <c r="T205" s="4" t="s">
        <v>387</v>
      </c>
      <c r="U205" s="4">
        <v>17.100000000000001</v>
      </c>
      <c r="V205" s="4">
        <v>1.6</v>
      </c>
      <c r="X205" s="4" t="s">
        <v>99</v>
      </c>
      <c r="AB205" s="4">
        <v>123</v>
      </c>
      <c r="AD205" s="4">
        <v>40</v>
      </c>
      <c r="AF205" s="4">
        <v>123</v>
      </c>
      <c r="AH205" s="8">
        <f t="shared" si="3"/>
        <v>107.70268815079726</v>
      </c>
      <c r="AI205" s="4">
        <v>230.77157751856822</v>
      </c>
      <c r="AL205" s="4">
        <v>-257.59124839980836</v>
      </c>
      <c r="AM205" s="4">
        <v>5.6037268111248331E-2</v>
      </c>
      <c r="AN205" s="4" t="s">
        <v>96</v>
      </c>
      <c r="AO205" s="4" t="s">
        <v>97</v>
      </c>
    </row>
    <row r="206" spans="1:41" ht="14.4" customHeight="1" x14ac:dyDescent="0.25">
      <c r="A206" s="4" t="s">
        <v>1246</v>
      </c>
      <c r="B206" s="4" t="s">
        <v>71</v>
      </c>
      <c r="C206" s="4">
        <v>2019</v>
      </c>
      <c r="D206" s="4" t="s">
        <v>390</v>
      </c>
      <c r="E206" s="4" t="s">
        <v>179</v>
      </c>
      <c r="F206" s="4" t="s">
        <v>579</v>
      </c>
      <c r="G206" s="4" t="s">
        <v>712</v>
      </c>
      <c r="H206" s="4" t="s">
        <v>15</v>
      </c>
      <c r="I206" s="4" t="s">
        <v>16</v>
      </c>
      <c r="J206" s="4" t="s">
        <v>126</v>
      </c>
      <c r="M206" s="4">
        <v>367</v>
      </c>
      <c r="N206" s="6" t="s">
        <v>20</v>
      </c>
      <c r="O206" s="5" t="s">
        <v>72</v>
      </c>
      <c r="P206" s="5" t="s">
        <v>21</v>
      </c>
      <c r="Q206" s="17" t="s">
        <v>48</v>
      </c>
      <c r="R206" s="5" t="s">
        <v>37</v>
      </c>
      <c r="S206" s="5" t="s">
        <v>37</v>
      </c>
      <c r="T206" s="4" t="s">
        <v>387</v>
      </c>
      <c r="U206" s="4">
        <v>17.100000000000001</v>
      </c>
      <c r="V206" s="4">
        <v>1.6</v>
      </c>
      <c r="X206" s="4" t="s">
        <v>99</v>
      </c>
      <c r="AB206" s="4">
        <v>123</v>
      </c>
      <c r="AD206" s="4">
        <v>40</v>
      </c>
      <c r="AF206" s="4">
        <v>123</v>
      </c>
      <c r="AH206" s="8">
        <f t="shared" si="3"/>
        <v>107.70268815079726</v>
      </c>
      <c r="AI206" s="4">
        <v>914.2992001185039</v>
      </c>
      <c r="AL206" s="4">
        <v>0</v>
      </c>
      <c r="AM206" s="4">
        <v>0</v>
      </c>
      <c r="AN206" s="4" t="s">
        <v>96</v>
      </c>
      <c r="AO206" s="4" t="s">
        <v>97</v>
      </c>
    </row>
    <row r="207" spans="1:41" ht="14.4" customHeight="1" x14ac:dyDescent="0.25">
      <c r="A207" s="4" t="s">
        <v>1246</v>
      </c>
      <c r="B207" s="4" t="s">
        <v>71</v>
      </c>
      <c r="C207" s="4">
        <v>2019</v>
      </c>
      <c r="D207" s="4" t="s">
        <v>390</v>
      </c>
      <c r="E207" s="4" t="s">
        <v>179</v>
      </c>
      <c r="F207" s="4" t="s">
        <v>579</v>
      </c>
      <c r="G207" s="4" t="s">
        <v>712</v>
      </c>
      <c r="H207" s="4" t="s">
        <v>15</v>
      </c>
      <c r="I207" s="4" t="s">
        <v>16</v>
      </c>
      <c r="J207" s="4" t="s">
        <v>126</v>
      </c>
      <c r="M207" s="4">
        <v>367</v>
      </c>
      <c r="N207" s="6" t="s">
        <v>20</v>
      </c>
      <c r="O207" s="5" t="s">
        <v>72</v>
      </c>
      <c r="P207" s="5" t="s">
        <v>21</v>
      </c>
      <c r="Q207" s="17" t="s">
        <v>48</v>
      </c>
      <c r="R207" s="5" t="s">
        <v>37</v>
      </c>
      <c r="S207" s="5" t="s">
        <v>37</v>
      </c>
      <c r="T207" s="4" t="s">
        <v>387</v>
      </c>
      <c r="U207" s="4">
        <v>17.100000000000001</v>
      </c>
      <c r="V207" s="4">
        <v>1.6</v>
      </c>
      <c r="X207" s="4" t="s">
        <v>99</v>
      </c>
      <c r="AB207" s="4">
        <v>123</v>
      </c>
      <c r="AD207" s="4">
        <v>40</v>
      </c>
      <c r="AF207" s="4">
        <v>123</v>
      </c>
      <c r="AH207" s="8">
        <f t="shared" si="3"/>
        <v>107.70268815079726</v>
      </c>
      <c r="AI207" s="4">
        <v>267.17873848238082</v>
      </c>
      <c r="AL207" s="4">
        <v>0</v>
      </c>
      <c r="AM207" s="4">
        <v>-3.3660622418981073E-2</v>
      </c>
      <c r="AN207" s="4" t="s">
        <v>96</v>
      </c>
      <c r="AO207" s="4" t="s">
        <v>97</v>
      </c>
    </row>
    <row r="208" spans="1:41" ht="14.4" customHeight="1" x14ac:dyDescent="0.25">
      <c r="A208" s="4" t="s">
        <v>1246</v>
      </c>
      <c r="B208" s="4" t="s">
        <v>71</v>
      </c>
      <c r="C208" s="4">
        <v>2019</v>
      </c>
      <c r="D208" s="4" t="s">
        <v>390</v>
      </c>
      <c r="E208" s="4" t="s">
        <v>179</v>
      </c>
      <c r="F208" s="4" t="s">
        <v>579</v>
      </c>
      <c r="G208" s="4" t="s">
        <v>712</v>
      </c>
      <c r="H208" s="4" t="s">
        <v>15</v>
      </c>
      <c r="I208" s="4" t="s">
        <v>16</v>
      </c>
      <c r="J208" s="4" t="s">
        <v>126</v>
      </c>
      <c r="M208" s="4">
        <v>367</v>
      </c>
      <c r="N208" s="6" t="s">
        <v>20</v>
      </c>
      <c r="O208" s="5" t="s">
        <v>72</v>
      </c>
      <c r="P208" s="5" t="s">
        <v>21</v>
      </c>
      <c r="Q208" s="17" t="s">
        <v>48</v>
      </c>
      <c r="R208" s="5" t="s">
        <v>37</v>
      </c>
      <c r="S208" s="5" t="s">
        <v>37</v>
      </c>
      <c r="T208" s="4" t="s">
        <v>387</v>
      </c>
      <c r="U208" s="4">
        <v>17.100000000000001</v>
      </c>
      <c r="V208" s="4">
        <v>1.6</v>
      </c>
      <c r="X208" s="4" t="s">
        <v>99</v>
      </c>
      <c r="AB208" s="4">
        <v>123</v>
      </c>
      <c r="AD208" s="4">
        <v>40</v>
      </c>
      <c r="AF208" s="4">
        <v>123</v>
      </c>
      <c r="AH208" s="8">
        <f t="shared" si="3"/>
        <v>107.70268815079726</v>
      </c>
      <c r="AI208" s="4">
        <v>730.9199604816539</v>
      </c>
      <c r="AL208" s="4">
        <v>-163.15831493337376</v>
      </c>
      <c r="AM208" s="4">
        <v>-6.1679714373966701E-2</v>
      </c>
      <c r="AN208" s="4" t="s">
        <v>96</v>
      </c>
      <c r="AO208" s="4" t="s">
        <v>97</v>
      </c>
    </row>
    <row r="209" spans="1:41" ht="14.4" customHeight="1" x14ac:dyDescent="0.25">
      <c r="A209" s="4" t="s">
        <v>1246</v>
      </c>
      <c r="B209" s="4" t="s">
        <v>71</v>
      </c>
      <c r="C209" s="4">
        <v>2019</v>
      </c>
      <c r="D209" s="4" t="s">
        <v>390</v>
      </c>
      <c r="E209" s="4" t="s">
        <v>179</v>
      </c>
      <c r="F209" s="4" t="s">
        <v>579</v>
      </c>
      <c r="G209" s="4" t="s">
        <v>712</v>
      </c>
      <c r="H209" s="4" t="s">
        <v>15</v>
      </c>
      <c r="I209" s="4" t="s">
        <v>16</v>
      </c>
      <c r="J209" s="4" t="s">
        <v>126</v>
      </c>
      <c r="M209" s="4">
        <v>367</v>
      </c>
      <c r="N209" s="6" t="s">
        <v>20</v>
      </c>
      <c r="O209" s="5" t="s">
        <v>72</v>
      </c>
      <c r="P209" s="5" t="s">
        <v>21</v>
      </c>
      <c r="Q209" s="17" t="s">
        <v>48</v>
      </c>
      <c r="R209" s="5" t="s">
        <v>37</v>
      </c>
      <c r="S209" s="5" t="s">
        <v>37</v>
      </c>
      <c r="T209" s="4" t="s">
        <v>387</v>
      </c>
      <c r="U209" s="4">
        <v>17.100000000000001</v>
      </c>
      <c r="V209" s="4">
        <v>1.6</v>
      </c>
      <c r="X209" s="4" t="s">
        <v>99</v>
      </c>
      <c r="AB209" s="4">
        <v>123</v>
      </c>
      <c r="AD209" s="4">
        <v>40</v>
      </c>
      <c r="AF209" s="4">
        <v>123</v>
      </c>
      <c r="AH209" s="8">
        <f t="shared" si="3"/>
        <v>107.70268815079726</v>
      </c>
      <c r="AI209" s="4">
        <v>418.14907333362584</v>
      </c>
      <c r="AL209" s="4">
        <v>-242.88110253715101</v>
      </c>
      <c r="AM209" s="4">
        <v>0</v>
      </c>
      <c r="AN209" s="4" t="s">
        <v>96</v>
      </c>
      <c r="AO209" s="4" t="s">
        <v>97</v>
      </c>
    </row>
    <row r="210" spans="1:41" ht="14.4" customHeight="1" x14ac:dyDescent="0.25">
      <c r="A210" s="4" t="s">
        <v>1246</v>
      </c>
      <c r="B210" s="4" t="s">
        <v>71</v>
      </c>
      <c r="C210" s="4">
        <v>2019</v>
      </c>
      <c r="D210" s="4" t="s">
        <v>390</v>
      </c>
      <c r="E210" s="4" t="s">
        <v>179</v>
      </c>
      <c r="F210" s="4" t="s">
        <v>579</v>
      </c>
      <c r="G210" s="4" t="s">
        <v>712</v>
      </c>
      <c r="H210" s="4" t="s">
        <v>15</v>
      </c>
      <c r="I210" s="4" t="s">
        <v>16</v>
      </c>
      <c r="J210" s="4" t="s">
        <v>126</v>
      </c>
      <c r="M210" s="4">
        <v>367</v>
      </c>
      <c r="N210" s="6" t="s">
        <v>20</v>
      </c>
      <c r="O210" s="5" t="s">
        <v>72</v>
      </c>
      <c r="P210" s="5" t="s">
        <v>21</v>
      </c>
      <c r="Q210" s="17" t="s">
        <v>48</v>
      </c>
      <c r="R210" s="5" t="s">
        <v>37</v>
      </c>
      <c r="S210" s="5" t="s">
        <v>37</v>
      </c>
      <c r="T210" s="4" t="s">
        <v>387</v>
      </c>
      <c r="U210" s="4">
        <v>17.100000000000001</v>
      </c>
      <c r="V210" s="4">
        <v>1.6</v>
      </c>
      <c r="X210" s="4" t="s">
        <v>99</v>
      </c>
      <c r="AB210" s="4">
        <v>123</v>
      </c>
      <c r="AD210" s="4">
        <v>40</v>
      </c>
      <c r="AF210" s="4">
        <v>123</v>
      </c>
      <c r="AH210" s="8">
        <f t="shared" si="3"/>
        <v>107.70268815079726</v>
      </c>
      <c r="AI210" s="4">
        <v>519.09152187558493</v>
      </c>
      <c r="AL210" s="4">
        <v>0</v>
      </c>
      <c r="AM210" s="4">
        <v>0</v>
      </c>
      <c r="AN210" s="4" t="s">
        <v>96</v>
      </c>
      <c r="AO210" s="4" t="s">
        <v>97</v>
      </c>
    </row>
    <row r="211" spans="1:41" ht="14.4" customHeight="1" x14ac:dyDescent="0.25">
      <c r="A211" s="4" t="s">
        <v>1246</v>
      </c>
      <c r="B211" s="4" t="s">
        <v>71</v>
      </c>
      <c r="C211" s="4">
        <v>2019</v>
      </c>
      <c r="D211" s="4" t="s">
        <v>390</v>
      </c>
      <c r="E211" s="4" t="s">
        <v>179</v>
      </c>
      <c r="F211" s="4" t="s">
        <v>579</v>
      </c>
      <c r="G211" s="4" t="s">
        <v>712</v>
      </c>
      <c r="H211" s="4" t="s">
        <v>15</v>
      </c>
      <c r="I211" s="4" t="s">
        <v>16</v>
      </c>
      <c r="J211" s="4" t="s">
        <v>126</v>
      </c>
      <c r="M211" s="4">
        <v>367</v>
      </c>
      <c r="N211" s="6" t="s">
        <v>20</v>
      </c>
      <c r="O211" s="5" t="s">
        <v>72</v>
      </c>
      <c r="P211" s="5" t="s">
        <v>21</v>
      </c>
      <c r="Q211" s="17" t="s">
        <v>48</v>
      </c>
      <c r="R211" s="5" t="s">
        <v>37</v>
      </c>
      <c r="S211" s="5" t="s">
        <v>37</v>
      </c>
      <c r="T211" s="4" t="s">
        <v>387</v>
      </c>
      <c r="U211" s="4">
        <v>17.100000000000001</v>
      </c>
      <c r="V211" s="4">
        <v>1.6</v>
      </c>
      <c r="X211" s="4" t="s">
        <v>99</v>
      </c>
      <c r="AB211" s="4">
        <v>123</v>
      </c>
      <c r="AD211" s="4">
        <v>40</v>
      </c>
      <c r="AF211" s="4">
        <v>123</v>
      </c>
      <c r="AH211" s="8">
        <f t="shared" si="3"/>
        <v>107.70268815079726</v>
      </c>
      <c r="AI211" s="4">
        <v>589.85263409867889</v>
      </c>
      <c r="AL211" s="4">
        <v>0</v>
      </c>
      <c r="AM211" s="4">
        <v>-5.7052496381094026E-2</v>
      </c>
      <c r="AN211" s="4" t="s">
        <v>96</v>
      </c>
      <c r="AO211" s="4" t="s">
        <v>97</v>
      </c>
    </row>
    <row r="212" spans="1:41" ht="14.4" customHeight="1" x14ac:dyDescent="0.25">
      <c r="A212" s="4" t="s">
        <v>1246</v>
      </c>
      <c r="B212" s="4" t="s">
        <v>71</v>
      </c>
      <c r="C212" s="4">
        <v>2019</v>
      </c>
      <c r="D212" s="4" t="s">
        <v>390</v>
      </c>
      <c r="E212" s="4" t="s">
        <v>179</v>
      </c>
      <c r="F212" s="4" t="s">
        <v>579</v>
      </c>
      <c r="G212" s="4" t="s">
        <v>712</v>
      </c>
      <c r="H212" s="4" t="s">
        <v>15</v>
      </c>
      <c r="I212" s="4" t="s">
        <v>16</v>
      </c>
      <c r="J212" s="4" t="s">
        <v>126</v>
      </c>
      <c r="M212" s="4">
        <v>367</v>
      </c>
      <c r="N212" s="6" t="s">
        <v>20</v>
      </c>
      <c r="O212" s="5" t="s">
        <v>72</v>
      </c>
      <c r="P212" s="5" t="s">
        <v>21</v>
      </c>
      <c r="Q212" s="17" t="s">
        <v>48</v>
      </c>
      <c r="R212" s="5" t="s">
        <v>37</v>
      </c>
      <c r="S212" s="5" t="s">
        <v>37</v>
      </c>
      <c r="T212" s="4" t="s">
        <v>387</v>
      </c>
      <c r="U212" s="4">
        <v>17.100000000000001</v>
      </c>
      <c r="V212" s="4">
        <v>1.6</v>
      </c>
      <c r="X212" s="4" t="s">
        <v>99</v>
      </c>
      <c r="AB212" s="4">
        <v>123</v>
      </c>
      <c r="AD212" s="4">
        <v>40</v>
      </c>
      <c r="AF212" s="4">
        <v>123</v>
      </c>
      <c r="AH212" s="8">
        <f t="shared" si="3"/>
        <v>107.70268815079726</v>
      </c>
      <c r="AI212" s="4">
        <v>477.60086957994861</v>
      </c>
      <c r="AL212" s="4">
        <v>833.72135074030575</v>
      </c>
      <c r="AM212" s="4">
        <v>4.3174177354167162E-2</v>
      </c>
      <c r="AN212" s="4" t="s">
        <v>96</v>
      </c>
      <c r="AO212" s="4" t="s">
        <v>97</v>
      </c>
    </row>
    <row r="213" spans="1:41" ht="14.4" customHeight="1" x14ac:dyDescent="0.25">
      <c r="A213" s="4" t="s">
        <v>1246</v>
      </c>
      <c r="B213" s="4" t="s">
        <v>71</v>
      </c>
      <c r="C213" s="4">
        <v>2019</v>
      </c>
      <c r="D213" s="4" t="s">
        <v>390</v>
      </c>
      <c r="E213" s="4" t="s">
        <v>179</v>
      </c>
      <c r="F213" s="4" t="s">
        <v>579</v>
      </c>
      <c r="G213" s="4" t="s">
        <v>712</v>
      </c>
      <c r="H213" s="4" t="s">
        <v>15</v>
      </c>
      <c r="I213" s="4" t="s">
        <v>16</v>
      </c>
      <c r="J213" s="4" t="s">
        <v>126</v>
      </c>
      <c r="M213" s="4">
        <v>367</v>
      </c>
      <c r="N213" s="6" t="s">
        <v>20</v>
      </c>
      <c r="O213" s="5" t="s">
        <v>72</v>
      </c>
      <c r="P213" s="5" t="s">
        <v>21</v>
      </c>
      <c r="Q213" s="17" t="s">
        <v>48</v>
      </c>
      <c r="R213" s="5" t="s">
        <v>37</v>
      </c>
      <c r="S213" s="5" t="s">
        <v>37</v>
      </c>
      <c r="T213" s="4" t="s">
        <v>387</v>
      </c>
      <c r="U213" s="4">
        <v>17.100000000000001</v>
      </c>
      <c r="V213" s="4">
        <v>1.6</v>
      </c>
      <c r="X213" s="4" t="s">
        <v>99</v>
      </c>
      <c r="AB213" s="4">
        <v>123</v>
      </c>
      <c r="AD213" s="4">
        <v>40</v>
      </c>
      <c r="AF213" s="4">
        <v>123</v>
      </c>
      <c r="AH213" s="8">
        <f t="shared" si="3"/>
        <v>107.70268815079726</v>
      </c>
      <c r="AI213" s="4">
        <v>461.41293742982077</v>
      </c>
      <c r="AL213" s="4">
        <v>180.62825466146174</v>
      </c>
      <c r="AM213" s="4">
        <v>0</v>
      </c>
      <c r="AN213" s="4" t="s">
        <v>96</v>
      </c>
      <c r="AO213" s="4" t="s">
        <v>97</v>
      </c>
    </row>
    <row r="214" spans="1:41" ht="14.4" customHeight="1" x14ac:dyDescent="0.25">
      <c r="A214" s="4" t="s">
        <v>1246</v>
      </c>
      <c r="B214" s="4" t="s">
        <v>71</v>
      </c>
      <c r="C214" s="4">
        <v>2019</v>
      </c>
      <c r="D214" s="4" t="s">
        <v>390</v>
      </c>
      <c r="E214" s="4" t="s">
        <v>179</v>
      </c>
      <c r="F214" s="4" t="s">
        <v>579</v>
      </c>
      <c r="G214" s="4" t="s">
        <v>712</v>
      </c>
      <c r="H214" s="4" t="s">
        <v>15</v>
      </c>
      <c r="I214" s="4" t="s">
        <v>16</v>
      </c>
      <c r="J214" s="4" t="s">
        <v>126</v>
      </c>
      <c r="M214" s="4">
        <v>367</v>
      </c>
      <c r="N214" s="6" t="s">
        <v>20</v>
      </c>
      <c r="O214" s="5" t="s">
        <v>72</v>
      </c>
      <c r="P214" s="5" t="s">
        <v>21</v>
      </c>
      <c r="Q214" s="17" t="s">
        <v>48</v>
      </c>
      <c r="R214" s="5" t="s">
        <v>37</v>
      </c>
      <c r="S214" s="5" t="s">
        <v>37</v>
      </c>
      <c r="T214" s="4" t="s">
        <v>387</v>
      </c>
      <c r="U214" s="4">
        <v>17.100000000000001</v>
      </c>
      <c r="V214" s="4">
        <v>1.6</v>
      </c>
      <c r="X214" s="4" t="s">
        <v>99</v>
      </c>
      <c r="AB214" s="4">
        <v>123</v>
      </c>
      <c r="AD214" s="4">
        <v>40</v>
      </c>
      <c r="AF214" s="4">
        <v>123</v>
      </c>
      <c r="AH214" s="8">
        <f t="shared" si="3"/>
        <v>107.70268815079726</v>
      </c>
      <c r="AI214" s="4">
        <v>647.33696454554752</v>
      </c>
      <c r="AL214" s="4">
        <v>74.602810137603342</v>
      </c>
      <c r="AM214" s="4">
        <v>-4.9924872576061971E-2</v>
      </c>
      <c r="AN214" s="4" t="s">
        <v>96</v>
      </c>
      <c r="AO214" s="4" t="s">
        <v>97</v>
      </c>
    </row>
    <row r="215" spans="1:41" ht="13.8" customHeight="1" x14ac:dyDescent="0.25">
      <c r="A215" s="4" t="s">
        <v>1246</v>
      </c>
      <c r="B215" s="4" t="s">
        <v>71</v>
      </c>
      <c r="C215" s="4">
        <v>2019</v>
      </c>
      <c r="D215" s="4" t="s">
        <v>390</v>
      </c>
      <c r="E215" s="4" t="s">
        <v>179</v>
      </c>
      <c r="F215" s="4" t="s">
        <v>579</v>
      </c>
      <c r="G215" s="4" t="s">
        <v>712</v>
      </c>
      <c r="H215" s="4" t="s">
        <v>15</v>
      </c>
      <c r="I215" s="4" t="s">
        <v>16</v>
      </c>
      <c r="J215" s="4" t="s">
        <v>126</v>
      </c>
      <c r="M215" s="4">
        <v>367</v>
      </c>
      <c r="N215" s="6" t="s">
        <v>20</v>
      </c>
      <c r="O215" s="5" t="s">
        <v>72</v>
      </c>
      <c r="P215" s="5" t="s">
        <v>21</v>
      </c>
      <c r="Q215" s="17" t="s">
        <v>48</v>
      </c>
      <c r="R215" s="5" t="s">
        <v>37</v>
      </c>
      <c r="S215" s="5" t="s">
        <v>37</v>
      </c>
      <c r="T215" s="4" t="s">
        <v>387</v>
      </c>
      <c r="U215" s="4">
        <v>17.100000000000001</v>
      </c>
      <c r="V215" s="4">
        <v>1.6</v>
      </c>
      <c r="X215" s="4" t="s">
        <v>99</v>
      </c>
      <c r="AB215" s="4">
        <v>123</v>
      </c>
      <c r="AD215" s="4">
        <v>40</v>
      </c>
      <c r="AF215" s="4">
        <v>123</v>
      </c>
      <c r="AH215" s="8">
        <f t="shared" si="3"/>
        <v>107.70268815079726</v>
      </c>
      <c r="AI215" s="4">
        <v>272.28152794281027</v>
      </c>
      <c r="AL215" s="4">
        <v>0</v>
      </c>
      <c r="AM215" s="4">
        <v>-2.1571189253960919E-2</v>
      </c>
      <c r="AN215" s="4" t="s">
        <v>96</v>
      </c>
      <c r="AO215" s="4" t="s">
        <v>97</v>
      </c>
    </row>
    <row r="216" spans="1:41" ht="13.8" customHeight="1" x14ac:dyDescent="0.25">
      <c r="A216" s="4" t="s">
        <v>1246</v>
      </c>
      <c r="B216" s="4" t="s">
        <v>71</v>
      </c>
      <c r="C216" s="4">
        <v>2019</v>
      </c>
      <c r="D216" s="4" t="s">
        <v>390</v>
      </c>
      <c r="E216" s="4" t="s">
        <v>179</v>
      </c>
      <c r="F216" s="4" t="s">
        <v>579</v>
      </c>
      <c r="G216" s="4" t="s">
        <v>712</v>
      </c>
      <c r="H216" s="4" t="s">
        <v>15</v>
      </c>
      <c r="I216" s="4" t="s">
        <v>16</v>
      </c>
      <c r="J216" s="4" t="s">
        <v>126</v>
      </c>
      <c r="M216" s="4">
        <v>367</v>
      </c>
      <c r="N216" s="6" t="s">
        <v>20</v>
      </c>
      <c r="O216" s="5" t="s">
        <v>72</v>
      </c>
      <c r="P216" s="5" t="s">
        <v>21</v>
      </c>
      <c r="Q216" s="17" t="s">
        <v>48</v>
      </c>
      <c r="R216" s="5" t="s">
        <v>37</v>
      </c>
      <c r="S216" s="5" t="s">
        <v>37</v>
      </c>
      <c r="T216" s="4" t="s">
        <v>387</v>
      </c>
      <c r="U216" s="4">
        <v>17.100000000000001</v>
      </c>
      <c r="V216" s="4">
        <v>1.6</v>
      </c>
      <c r="X216" s="4" t="s">
        <v>99</v>
      </c>
      <c r="AB216" s="4">
        <v>123</v>
      </c>
      <c r="AD216" s="4">
        <v>40</v>
      </c>
      <c r="AF216" s="4">
        <v>123</v>
      </c>
      <c r="AH216" s="8">
        <f t="shared" si="3"/>
        <v>107.70268815079726</v>
      </c>
      <c r="AI216" s="4">
        <v>459.87344145794395</v>
      </c>
      <c r="AL216" s="4">
        <v>-150.23743012070543</v>
      </c>
      <c r="AM216" s="4">
        <v>1.9735276997551707E-2</v>
      </c>
      <c r="AN216" s="4" t="s">
        <v>96</v>
      </c>
      <c r="AO216" s="4" t="s">
        <v>97</v>
      </c>
    </row>
    <row r="217" spans="1:41" ht="13.8" customHeight="1" x14ac:dyDescent="0.25">
      <c r="A217" s="4" t="s">
        <v>1246</v>
      </c>
      <c r="B217" s="4" t="s">
        <v>71</v>
      </c>
      <c r="C217" s="4">
        <v>2019</v>
      </c>
      <c r="D217" s="4" t="s">
        <v>390</v>
      </c>
      <c r="E217" s="4" t="s">
        <v>179</v>
      </c>
      <c r="F217" s="4" t="s">
        <v>579</v>
      </c>
      <c r="G217" s="4" t="s">
        <v>712</v>
      </c>
      <c r="H217" s="4" t="s">
        <v>15</v>
      </c>
      <c r="I217" s="4" t="s">
        <v>16</v>
      </c>
      <c r="J217" s="4" t="s">
        <v>126</v>
      </c>
      <c r="M217" s="4">
        <v>367</v>
      </c>
      <c r="N217" s="6" t="s">
        <v>20</v>
      </c>
      <c r="O217" s="5" t="s">
        <v>72</v>
      </c>
      <c r="P217" s="5" t="s">
        <v>21</v>
      </c>
      <c r="Q217" s="17" t="s">
        <v>48</v>
      </c>
      <c r="R217" s="5" t="s">
        <v>37</v>
      </c>
      <c r="S217" s="5" t="s">
        <v>37</v>
      </c>
      <c r="T217" s="4" t="s">
        <v>387</v>
      </c>
      <c r="U217" s="4">
        <v>17.100000000000001</v>
      </c>
      <c r="V217" s="4">
        <v>1.6</v>
      </c>
      <c r="X217" s="4" t="s">
        <v>99</v>
      </c>
      <c r="AB217" s="4">
        <v>123</v>
      </c>
      <c r="AD217" s="4">
        <v>40</v>
      </c>
      <c r="AF217" s="4">
        <v>123</v>
      </c>
      <c r="AH217" s="8">
        <f t="shared" si="3"/>
        <v>107.70268815079726</v>
      </c>
      <c r="AI217" s="4">
        <v>391.29577703352311</v>
      </c>
      <c r="AL217" s="4">
        <v>0</v>
      </c>
      <c r="AM217" s="4">
        <v>-3.3186026221721968E-2</v>
      </c>
      <c r="AN217" s="4" t="s">
        <v>96</v>
      </c>
      <c r="AO217" s="4" t="s">
        <v>97</v>
      </c>
    </row>
    <row r="218" spans="1:41" ht="13.8" customHeight="1" x14ac:dyDescent="0.25">
      <c r="A218" s="4" t="s">
        <v>1246</v>
      </c>
      <c r="B218" s="4" t="s">
        <v>71</v>
      </c>
      <c r="C218" s="4">
        <v>2019</v>
      </c>
      <c r="D218" s="4" t="s">
        <v>390</v>
      </c>
      <c r="E218" s="4" t="s">
        <v>179</v>
      </c>
      <c r="F218" s="4" t="s">
        <v>579</v>
      </c>
      <c r="G218" s="4" t="s">
        <v>712</v>
      </c>
      <c r="H218" s="4" t="s">
        <v>15</v>
      </c>
      <c r="I218" s="4" t="s">
        <v>16</v>
      </c>
      <c r="J218" s="4" t="s">
        <v>126</v>
      </c>
      <c r="M218" s="4">
        <v>367</v>
      </c>
      <c r="N218" s="6" t="s">
        <v>20</v>
      </c>
      <c r="O218" s="5" t="s">
        <v>72</v>
      </c>
      <c r="P218" s="5" t="s">
        <v>21</v>
      </c>
      <c r="Q218" s="17" t="s">
        <v>48</v>
      </c>
      <c r="R218" s="5" t="s">
        <v>37</v>
      </c>
      <c r="S218" s="5" t="s">
        <v>37</v>
      </c>
      <c r="T218" s="4" t="s">
        <v>387</v>
      </c>
      <c r="U218" s="4">
        <v>17.100000000000001</v>
      </c>
      <c r="V218" s="4">
        <v>1.6</v>
      </c>
      <c r="X218" s="4" t="s">
        <v>99</v>
      </c>
      <c r="AB218" s="4">
        <v>123</v>
      </c>
      <c r="AD218" s="4">
        <v>40</v>
      </c>
      <c r="AF218" s="4">
        <v>123</v>
      </c>
      <c r="AH218" s="8">
        <f t="shared" si="3"/>
        <v>107.70268815079726</v>
      </c>
      <c r="AI218" s="4">
        <v>442.84744478149253</v>
      </c>
      <c r="AL218" s="4">
        <v>141.46568164357728</v>
      </c>
      <c r="AM218" s="4">
        <v>-2.3683424162358298E-2</v>
      </c>
      <c r="AN218" s="4" t="s">
        <v>96</v>
      </c>
      <c r="AO218" s="4" t="s">
        <v>97</v>
      </c>
    </row>
    <row r="219" spans="1:41" ht="13.8" customHeight="1" x14ac:dyDescent="0.25">
      <c r="A219" s="4" t="s">
        <v>1246</v>
      </c>
      <c r="B219" s="4" t="s">
        <v>71</v>
      </c>
      <c r="C219" s="4">
        <v>2019</v>
      </c>
      <c r="D219" s="4" t="s">
        <v>390</v>
      </c>
      <c r="E219" s="4" t="s">
        <v>179</v>
      </c>
      <c r="F219" s="4" t="s">
        <v>579</v>
      </c>
      <c r="G219" s="4" t="s">
        <v>712</v>
      </c>
      <c r="H219" s="4" t="s">
        <v>15</v>
      </c>
      <c r="I219" s="4" t="s">
        <v>16</v>
      </c>
      <c r="J219" s="4" t="s">
        <v>126</v>
      </c>
      <c r="M219" s="4">
        <v>367</v>
      </c>
      <c r="N219" s="6" t="s">
        <v>20</v>
      </c>
      <c r="O219" s="5" t="s">
        <v>72</v>
      </c>
      <c r="P219" s="5" t="s">
        <v>21</v>
      </c>
      <c r="Q219" s="17" t="s">
        <v>48</v>
      </c>
      <c r="R219" s="5" t="s">
        <v>37</v>
      </c>
      <c r="S219" s="5" t="s">
        <v>37</v>
      </c>
      <c r="T219" s="4" t="s">
        <v>387</v>
      </c>
      <c r="U219" s="4">
        <v>17.100000000000001</v>
      </c>
      <c r="V219" s="4">
        <v>1.6</v>
      </c>
      <c r="X219" s="4" t="s">
        <v>99</v>
      </c>
      <c r="AB219" s="4">
        <v>123</v>
      </c>
      <c r="AD219" s="4">
        <v>40</v>
      </c>
      <c r="AF219" s="4">
        <v>123</v>
      </c>
      <c r="AH219" s="8">
        <f t="shared" si="3"/>
        <v>107.70268815079726</v>
      </c>
      <c r="AI219" s="4">
        <v>268.11700126110418</v>
      </c>
      <c r="AL219" s="4">
        <v>138.38868208120266</v>
      </c>
      <c r="AM219" s="4">
        <v>-1.4903453831677974E-2</v>
      </c>
      <c r="AN219" s="4" t="s">
        <v>96</v>
      </c>
      <c r="AO219" s="4" t="s">
        <v>97</v>
      </c>
    </row>
    <row r="220" spans="1:41" ht="13.8" customHeight="1" x14ac:dyDescent="0.25">
      <c r="A220" s="4" t="s">
        <v>1246</v>
      </c>
      <c r="B220" s="4" t="s">
        <v>71</v>
      </c>
      <c r="C220" s="4">
        <v>2019</v>
      </c>
      <c r="D220" s="4" t="s">
        <v>390</v>
      </c>
      <c r="E220" s="4" t="s">
        <v>179</v>
      </c>
      <c r="F220" s="4" t="s">
        <v>579</v>
      </c>
      <c r="G220" s="4" t="s">
        <v>712</v>
      </c>
      <c r="H220" s="4" t="s">
        <v>15</v>
      </c>
      <c r="I220" s="4" t="s">
        <v>16</v>
      </c>
      <c r="J220" s="4" t="s">
        <v>126</v>
      </c>
      <c r="M220" s="4">
        <v>367</v>
      </c>
      <c r="N220" s="6" t="s">
        <v>20</v>
      </c>
      <c r="O220" s="5" t="s">
        <v>72</v>
      </c>
      <c r="P220" s="5" t="s">
        <v>21</v>
      </c>
      <c r="Q220" s="17" t="s">
        <v>48</v>
      </c>
      <c r="R220" s="5" t="s">
        <v>37</v>
      </c>
      <c r="S220" s="5" t="s">
        <v>37</v>
      </c>
      <c r="T220" s="4" t="s">
        <v>387</v>
      </c>
      <c r="U220" s="4">
        <v>17.100000000000001</v>
      </c>
      <c r="V220" s="4">
        <v>1.6</v>
      </c>
      <c r="X220" s="4" t="s">
        <v>99</v>
      </c>
      <c r="AB220" s="4">
        <v>123</v>
      </c>
      <c r="AD220" s="4">
        <v>40</v>
      </c>
      <c r="AF220" s="4">
        <v>123</v>
      </c>
      <c r="AH220" s="8">
        <f t="shared" si="3"/>
        <v>107.70268815079726</v>
      </c>
      <c r="AI220" s="4">
        <v>647.73767263341563</v>
      </c>
      <c r="AL220" s="4">
        <v>-404.21133790061998</v>
      </c>
      <c r="AM220" s="4">
        <v>-3.0562515709741962E-2</v>
      </c>
      <c r="AN220" s="4" t="s">
        <v>96</v>
      </c>
      <c r="AO220" s="4" t="s">
        <v>97</v>
      </c>
    </row>
    <row r="221" spans="1:41" ht="13.8" customHeight="1" x14ac:dyDescent="0.25">
      <c r="A221" s="4" t="s">
        <v>1246</v>
      </c>
      <c r="B221" s="4" t="s">
        <v>71</v>
      </c>
      <c r="C221" s="4">
        <v>2019</v>
      </c>
      <c r="D221" s="4" t="s">
        <v>390</v>
      </c>
      <c r="E221" s="4" t="s">
        <v>179</v>
      </c>
      <c r="F221" s="4" t="s">
        <v>579</v>
      </c>
      <c r="G221" s="4" t="s">
        <v>712</v>
      </c>
      <c r="H221" s="4" t="s">
        <v>15</v>
      </c>
      <c r="I221" s="4" t="s">
        <v>16</v>
      </c>
      <c r="J221" s="4" t="s">
        <v>126</v>
      </c>
      <c r="M221" s="4">
        <v>367</v>
      </c>
      <c r="N221" s="6" t="s">
        <v>20</v>
      </c>
      <c r="O221" s="5" t="s">
        <v>72</v>
      </c>
      <c r="P221" s="5" t="s">
        <v>21</v>
      </c>
      <c r="Q221" s="17" t="s">
        <v>48</v>
      </c>
      <c r="R221" s="5" t="s">
        <v>37</v>
      </c>
      <c r="S221" s="5" t="s">
        <v>37</v>
      </c>
      <c r="T221" s="4" t="s">
        <v>387</v>
      </c>
      <c r="U221" s="4">
        <v>17.100000000000001</v>
      </c>
      <c r="V221" s="4">
        <v>1.6</v>
      </c>
      <c r="X221" s="4" t="s">
        <v>99</v>
      </c>
      <c r="AB221" s="4">
        <v>123</v>
      </c>
      <c r="AD221" s="4">
        <v>40</v>
      </c>
      <c r="AF221" s="4">
        <v>123</v>
      </c>
      <c r="AH221" s="8">
        <f t="shared" si="3"/>
        <v>107.70268815079726</v>
      </c>
      <c r="AI221" s="4">
        <v>848.10148586617311</v>
      </c>
      <c r="AL221" s="4">
        <v>-224.25005535241115</v>
      </c>
      <c r="AM221" s="4">
        <v>-6.0279631642488576E-2</v>
      </c>
      <c r="AN221" s="4" t="s">
        <v>96</v>
      </c>
      <c r="AO221" s="4" t="s">
        <v>97</v>
      </c>
    </row>
    <row r="222" spans="1:41" ht="13.8" customHeight="1" x14ac:dyDescent="0.25">
      <c r="A222" s="4" t="s">
        <v>1246</v>
      </c>
      <c r="B222" s="4" t="s">
        <v>71</v>
      </c>
      <c r="C222" s="4">
        <v>2019</v>
      </c>
      <c r="D222" s="4" t="s">
        <v>390</v>
      </c>
      <c r="E222" s="4" t="s">
        <v>179</v>
      </c>
      <c r="F222" s="4" t="s">
        <v>579</v>
      </c>
      <c r="G222" s="4" t="s">
        <v>712</v>
      </c>
      <c r="H222" s="4" t="s">
        <v>15</v>
      </c>
      <c r="I222" s="4" t="s">
        <v>16</v>
      </c>
      <c r="J222" s="4" t="s">
        <v>126</v>
      </c>
      <c r="M222" s="4">
        <v>367</v>
      </c>
      <c r="N222" s="6" t="s">
        <v>20</v>
      </c>
      <c r="O222" s="5" t="s">
        <v>72</v>
      </c>
      <c r="P222" s="5" t="s">
        <v>21</v>
      </c>
      <c r="Q222" s="17" t="s">
        <v>48</v>
      </c>
      <c r="R222" s="5" t="s">
        <v>37</v>
      </c>
      <c r="S222" s="5" t="s">
        <v>37</v>
      </c>
      <c r="T222" s="4" t="s">
        <v>387</v>
      </c>
      <c r="U222" s="4">
        <v>17.100000000000001</v>
      </c>
      <c r="V222" s="4">
        <v>1.6</v>
      </c>
      <c r="X222" s="4" t="s">
        <v>99</v>
      </c>
      <c r="AB222" s="4">
        <v>123</v>
      </c>
      <c r="AD222" s="4">
        <v>40</v>
      </c>
      <c r="AF222" s="4">
        <v>123</v>
      </c>
      <c r="AH222" s="8">
        <f t="shared" si="3"/>
        <v>107.70268815079726</v>
      </c>
      <c r="AI222" s="4">
        <v>732.20211191590988</v>
      </c>
      <c r="AL222" s="4">
        <v>0</v>
      </c>
      <c r="AM222" s="4">
        <v>-2.6029329561846531E-2</v>
      </c>
      <c r="AN222" s="4" t="s">
        <v>96</v>
      </c>
      <c r="AO222" s="4" t="s">
        <v>97</v>
      </c>
    </row>
    <row r="223" spans="1:41" ht="13.8" customHeight="1" x14ac:dyDescent="0.25">
      <c r="A223" s="4" t="s">
        <v>1246</v>
      </c>
      <c r="B223" s="4" t="s">
        <v>71</v>
      </c>
      <c r="C223" s="4">
        <v>2019</v>
      </c>
      <c r="D223" s="4" t="s">
        <v>390</v>
      </c>
      <c r="E223" s="4" t="s">
        <v>179</v>
      </c>
      <c r="F223" s="4" t="s">
        <v>579</v>
      </c>
      <c r="G223" s="4" t="s">
        <v>712</v>
      </c>
      <c r="H223" s="4" t="s">
        <v>15</v>
      </c>
      <c r="I223" s="4" t="s">
        <v>16</v>
      </c>
      <c r="J223" s="4" t="s">
        <v>126</v>
      </c>
      <c r="M223" s="4">
        <v>367</v>
      </c>
      <c r="N223" s="6" t="s">
        <v>20</v>
      </c>
      <c r="O223" s="5" t="s">
        <v>72</v>
      </c>
      <c r="P223" s="5" t="s">
        <v>21</v>
      </c>
      <c r="Q223" s="17" t="s">
        <v>48</v>
      </c>
      <c r="R223" s="5" t="s">
        <v>37</v>
      </c>
      <c r="S223" s="5" t="s">
        <v>37</v>
      </c>
      <c r="T223" s="4" t="s">
        <v>387</v>
      </c>
      <c r="U223" s="4">
        <v>17.100000000000001</v>
      </c>
      <c r="V223" s="4">
        <v>1.6</v>
      </c>
      <c r="X223" s="4" t="s">
        <v>99</v>
      </c>
      <c r="AB223" s="4">
        <v>123</v>
      </c>
      <c r="AD223" s="4">
        <v>40</v>
      </c>
      <c r="AF223" s="4">
        <v>123</v>
      </c>
      <c r="AH223" s="8">
        <f t="shared" si="3"/>
        <v>107.70268815079726</v>
      </c>
      <c r="AI223" s="4">
        <v>114.55539248452386</v>
      </c>
      <c r="AL223" s="4">
        <v>266.74067046162008</v>
      </c>
      <c r="AM223" s="4">
        <v>-3.703731783263986E-2</v>
      </c>
      <c r="AN223" s="4" t="s">
        <v>96</v>
      </c>
      <c r="AO223" s="4" t="s">
        <v>97</v>
      </c>
    </row>
    <row r="224" spans="1:41" ht="13.8" customHeight="1" x14ac:dyDescent="0.25">
      <c r="A224" s="4" t="s">
        <v>1246</v>
      </c>
      <c r="B224" s="4" t="s">
        <v>71</v>
      </c>
      <c r="C224" s="4">
        <v>2019</v>
      </c>
      <c r="D224" s="4" t="s">
        <v>390</v>
      </c>
      <c r="E224" s="4" t="s">
        <v>179</v>
      </c>
      <c r="F224" s="4" t="s">
        <v>579</v>
      </c>
      <c r="G224" s="4" t="s">
        <v>712</v>
      </c>
      <c r="H224" s="4" t="s">
        <v>15</v>
      </c>
      <c r="I224" s="4" t="s">
        <v>16</v>
      </c>
      <c r="J224" s="4" t="s">
        <v>126</v>
      </c>
      <c r="M224" s="4">
        <v>367</v>
      </c>
      <c r="N224" s="6" t="s">
        <v>20</v>
      </c>
      <c r="O224" s="5" t="s">
        <v>72</v>
      </c>
      <c r="P224" s="5" t="s">
        <v>21</v>
      </c>
      <c r="Q224" s="17" t="s">
        <v>48</v>
      </c>
      <c r="R224" s="5" t="s">
        <v>37</v>
      </c>
      <c r="S224" s="5" t="s">
        <v>37</v>
      </c>
      <c r="T224" s="4" t="s">
        <v>387</v>
      </c>
      <c r="U224" s="4">
        <v>17.100000000000001</v>
      </c>
      <c r="V224" s="4">
        <v>1.6</v>
      </c>
      <c r="X224" s="4" t="s">
        <v>99</v>
      </c>
      <c r="AB224" s="4">
        <v>123</v>
      </c>
      <c r="AD224" s="4">
        <v>40</v>
      </c>
      <c r="AF224" s="4">
        <v>123</v>
      </c>
      <c r="AH224" s="8">
        <f t="shared" si="3"/>
        <v>107.70268815079726</v>
      </c>
      <c r="AI224" s="4">
        <v>158.83240854249044</v>
      </c>
      <c r="AL224" s="4">
        <v>-259.20851356015368</v>
      </c>
      <c r="AM224" s="4">
        <v>0</v>
      </c>
      <c r="AN224" s="4" t="s">
        <v>96</v>
      </c>
      <c r="AO224" s="4" t="s">
        <v>97</v>
      </c>
    </row>
    <row r="225" spans="1:41" ht="13.8" customHeight="1" x14ac:dyDescent="0.25">
      <c r="A225" s="4" t="s">
        <v>1246</v>
      </c>
      <c r="B225" s="4" t="s">
        <v>71</v>
      </c>
      <c r="C225" s="4">
        <v>2019</v>
      </c>
      <c r="D225" s="4" t="s">
        <v>390</v>
      </c>
      <c r="E225" s="4" t="s">
        <v>179</v>
      </c>
      <c r="F225" s="4" t="s">
        <v>579</v>
      </c>
      <c r="G225" s="4" t="s">
        <v>712</v>
      </c>
      <c r="H225" s="4" t="s">
        <v>15</v>
      </c>
      <c r="I225" s="4" t="s">
        <v>16</v>
      </c>
      <c r="J225" s="4" t="s">
        <v>126</v>
      </c>
      <c r="M225" s="4">
        <v>367</v>
      </c>
      <c r="N225" s="6" t="s">
        <v>20</v>
      </c>
      <c r="O225" s="5" t="s">
        <v>72</v>
      </c>
      <c r="P225" s="5" t="s">
        <v>21</v>
      </c>
      <c r="Q225" s="17" t="s">
        <v>48</v>
      </c>
      <c r="R225" s="5" t="s">
        <v>37</v>
      </c>
      <c r="S225" s="5" t="s">
        <v>37</v>
      </c>
      <c r="T225" s="4" t="s">
        <v>387</v>
      </c>
      <c r="U225" s="4">
        <v>17.100000000000001</v>
      </c>
      <c r="V225" s="4">
        <v>1.6</v>
      </c>
      <c r="X225" s="4" t="s">
        <v>99</v>
      </c>
      <c r="AB225" s="4">
        <v>123</v>
      </c>
      <c r="AD225" s="4">
        <v>40</v>
      </c>
      <c r="AF225" s="4">
        <v>123</v>
      </c>
      <c r="AH225" s="8">
        <f t="shared" si="3"/>
        <v>107.70268815079726</v>
      </c>
      <c r="AI225" s="4">
        <v>204.98101788841484</v>
      </c>
      <c r="AL225" s="4">
        <v>-148.17292231179906</v>
      </c>
      <c r="AM225" s="4">
        <v>9.3804372247658863E-2</v>
      </c>
      <c r="AN225" s="4" t="s">
        <v>96</v>
      </c>
      <c r="AO225" s="4" t="s">
        <v>97</v>
      </c>
    </row>
    <row r="226" spans="1:41" ht="14.4" customHeight="1" x14ac:dyDescent="0.25">
      <c r="A226" s="4" t="s">
        <v>1246</v>
      </c>
      <c r="B226" s="4" t="s">
        <v>71</v>
      </c>
      <c r="C226" s="4">
        <v>2019</v>
      </c>
      <c r="D226" s="4" t="s">
        <v>390</v>
      </c>
      <c r="E226" s="4" t="s">
        <v>179</v>
      </c>
      <c r="F226" s="4" t="s">
        <v>579</v>
      </c>
      <c r="G226" s="4" t="s">
        <v>712</v>
      </c>
      <c r="H226" s="4" t="s">
        <v>15</v>
      </c>
      <c r="I226" s="4" t="s">
        <v>16</v>
      </c>
      <c r="J226" s="4" t="s">
        <v>126</v>
      </c>
      <c r="M226" s="4">
        <v>367</v>
      </c>
      <c r="N226" s="6" t="s">
        <v>20</v>
      </c>
      <c r="O226" s="5" t="s">
        <v>72</v>
      </c>
      <c r="P226" s="5" t="s">
        <v>21</v>
      </c>
      <c r="Q226" s="17" t="s">
        <v>48</v>
      </c>
      <c r="R226" s="5" t="s">
        <v>37</v>
      </c>
      <c r="S226" s="5" t="s">
        <v>37</v>
      </c>
      <c r="T226" s="4" t="s">
        <v>387</v>
      </c>
      <c r="U226" s="4">
        <v>17.100000000000001</v>
      </c>
      <c r="V226" s="4">
        <v>1.6</v>
      </c>
      <c r="X226" s="4" t="s">
        <v>99</v>
      </c>
      <c r="AB226" s="4">
        <v>123</v>
      </c>
      <c r="AD226" s="4">
        <v>40</v>
      </c>
      <c r="AF226" s="4">
        <v>123</v>
      </c>
      <c r="AH226" s="8">
        <f t="shared" si="3"/>
        <v>107.70268815079726</v>
      </c>
      <c r="AI226" s="4">
        <v>220.42475103390979</v>
      </c>
      <c r="AL226" s="4">
        <v>0</v>
      </c>
      <c r="AM226" s="4">
        <v>7.4280919186597766E-2</v>
      </c>
      <c r="AN226" s="4" t="s">
        <v>96</v>
      </c>
      <c r="AO226" s="4" t="s">
        <v>97</v>
      </c>
    </row>
    <row r="227" spans="1:41" ht="14.4" customHeight="1" x14ac:dyDescent="0.25">
      <c r="A227" s="4" t="s">
        <v>1246</v>
      </c>
      <c r="B227" s="4" t="s">
        <v>71</v>
      </c>
      <c r="C227" s="4">
        <v>2019</v>
      </c>
      <c r="D227" s="4" t="s">
        <v>390</v>
      </c>
      <c r="E227" s="4" t="s">
        <v>179</v>
      </c>
      <c r="F227" s="4" t="s">
        <v>579</v>
      </c>
      <c r="G227" s="4" t="s">
        <v>712</v>
      </c>
      <c r="H227" s="4" t="s">
        <v>15</v>
      </c>
      <c r="I227" s="4" t="s">
        <v>16</v>
      </c>
      <c r="J227" s="4" t="s">
        <v>126</v>
      </c>
      <c r="M227" s="4">
        <v>367</v>
      </c>
      <c r="N227" s="6" t="s">
        <v>20</v>
      </c>
      <c r="O227" s="5" t="s">
        <v>72</v>
      </c>
      <c r="P227" s="5" t="s">
        <v>21</v>
      </c>
      <c r="Q227" s="17" t="s">
        <v>48</v>
      </c>
      <c r="R227" s="5" t="s">
        <v>37</v>
      </c>
      <c r="S227" s="5" t="s">
        <v>37</v>
      </c>
      <c r="T227" s="4" t="s">
        <v>388</v>
      </c>
      <c r="U227" s="4">
        <f>0.71*10000</f>
        <v>7100</v>
      </c>
      <c r="V227" s="4">
        <v>1.19</v>
      </c>
      <c r="X227" s="4" t="s">
        <v>99</v>
      </c>
      <c r="AB227" s="4">
        <v>165</v>
      </c>
      <c r="AD227" s="4">
        <v>60</v>
      </c>
      <c r="AF227" s="4">
        <v>146</v>
      </c>
      <c r="AH227" s="8">
        <f t="shared" si="3"/>
        <v>146.41018521954402</v>
      </c>
      <c r="AI227" s="4">
        <v>2.4569496137685634</v>
      </c>
      <c r="AL227" s="4">
        <v>88.969663078701871</v>
      </c>
      <c r="AM227" s="4">
        <v>0.17966229295068564</v>
      </c>
      <c r="AN227" s="4" t="s">
        <v>96</v>
      </c>
      <c r="AO227" s="4" t="s">
        <v>97</v>
      </c>
    </row>
    <row r="228" spans="1:41" ht="14.4" customHeight="1" x14ac:dyDescent="0.25">
      <c r="A228" s="4" t="s">
        <v>1246</v>
      </c>
      <c r="B228" s="4" t="s">
        <v>71</v>
      </c>
      <c r="C228" s="4">
        <v>2019</v>
      </c>
      <c r="D228" s="4" t="s">
        <v>390</v>
      </c>
      <c r="E228" s="4" t="s">
        <v>179</v>
      </c>
      <c r="F228" s="4" t="s">
        <v>579</v>
      </c>
      <c r="G228" s="4" t="s">
        <v>712</v>
      </c>
      <c r="H228" s="4" t="s">
        <v>15</v>
      </c>
      <c r="I228" s="4" t="s">
        <v>16</v>
      </c>
      <c r="J228" s="4" t="s">
        <v>126</v>
      </c>
      <c r="M228" s="4">
        <v>367</v>
      </c>
      <c r="N228" s="6" t="s">
        <v>20</v>
      </c>
      <c r="O228" s="5" t="s">
        <v>72</v>
      </c>
      <c r="P228" s="5" t="s">
        <v>21</v>
      </c>
      <c r="Q228" s="17" t="s">
        <v>48</v>
      </c>
      <c r="R228" s="5" t="s">
        <v>37</v>
      </c>
      <c r="S228" s="5" t="s">
        <v>37</v>
      </c>
      <c r="T228" s="4" t="s">
        <v>388</v>
      </c>
      <c r="U228" s="4">
        <v>7100</v>
      </c>
      <c r="V228" s="4">
        <v>1.19</v>
      </c>
      <c r="X228" s="4" t="s">
        <v>99</v>
      </c>
      <c r="AB228" s="4">
        <v>165</v>
      </c>
      <c r="AD228" s="4">
        <v>60</v>
      </c>
      <c r="AF228" s="4">
        <v>146</v>
      </c>
      <c r="AH228" s="8">
        <f t="shared" si="3"/>
        <v>146.41018521954402</v>
      </c>
      <c r="AI228" s="4">
        <v>2.4191293470681905</v>
      </c>
      <c r="AL228" s="4">
        <v>106.03915499410866</v>
      </c>
      <c r="AM228" s="4">
        <v>4.8008809706237096E-2</v>
      </c>
      <c r="AN228" s="4" t="s">
        <v>96</v>
      </c>
      <c r="AO228" s="4" t="s">
        <v>97</v>
      </c>
    </row>
    <row r="229" spans="1:41" ht="14.4" customHeight="1" x14ac:dyDescent="0.25">
      <c r="A229" s="4" t="s">
        <v>1246</v>
      </c>
      <c r="B229" s="4" t="s">
        <v>71</v>
      </c>
      <c r="C229" s="4">
        <v>2019</v>
      </c>
      <c r="D229" s="4" t="s">
        <v>390</v>
      </c>
      <c r="E229" s="4" t="s">
        <v>179</v>
      </c>
      <c r="F229" s="4" t="s">
        <v>579</v>
      </c>
      <c r="G229" s="4" t="s">
        <v>712</v>
      </c>
      <c r="H229" s="4" t="s">
        <v>15</v>
      </c>
      <c r="I229" s="4" t="s">
        <v>16</v>
      </c>
      <c r="J229" s="4" t="s">
        <v>126</v>
      </c>
      <c r="M229" s="4">
        <v>367</v>
      </c>
      <c r="N229" s="6" t="s">
        <v>20</v>
      </c>
      <c r="O229" s="5" t="s">
        <v>72</v>
      </c>
      <c r="P229" s="5" t="s">
        <v>21</v>
      </c>
      <c r="Q229" s="17" t="s">
        <v>48</v>
      </c>
      <c r="R229" s="5" t="s">
        <v>37</v>
      </c>
      <c r="S229" s="5" t="s">
        <v>37</v>
      </c>
      <c r="T229" s="4" t="s">
        <v>388</v>
      </c>
      <c r="U229" s="4">
        <v>7100</v>
      </c>
      <c r="V229" s="4">
        <v>1.19</v>
      </c>
      <c r="X229" s="4" t="s">
        <v>99</v>
      </c>
      <c r="AB229" s="4">
        <v>165</v>
      </c>
      <c r="AD229" s="4">
        <v>60</v>
      </c>
      <c r="AF229" s="4">
        <v>146</v>
      </c>
      <c r="AH229" s="8">
        <f t="shared" si="3"/>
        <v>146.41018521954402</v>
      </c>
      <c r="AI229" s="4">
        <v>1.3127542810534956</v>
      </c>
      <c r="AL229" s="4">
        <v>-61.223449230661586</v>
      </c>
      <c r="AM229" s="4">
        <v>2.6496553355947812E-2</v>
      </c>
      <c r="AN229" s="4" t="s">
        <v>96</v>
      </c>
      <c r="AO229" s="4" t="s">
        <v>97</v>
      </c>
    </row>
    <row r="230" spans="1:41" ht="14.4" customHeight="1" x14ac:dyDescent="0.25">
      <c r="A230" s="4" t="s">
        <v>1246</v>
      </c>
      <c r="B230" s="4" t="s">
        <v>71</v>
      </c>
      <c r="C230" s="4">
        <v>2019</v>
      </c>
      <c r="D230" s="4" t="s">
        <v>390</v>
      </c>
      <c r="E230" s="4" t="s">
        <v>179</v>
      </c>
      <c r="F230" s="4" t="s">
        <v>579</v>
      </c>
      <c r="G230" s="4" t="s">
        <v>712</v>
      </c>
      <c r="H230" s="4" t="s">
        <v>15</v>
      </c>
      <c r="I230" s="4" t="s">
        <v>16</v>
      </c>
      <c r="J230" s="4" t="s">
        <v>126</v>
      </c>
      <c r="M230" s="4">
        <v>367</v>
      </c>
      <c r="N230" s="6" t="s">
        <v>20</v>
      </c>
      <c r="O230" s="5" t="s">
        <v>72</v>
      </c>
      <c r="P230" s="5" t="s">
        <v>21</v>
      </c>
      <c r="Q230" s="17" t="s">
        <v>48</v>
      </c>
      <c r="R230" s="5" t="s">
        <v>37</v>
      </c>
      <c r="S230" s="5" t="s">
        <v>37</v>
      </c>
      <c r="T230" s="4" t="s">
        <v>388</v>
      </c>
      <c r="U230" s="4">
        <v>7100</v>
      </c>
      <c r="V230" s="4">
        <v>1.19</v>
      </c>
      <c r="X230" s="4" t="s">
        <v>99</v>
      </c>
      <c r="AB230" s="4">
        <v>165</v>
      </c>
      <c r="AD230" s="4">
        <v>60</v>
      </c>
      <c r="AF230" s="4">
        <v>146</v>
      </c>
      <c r="AH230" s="8">
        <f t="shared" si="3"/>
        <v>146.41018521954402</v>
      </c>
      <c r="AI230" s="4">
        <v>1.0728044459262684</v>
      </c>
      <c r="AL230" s="4">
        <v>-144.3649724266229</v>
      </c>
      <c r="AM230" s="4">
        <v>3.9074637536069642E-2</v>
      </c>
      <c r="AN230" s="4" t="s">
        <v>96</v>
      </c>
      <c r="AO230" s="4" t="s">
        <v>97</v>
      </c>
    </row>
    <row r="231" spans="1:41" ht="14.4" customHeight="1" x14ac:dyDescent="0.25">
      <c r="A231" s="4" t="s">
        <v>1246</v>
      </c>
      <c r="B231" s="4" t="s">
        <v>71</v>
      </c>
      <c r="C231" s="4">
        <v>2019</v>
      </c>
      <c r="D231" s="4" t="s">
        <v>390</v>
      </c>
      <c r="E231" s="4" t="s">
        <v>179</v>
      </c>
      <c r="F231" s="4" t="s">
        <v>579</v>
      </c>
      <c r="G231" s="4" t="s">
        <v>712</v>
      </c>
      <c r="H231" s="4" t="s">
        <v>15</v>
      </c>
      <c r="I231" s="4" t="s">
        <v>16</v>
      </c>
      <c r="J231" s="4" t="s">
        <v>126</v>
      </c>
      <c r="M231" s="4">
        <v>367</v>
      </c>
      <c r="N231" s="6" t="s">
        <v>20</v>
      </c>
      <c r="O231" s="5" t="s">
        <v>72</v>
      </c>
      <c r="P231" s="5" t="s">
        <v>21</v>
      </c>
      <c r="Q231" s="17" t="s">
        <v>48</v>
      </c>
      <c r="R231" s="5" t="s">
        <v>37</v>
      </c>
      <c r="S231" s="5" t="s">
        <v>37</v>
      </c>
      <c r="T231" s="4" t="s">
        <v>388</v>
      </c>
      <c r="U231" s="4">
        <v>7100</v>
      </c>
      <c r="V231" s="4">
        <v>1.19</v>
      </c>
      <c r="X231" s="4" t="s">
        <v>99</v>
      </c>
      <c r="AB231" s="4">
        <v>165</v>
      </c>
      <c r="AD231" s="4">
        <v>60</v>
      </c>
      <c r="AF231" s="4">
        <v>146</v>
      </c>
      <c r="AH231" s="8">
        <f t="shared" si="3"/>
        <v>146.41018521954402</v>
      </c>
      <c r="AI231" s="4">
        <v>0.94223288268431982</v>
      </c>
      <c r="AL231" s="4">
        <v>-134.07811274254803</v>
      </c>
      <c r="AM231" s="4">
        <v>3.0514516274826382E-2</v>
      </c>
      <c r="AN231" s="4" t="s">
        <v>96</v>
      </c>
      <c r="AO231" s="4" t="s">
        <v>97</v>
      </c>
    </row>
    <row r="232" spans="1:41" ht="14.4" customHeight="1" x14ac:dyDescent="0.25">
      <c r="A232" s="4" t="s">
        <v>1246</v>
      </c>
      <c r="B232" s="4" t="s">
        <v>71</v>
      </c>
      <c r="C232" s="4">
        <v>2019</v>
      </c>
      <c r="D232" s="4" t="s">
        <v>390</v>
      </c>
      <c r="E232" s="4" t="s">
        <v>179</v>
      </c>
      <c r="F232" s="4" t="s">
        <v>579</v>
      </c>
      <c r="G232" s="4" t="s">
        <v>712</v>
      </c>
      <c r="H232" s="4" t="s">
        <v>15</v>
      </c>
      <c r="I232" s="4" t="s">
        <v>16</v>
      </c>
      <c r="J232" s="4" t="s">
        <v>126</v>
      </c>
      <c r="M232" s="4">
        <v>367</v>
      </c>
      <c r="N232" s="6" t="s">
        <v>20</v>
      </c>
      <c r="O232" s="5" t="s">
        <v>72</v>
      </c>
      <c r="P232" s="5" t="s">
        <v>21</v>
      </c>
      <c r="Q232" s="17" t="s">
        <v>48</v>
      </c>
      <c r="R232" s="5" t="s">
        <v>37</v>
      </c>
      <c r="S232" s="5" t="s">
        <v>37</v>
      </c>
      <c r="T232" s="4" t="s">
        <v>388</v>
      </c>
      <c r="U232" s="4">
        <v>7100</v>
      </c>
      <c r="V232" s="4">
        <v>1.19</v>
      </c>
      <c r="X232" s="4" t="s">
        <v>99</v>
      </c>
      <c r="AB232" s="4">
        <v>165</v>
      </c>
      <c r="AD232" s="4">
        <v>60</v>
      </c>
      <c r="AF232" s="4">
        <v>146</v>
      </c>
      <c r="AH232" s="8">
        <f t="shared" si="3"/>
        <v>146.41018521954402</v>
      </c>
      <c r="AI232" s="4">
        <v>0.50372479608894172</v>
      </c>
      <c r="AL232" s="4">
        <v>-172.17548609274903</v>
      </c>
      <c r="AM232" s="4">
        <v>1.5423273018462576E-2</v>
      </c>
      <c r="AN232" s="4" t="s">
        <v>96</v>
      </c>
      <c r="AO232" s="4" t="s">
        <v>97</v>
      </c>
    </row>
    <row r="233" spans="1:41" ht="14.4" customHeight="1" x14ac:dyDescent="0.25">
      <c r="A233" s="4" t="s">
        <v>1246</v>
      </c>
      <c r="B233" s="4" t="s">
        <v>71</v>
      </c>
      <c r="C233" s="4">
        <v>2019</v>
      </c>
      <c r="D233" s="4" t="s">
        <v>390</v>
      </c>
      <c r="E233" s="4" t="s">
        <v>179</v>
      </c>
      <c r="F233" s="4" t="s">
        <v>579</v>
      </c>
      <c r="G233" s="4" t="s">
        <v>712</v>
      </c>
      <c r="H233" s="4" t="s">
        <v>15</v>
      </c>
      <c r="I233" s="4" t="s">
        <v>16</v>
      </c>
      <c r="J233" s="4" t="s">
        <v>126</v>
      </c>
      <c r="M233" s="4">
        <v>367</v>
      </c>
      <c r="N233" s="6" t="s">
        <v>20</v>
      </c>
      <c r="O233" s="5" t="s">
        <v>72</v>
      </c>
      <c r="P233" s="5" t="s">
        <v>21</v>
      </c>
      <c r="Q233" s="17" t="s">
        <v>48</v>
      </c>
      <c r="R233" s="5" t="s">
        <v>37</v>
      </c>
      <c r="S233" s="5" t="s">
        <v>37</v>
      </c>
      <c r="T233" s="4" t="s">
        <v>388</v>
      </c>
      <c r="U233" s="4">
        <v>7100</v>
      </c>
      <c r="V233" s="4">
        <v>1.19</v>
      </c>
      <c r="X233" s="4" t="s">
        <v>99</v>
      </c>
      <c r="AB233" s="4">
        <v>165</v>
      </c>
      <c r="AD233" s="4">
        <v>60</v>
      </c>
      <c r="AF233" s="4">
        <v>146</v>
      </c>
      <c r="AH233" s="8">
        <f t="shared" si="3"/>
        <v>146.41018521954402</v>
      </c>
      <c r="AI233" s="4">
        <v>17.668492305445078</v>
      </c>
      <c r="AL233" s="4">
        <v>-146.08858262441751</v>
      </c>
      <c r="AM233" s="4">
        <v>4.6299769327125324E-2</v>
      </c>
      <c r="AN233" s="4" t="s">
        <v>96</v>
      </c>
      <c r="AO233" s="4" t="s">
        <v>97</v>
      </c>
    </row>
    <row r="234" spans="1:41" x14ac:dyDescent="0.25">
      <c r="A234" s="4" t="s">
        <v>1246</v>
      </c>
      <c r="B234" s="4" t="s">
        <v>71</v>
      </c>
      <c r="C234" s="4">
        <v>2019</v>
      </c>
      <c r="D234" s="4" t="s">
        <v>390</v>
      </c>
      <c r="E234" s="4" t="s">
        <v>179</v>
      </c>
      <c r="F234" s="4" t="s">
        <v>579</v>
      </c>
      <c r="G234" s="4" t="s">
        <v>712</v>
      </c>
      <c r="H234" s="4" t="s">
        <v>15</v>
      </c>
      <c r="I234" s="4" t="s">
        <v>16</v>
      </c>
      <c r="J234" s="4" t="s">
        <v>126</v>
      </c>
      <c r="M234" s="4">
        <v>367</v>
      </c>
      <c r="N234" s="6" t="s">
        <v>20</v>
      </c>
      <c r="O234" s="5" t="s">
        <v>72</v>
      </c>
      <c r="P234" s="5" t="s">
        <v>21</v>
      </c>
      <c r="Q234" s="17" t="s">
        <v>48</v>
      </c>
      <c r="R234" s="5" t="s">
        <v>37</v>
      </c>
      <c r="S234" s="5" t="s">
        <v>37</v>
      </c>
      <c r="T234" s="4" t="s">
        <v>388</v>
      </c>
      <c r="U234" s="4">
        <v>7100</v>
      </c>
      <c r="V234" s="4">
        <v>1.19</v>
      </c>
      <c r="X234" s="4" t="s">
        <v>99</v>
      </c>
      <c r="AB234" s="4">
        <v>165</v>
      </c>
      <c r="AD234" s="4">
        <v>60</v>
      </c>
      <c r="AF234" s="4">
        <v>146</v>
      </c>
      <c r="AH234" s="8">
        <f t="shared" si="3"/>
        <v>146.41018521954402</v>
      </c>
      <c r="AI234" s="4">
        <v>5.4512269984795587</v>
      </c>
      <c r="AL234" s="4">
        <v>-143.15228653477934</v>
      </c>
      <c r="AM234" s="4">
        <v>3.4562991788922859E-2</v>
      </c>
      <c r="AN234" s="4" t="s">
        <v>96</v>
      </c>
      <c r="AO234" s="4" t="s">
        <v>97</v>
      </c>
    </row>
    <row r="235" spans="1:41" x14ac:dyDescent="0.25">
      <c r="A235" s="4" t="s">
        <v>1246</v>
      </c>
      <c r="B235" s="4" t="s">
        <v>71</v>
      </c>
      <c r="C235" s="4">
        <v>2019</v>
      </c>
      <c r="D235" s="4" t="s">
        <v>390</v>
      </c>
      <c r="E235" s="4" t="s">
        <v>179</v>
      </c>
      <c r="F235" s="4" t="s">
        <v>579</v>
      </c>
      <c r="G235" s="4" t="s">
        <v>712</v>
      </c>
      <c r="H235" s="4" t="s">
        <v>15</v>
      </c>
      <c r="I235" s="4" t="s">
        <v>16</v>
      </c>
      <c r="J235" s="4" t="s">
        <v>126</v>
      </c>
      <c r="M235" s="4">
        <v>367</v>
      </c>
      <c r="N235" s="6" t="s">
        <v>20</v>
      </c>
      <c r="O235" s="5" t="s">
        <v>72</v>
      </c>
      <c r="P235" s="5" t="s">
        <v>21</v>
      </c>
      <c r="Q235" s="17" t="s">
        <v>48</v>
      </c>
      <c r="R235" s="5" t="s">
        <v>37</v>
      </c>
      <c r="S235" s="5" t="s">
        <v>37</v>
      </c>
      <c r="T235" s="4" t="s">
        <v>388</v>
      </c>
      <c r="U235" s="4">
        <v>7100</v>
      </c>
      <c r="V235" s="4">
        <v>1.19</v>
      </c>
      <c r="X235" s="4" t="s">
        <v>99</v>
      </c>
      <c r="AB235" s="4">
        <v>165</v>
      </c>
      <c r="AD235" s="4">
        <v>60</v>
      </c>
      <c r="AF235" s="4">
        <v>146</v>
      </c>
      <c r="AH235" s="8">
        <f t="shared" si="3"/>
        <v>146.41018521954402</v>
      </c>
      <c r="AI235" s="4">
        <v>170.72988103518233</v>
      </c>
      <c r="AL235" s="4">
        <v>154.38854787865816</v>
      </c>
      <c r="AM235" s="4">
        <v>0.15022233517874184</v>
      </c>
      <c r="AN235" s="4" t="s">
        <v>96</v>
      </c>
      <c r="AO235" s="4" t="s">
        <v>97</v>
      </c>
    </row>
    <row r="236" spans="1:41" x14ac:dyDescent="0.25">
      <c r="A236" s="4" t="s">
        <v>1246</v>
      </c>
      <c r="B236" s="4" t="s">
        <v>71</v>
      </c>
      <c r="C236" s="4">
        <v>2019</v>
      </c>
      <c r="D236" s="4" t="s">
        <v>390</v>
      </c>
      <c r="E236" s="4" t="s">
        <v>179</v>
      </c>
      <c r="F236" s="4" t="s">
        <v>579</v>
      </c>
      <c r="G236" s="4" t="s">
        <v>712</v>
      </c>
      <c r="H236" s="4" t="s">
        <v>15</v>
      </c>
      <c r="I236" s="4" t="s">
        <v>16</v>
      </c>
      <c r="J236" s="4" t="s">
        <v>126</v>
      </c>
      <c r="M236" s="4">
        <v>367</v>
      </c>
      <c r="N236" s="6" t="s">
        <v>20</v>
      </c>
      <c r="O236" s="5" t="s">
        <v>72</v>
      </c>
      <c r="P236" s="5" t="s">
        <v>21</v>
      </c>
      <c r="Q236" s="17" t="s">
        <v>48</v>
      </c>
      <c r="R236" s="5" t="s">
        <v>37</v>
      </c>
      <c r="S236" s="5" t="s">
        <v>37</v>
      </c>
      <c r="T236" s="4" t="s">
        <v>388</v>
      </c>
      <c r="U236" s="4">
        <v>7100</v>
      </c>
      <c r="V236" s="4">
        <v>1.19</v>
      </c>
      <c r="X236" s="4" t="s">
        <v>99</v>
      </c>
      <c r="AB236" s="4">
        <v>165</v>
      </c>
      <c r="AD236" s="4">
        <v>60</v>
      </c>
      <c r="AF236" s="4">
        <v>146</v>
      </c>
      <c r="AH236" s="8">
        <f t="shared" si="3"/>
        <v>146.41018521954402</v>
      </c>
      <c r="AI236" s="4">
        <v>2.5065426550375629</v>
      </c>
      <c r="AL236" s="4">
        <v>-275.79001746401883</v>
      </c>
      <c r="AM236" s="4">
        <v>0.27206562837306886</v>
      </c>
      <c r="AN236" s="4" t="s">
        <v>96</v>
      </c>
      <c r="AO236" s="4" t="s">
        <v>97</v>
      </c>
    </row>
    <row r="237" spans="1:41" x14ac:dyDescent="0.25">
      <c r="A237" s="4" t="s">
        <v>1246</v>
      </c>
      <c r="B237" s="4" t="s">
        <v>71</v>
      </c>
      <c r="C237" s="4">
        <v>2019</v>
      </c>
      <c r="D237" s="4" t="s">
        <v>390</v>
      </c>
      <c r="E237" s="4" t="s">
        <v>179</v>
      </c>
      <c r="F237" s="4" t="s">
        <v>579</v>
      </c>
      <c r="G237" s="4" t="s">
        <v>712</v>
      </c>
      <c r="H237" s="4" t="s">
        <v>15</v>
      </c>
      <c r="I237" s="4" t="s">
        <v>16</v>
      </c>
      <c r="J237" s="4" t="s">
        <v>126</v>
      </c>
      <c r="M237" s="4">
        <v>367</v>
      </c>
      <c r="N237" s="6" t="s">
        <v>20</v>
      </c>
      <c r="O237" s="5" t="s">
        <v>72</v>
      </c>
      <c r="P237" s="5" t="s">
        <v>21</v>
      </c>
      <c r="Q237" s="17" t="s">
        <v>48</v>
      </c>
      <c r="R237" s="5" t="s">
        <v>37</v>
      </c>
      <c r="S237" s="5" t="s">
        <v>37</v>
      </c>
      <c r="T237" s="4" t="s">
        <v>388</v>
      </c>
      <c r="U237" s="4">
        <v>7100</v>
      </c>
      <c r="V237" s="4">
        <v>1.19</v>
      </c>
      <c r="X237" s="4" t="s">
        <v>99</v>
      </c>
      <c r="AB237" s="4">
        <v>165</v>
      </c>
      <c r="AD237" s="4">
        <v>60</v>
      </c>
      <c r="AF237" s="4">
        <v>146</v>
      </c>
      <c r="AH237" s="8">
        <f t="shared" si="3"/>
        <v>146.41018521954402</v>
      </c>
      <c r="AI237" s="4">
        <v>1.5373885751989045</v>
      </c>
      <c r="AL237" s="4">
        <v>-346.24944171671535</v>
      </c>
      <c r="AM237" s="4">
        <v>7.8568268077437081E-2</v>
      </c>
      <c r="AN237" s="4" t="s">
        <v>96</v>
      </c>
      <c r="AO237" s="4" t="s">
        <v>97</v>
      </c>
    </row>
    <row r="238" spans="1:41" x14ac:dyDescent="0.25">
      <c r="A238" s="4" t="s">
        <v>1246</v>
      </c>
      <c r="B238" s="4" t="s">
        <v>71</v>
      </c>
      <c r="C238" s="4">
        <v>2019</v>
      </c>
      <c r="D238" s="4" t="s">
        <v>390</v>
      </c>
      <c r="E238" s="4" t="s">
        <v>179</v>
      </c>
      <c r="F238" s="4" t="s">
        <v>579</v>
      </c>
      <c r="G238" s="4" t="s">
        <v>712</v>
      </c>
      <c r="H238" s="4" t="s">
        <v>15</v>
      </c>
      <c r="I238" s="4" t="s">
        <v>16</v>
      </c>
      <c r="J238" s="4" t="s">
        <v>126</v>
      </c>
      <c r="M238" s="4">
        <v>367</v>
      </c>
      <c r="N238" s="6" t="s">
        <v>20</v>
      </c>
      <c r="O238" s="5" t="s">
        <v>72</v>
      </c>
      <c r="P238" s="5" t="s">
        <v>21</v>
      </c>
      <c r="Q238" s="17" t="s">
        <v>48</v>
      </c>
      <c r="R238" s="5" t="s">
        <v>37</v>
      </c>
      <c r="S238" s="5" t="s">
        <v>37</v>
      </c>
      <c r="T238" s="4" t="s">
        <v>388</v>
      </c>
      <c r="U238" s="4">
        <v>7100</v>
      </c>
      <c r="V238" s="4">
        <v>1.19</v>
      </c>
      <c r="X238" s="4" t="s">
        <v>99</v>
      </c>
      <c r="AB238" s="4">
        <v>165</v>
      </c>
      <c r="AD238" s="4">
        <v>60</v>
      </c>
      <c r="AF238" s="4">
        <v>146</v>
      </c>
      <c r="AH238" s="8">
        <f t="shared" si="3"/>
        <v>146.41018521954402</v>
      </c>
      <c r="AI238" s="4">
        <v>1.9652905981188211</v>
      </c>
      <c r="AL238" s="4">
        <v>-324.92217448640713</v>
      </c>
      <c r="AM238" s="4">
        <v>0.1212290096161696</v>
      </c>
      <c r="AN238" s="4" t="s">
        <v>96</v>
      </c>
      <c r="AO238" s="4" t="s">
        <v>97</v>
      </c>
    </row>
    <row r="239" spans="1:41" x14ac:dyDescent="0.25">
      <c r="A239" s="4" t="s">
        <v>1246</v>
      </c>
      <c r="B239" s="4" t="s">
        <v>71</v>
      </c>
      <c r="C239" s="4">
        <v>2019</v>
      </c>
      <c r="D239" s="4" t="s">
        <v>390</v>
      </c>
      <c r="E239" s="4" t="s">
        <v>179</v>
      </c>
      <c r="F239" s="4" t="s">
        <v>579</v>
      </c>
      <c r="G239" s="4" t="s">
        <v>712</v>
      </c>
      <c r="H239" s="4" t="s">
        <v>15</v>
      </c>
      <c r="I239" s="4" t="s">
        <v>16</v>
      </c>
      <c r="J239" s="4" t="s">
        <v>126</v>
      </c>
      <c r="M239" s="4">
        <v>367</v>
      </c>
      <c r="N239" s="6" t="s">
        <v>20</v>
      </c>
      <c r="O239" s="5" t="s">
        <v>72</v>
      </c>
      <c r="P239" s="5" t="s">
        <v>21</v>
      </c>
      <c r="Q239" s="17" t="s">
        <v>48</v>
      </c>
      <c r="R239" s="5" t="s">
        <v>37</v>
      </c>
      <c r="S239" s="5" t="s">
        <v>37</v>
      </c>
      <c r="T239" s="4" t="s">
        <v>388</v>
      </c>
      <c r="U239" s="4">
        <v>7100</v>
      </c>
      <c r="V239" s="4">
        <v>1.19</v>
      </c>
      <c r="X239" s="4" t="s">
        <v>99</v>
      </c>
      <c r="AB239" s="4">
        <v>165</v>
      </c>
      <c r="AD239" s="4">
        <v>60</v>
      </c>
      <c r="AF239" s="4">
        <v>146</v>
      </c>
      <c r="AH239" s="8">
        <f t="shared" si="3"/>
        <v>146.41018521954402</v>
      </c>
      <c r="AI239" s="4">
        <v>19.408466752488359</v>
      </c>
      <c r="AL239" s="4">
        <v>-68.228735694472761</v>
      </c>
      <c r="AM239" s="4">
        <v>0.12551758406166733</v>
      </c>
      <c r="AN239" s="4" t="s">
        <v>96</v>
      </c>
      <c r="AO239" s="4" t="s">
        <v>97</v>
      </c>
    </row>
    <row r="240" spans="1:41" x14ac:dyDescent="0.25">
      <c r="A240" s="4" t="s">
        <v>1246</v>
      </c>
      <c r="B240" s="4" t="s">
        <v>71</v>
      </c>
      <c r="C240" s="4">
        <v>2019</v>
      </c>
      <c r="D240" s="4" t="s">
        <v>390</v>
      </c>
      <c r="E240" s="4" t="s">
        <v>179</v>
      </c>
      <c r="F240" s="4" t="s">
        <v>579</v>
      </c>
      <c r="G240" s="4" t="s">
        <v>712</v>
      </c>
      <c r="H240" s="4" t="s">
        <v>15</v>
      </c>
      <c r="I240" s="4" t="s">
        <v>16</v>
      </c>
      <c r="J240" s="4" t="s">
        <v>126</v>
      </c>
      <c r="M240" s="4">
        <v>367</v>
      </c>
      <c r="N240" s="6" t="s">
        <v>20</v>
      </c>
      <c r="O240" s="5" t="s">
        <v>72</v>
      </c>
      <c r="P240" s="5" t="s">
        <v>21</v>
      </c>
      <c r="Q240" s="17" t="s">
        <v>48</v>
      </c>
      <c r="R240" s="5" t="s">
        <v>37</v>
      </c>
      <c r="S240" s="5" t="s">
        <v>37</v>
      </c>
      <c r="T240" s="4" t="s">
        <v>388</v>
      </c>
      <c r="U240" s="4">
        <v>7100</v>
      </c>
      <c r="V240" s="4">
        <v>1.19</v>
      </c>
      <c r="X240" s="4" t="s">
        <v>99</v>
      </c>
      <c r="AB240" s="4">
        <v>165</v>
      </c>
      <c r="AD240" s="4">
        <v>60</v>
      </c>
      <c r="AF240" s="4">
        <v>146</v>
      </c>
      <c r="AH240" s="8">
        <f t="shared" si="3"/>
        <v>146.41018521954402</v>
      </c>
      <c r="AI240" s="4">
        <v>13.964705295539552</v>
      </c>
      <c r="AL240" s="4">
        <v>101.78800199162995</v>
      </c>
      <c r="AM240" s="4">
        <v>7.1998220014355213E-2</v>
      </c>
      <c r="AN240" s="4" t="s">
        <v>96</v>
      </c>
      <c r="AO240" s="4" t="s">
        <v>97</v>
      </c>
    </row>
    <row r="241" spans="1:41" x14ac:dyDescent="0.25">
      <c r="A241" s="4" t="s">
        <v>1246</v>
      </c>
      <c r="B241" s="4" t="s">
        <v>71</v>
      </c>
      <c r="C241" s="4">
        <v>2019</v>
      </c>
      <c r="D241" s="4" t="s">
        <v>390</v>
      </c>
      <c r="E241" s="4" t="s">
        <v>179</v>
      </c>
      <c r="F241" s="4" t="s">
        <v>579</v>
      </c>
      <c r="G241" s="4" t="s">
        <v>712</v>
      </c>
      <c r="H241" s="4" t="s">
        <v>15</v>
      </c>
      <c r="I241" s="4" t="s">
        <v>16</v>
      </c>
      <c r="J241" s="4" t="s">
        <v>126</v>
      </c>
      <c r="M241" s="4">
        <v>367</v>
      </c>
      <c r="N241" s="6" t="s">
        <v>20</v>
      </c>
      <c r="O241" s="5" t="s">
        <v>72</v>
      </c>
      <c r="P241" s="5" t="s">
        <v>21</v>
      </c>
      <c r="Q241" s="17" t="s">
        <v>48</v>
      </c>
      <c r="R241" s="5" t="s">
        <v>37</v>
      </c>
      <c r="S241" s="5" t="s">
        <v>37</v>
      </c>
      <c r="T241" s="4" t="s">
        <v>388</v>
      </c>
      <c r="U241" s="4">
        <v>7100</v>
      </c>
      <c r="V241" s="4">
        <v>1.19</v>
      </c>
      <c r="X241" s="4" t="s">
        <v>99</v>
      </c>
      <c r="AB241" s="4">
        <v>165</v>
      </c>
      <c r="AD241" s="4">
        <v>60</v>
      </c>
      <c r="AF241" s="4">
        <v>146</v>
      </c>
      <c r="AH241" s="8">
        <f t="shared" si="3"/>
        <v>146.41018521954402</v>
      </c>
      <c r="AI241" s="4">
        <v>3.3279558530365456</v>
      </c>
      <c r="AL241" s="4">
        <v>195.89698009971539</v>
      </c>
      <c r="AM241" s="4">
        <v>6.7560590579216845E-2</v>
      </c>
      <c r="AN241" s="4" t="s">
        <v>96</v>
      </c>
      <c r="AO241" s="4" t="s">
        <v>97</v>
      </c>
    </row>
    <row r="242" spans="1:41" x14ac:dyDescent="0.25">
      <c r="A242" s="4" t="s">
        <v>1246</v>
      </c>
      <c r="B242" s="4" t="s">
        <v>71</v>
      </c>
      <c r="C242" s="4">
        <v>2019</v>
      </c>
      <c r="D242" s="4" t="s">
        <v>390</v>
      </c>
      <c r="E242" s="4" t="s">
        <v>179</v>
      </c>
      <c r="F242" s="4" t="s">
        <v>579</v>
      </c>
      <c r="G242" s="4" t="s">
        <v>712</v>
      </c>
      <c r="H242" s="4" t="s">
        <v>15</v>
      </c>
      <c r="I242" s="4" t="s">
        <v>16</v>
      </c>
      <c r="J242" s="4" t="s">
        <v>126</v>
      </c>
      <c r="M242" s="4">
        <v>367</v>
      </c>
      <c r="N242" s="6" t="s">
        <v>20</v>
      </c>
      <c r="O242" s="5" t="s">
        <v>72</v>
      </c>
      <c r="P242" s="5" t="s">
        <v>21</v>
      </c>
      <c r="Q242" s="17" t="s">
        <v>48</v>
      </c>
      <c r="R242" s="5" t="s">
        <v>37</v>
      </c>
      <c r="S242" s="5" t="s">
        <v>37</v>
      </c>
      <c r="T242" s="4" t="s">
        <v>388</v>
      </c>
      <c r="U242" s="4">
        <v>7100</v>
      </c>
      <c r="V242" s="4">
        <v>1.19</v>
      </c>
      <c r="X242" s="4" t="s">
        <v>99</v>
      </c>
      <c r="AB242" s="4">
        <v>165</v>
      </c>
      <c r="AD242" s="4">
        <v>60</v>
      </c>
      <c r="AF242" s="4">
        <v>146</v>
      </c>
      <c r="AH242" s="8">
        <f t="shared" si="3"/>
        <v>146.41018521954402</v>
      </c>
      <c r="AI242" s="4">
        <v>1.2427754176919685</v>
      </c>
      <c r="AL242" s="4">
        <v>-148.97331078475719</v>
      </c>
      <c r="AM242" s="4">
        <v>3.7589098253655841E-2</v>
      </c>
      <c r="AN242" s="4" t="s">
        <v>96</v>
      </c>
      <c r="AO242" s="4" t="s">
        <v>97</v>
      </c>
    </row>
    <row r="243" spans="1:41" x14ac:dyDescent="0.25">
      <c r="A243" s="4" t="s">
        <v>1246</v>
      </c>
      <c r="B243" s="4" t="s">
        <v>71</v>
      </c>
      <c r="C243" s="4">
        <v>2019</v>
      </c>
      <c r="D243" s="4" t="s">
        <v>390</v>
      </c>
      <c r="E243" s="4" t="s">
        <v>179</v>
      </c>
      <c r="F243" s="4" t="s">
        <v>579</v>
      </c>
      <c r="G243" s="4" t="s">
        <v>712</v>
      </c>
      <c r="H243" s="4" t="s">
        <v>15</v>
      </c>
      <c r="I243" s="4" t="s">
        <v>16</v>
      </c>
      <c r="J243" s="4" t="s">
        <v>126</v>
      </c>
      <c r="M243" s="4">
        <v>367</v>
      </c>
      <c r="N243" s="6" t="s">
        <v>20</v>
      </c>
      <c r="O243" s="5" t="s">
        <v>72</v>
      </c>
      <c r="P243" s="5" t="s">
        <v>21</v>
      </c>
      <c r="Q243" s="17" t="s">
        <v>48</v>
      </c>
      <c r="R243" s="5" t="s">
        <v>37</v>
      </c>
      <c r="S243" s="5" t="s">
        <v>37</v>
      </c>
      <c r="T243" s="4" t="s">
        <v>388</v>
      </c>
      <c r="U243" s="4">
        <v>7100</v>
      </c>
      <c r="V243" s="4">
        <v>1.19</v>
      </c>
      <c r="X243" s="4" t="s">
        <v>99</v>
      </c>
      <c r="AB243" s="4">
        <v>165</v>
      </c>
      <c r="AD243" s="4">
        <v>60</v>
      </c>
      <c r="AF243" s="4">
        <v>146</v>
      </c>
      <c r="AH243" s="8">
        <f t="shared" si="3"/>
        <v>146.41018521954402</v>
      </c>
      <c r="AI243" s="4">
        <v>81.365322114530102</v>
      </c>
      <c r="AL243" s="4">
        <v>71.749317175895669</v>
      </c>
      <c r="AM243" s="4">
        <v>-7.7365850863462024E-2</v>
      </c>
      <c r="AN243" s="4" t="s">
        <v>96</v>
      </c>
      <c r="AO243" s="4" t="s">
        <v>97</v>
      </c>
    </row>
    <row r="244" spans="1:41" x14ac:dyDescent="0.25">
      <c r="A244" s="4" t="s">
        <v>1246</v>
      </c>
      <c r="B244" s="4" t="s">
        <v>71</v>
      </c>
      <c r="C244" s="4">
        <v>2019</v>
      </c>
      <c r="D244" s="4" t="s">
        <v>390</v>
      </c>
      <c r="E244" s="4" t="s">
        <v>179</v>
      </c>
      <c r="F244" s="4" t="s">
        <v>579</v>
      </c>
      <c r="G244" s="4" t="s">
        <v>712</v>
      </c>
      <c r="H244" s="4" t="s">
        <v>15</v>
      </c>
      <c r="I244" s="4" t="s">
        <v>16</v>
      </c>
      <c r="J244" s="4" t="s">
        <v>126</v>
      </c>
      <c r="M244" s="4">
        <v>367</v>
      </c>
      <c r="N244" s="6" t="s">
        <v>20</v>
      </c>
      <c r="O244" s="5" t="s">
        <v>72</v>
      </c>
      <c r="P244" s="5" t="s">
        <v>21</v>
      </c>
      <c r="Q244" s="17" t="s">
        <v>48</v>
      </c>
      <c r="R244" s="5" t="s">
        <v>37</v>
      </c>
      <c r="S244" s="5" t="s">
        <v>37</v>
      </c>
      <c r="T244" s="4" t="s">
        <v>388</v>
      </c>
      <c r="U244" s="4">
        <v>7100</v>
      </c>
      <c r="V244" s="4">
        <v>1.19</v>
      </c>
      <c r="X244" s="4" t="s">
        <v>99</v>
      </c>
      <c r="AB244" s="4">
        <v>165</v>
      </c>
      <c r="AD244" s="4">
        <v>60</v>
      </c>
      <c r="AF244" s="4">
        <v>146</v>
      </c>
      <c r="AH244" s="8">
        <f t="shared" si="3"/>
        <v>146.41018521954402</v>
      </c>
      <c r="AI244" s="4">
        <v>3.2783296710469418</v>
      </c>
      <c r="AL244" s="4">
        <v>311.80594660589298</v>
      </c>
      <c r="AM244" s="4">
        <v>0.17226446588925001</v>
      </c>
      <c r="AN244" s="4" t="s">
        <v>96</v>
      </c>
      <c r="AO244" s="4" t="s">
        <v>97</v>
      </c>
    </row>
    <row r="245" spans="1:41" x14ac:dyDescent="0.25">
      <c r="A245" s="4" t="s">
        <v>1246</v>
      </c>
      <c r="B245" s="4" t="s">
        <v>71</v>
      </c>
      <c r="C245" s="4">
        <v>2019</v>
      </c>
      <c r="D245" s="4" t="s">
        <v>390</v>
      </c>
      <c r="E245" s="4" t="s">
        <v>179</v>
      </c>
      <c r="F245" s="4" t="s">
        <v>579</v>
      </c>
      <c r="G245" s="4" t="s">
        <v>712</v>
      </c>
      <c r="H245" s="4" t="s">
        <v>15</v>
      </c>
      <c r="I245" s="4" t="s">
        <v>16</v>
      </c>
      <c r="J245" s="4" t="s">
        <v>126</v>
      </c>
      <c r="M245" s="4">
        <v>367</v>
      </c>
      <c r="N245" s="6" t="s">
        <v>20</v>
      </c>
      <c r="O245" s="5" t="s">
        <v>72</v>
      </c>
      <c r="P245" s="5" t="s">
        <v>21</v>
      </c>
      <c r="Q245" s="17" t="s">
        <v>48</v>
      </c>
      <c r="R245" s="5" t="s">
        <v>37</v>
      </c>
      <c r="S245" s="5" t="s">
        <v>37</v>
      </c>
      <c r="T245" s="4" t="s">
        <v>388</v>
      </c>
      <c r="U245" s="4">
        <v>7100</v>
      </c>
      <c r="V245" s="4">
        <v>1.19</v>
      </c>
      <c r="X245" s="4" t="s">
        <v>99</v>
      </c>
      <c r="AB245" s="4">
        <v>165</v>
      </c>
      <c r="AD245" s="4">
        <v>60</v>
      </c>
      <c r="AF245" s="4">
        <v>146</v>
      </c>
      <c r="AH245" s="8">
        <f t="shared" si="3"/>
        <v>146.41018521954402</v>
      </c>
      <c r="AI245" s="4">
        <v>2.3880493789026049</v>
      </c>
      <c r="AL245" s="4">
        <v>-612.79988376106394</v>
      </c>
      <c r="AM245" s="4">
        <v>8.2405719380793468E-2</v>
      </c>
      <c r="AN245" s="4" t="s">
        <v>96</v>
      </c>
      <c r="AO245" s="4" t="s">
        <v>97</v>
      </c>
    </row>
    <row r="246" spans="1:41" x14ac:dyDescent="0.25">
      <c r="A246" s="4" t="s">
        <v>1246</v>
      </c>
      <c r="B246" s="4" t="s">
        <v>71</v>
      </c>
      <c r="C246" s="4">
        <v>2019</v>
      </c>
      <c r="D246" s="4" t="s">
        <v>390</v>
      </c>
      <c r="E246" s="4" t="s">
        <v>179</v>
      </c>
      <c r="F246" s="4" t="s">
        <v>579</v>
      </c>
      <c r="G246" s="4" t="s">
        <v>712</v>
      </c>
      <c r="H246" s="4" t="s">
        <v>15</v>
      </c>
      <c r="I246" s="4" t="s">
        <v>16</v>
      </c>
      <c r="J246" s="4" t="s">
        <v>126</v>
      </c>
      <c r="M246" s="4">
        <v>367</v>
      </c>
      <c r="N246" s="6" t="s">
        <v>20</v>
      </c>
      <c r="O246" s="5" t="s">
        <v>72</v>
      </c>
      <c r="P246" s="5" t="s">
        <v>21</v>
      </c>
      <c r="Q246" s="17" t="s">
        <v>48</v>
      </c>
      <c r="R246" s="5" t="s">
        <v>37</v>
      </c>
      <c r="S246" s="5" t="s">
        <v>37</v>
      </c>
      <c r="T246" s="4" t="s">
        <v>388</v>
      </c>
      <c r="U246" s="4">
        <v>7100</v>
      </c>
      <c r="V246" s="4">
        <v>1.19</v>
      </c>
      <c r="X246" s="4" t="s">
        <v>99</v>
      </c>
      <c r="AB246" s="4">
        <v>165</v>
      </c>
      <c r="AD246" s="4">
        <v>60</v>
      </c>
      <c r="AF246" s="4">
        <v>146</v>
      </c>
      <c r="AH246" s="8">
        <f t="shared" si="3"/>
        <v>146.41018521954402</v>
      </c>
      <c r="AI246" s="4">
        <v>136.80838904116752</v>
      </c>
      <c r="AL246" s="4">
        <v>-409.19506365700528</v>
      </c>
      <c r="AM246" s="4">
        <v>0</v>
      </c>
      <c r="AN246" s="4" t="s">
        <v>96</v>
      </c>
      <c r="AO246" s="4" t="s">
        <v>97</v>
      </c>
    </row>
    <row r="247" spans="1:41" x14ac:dyDescent="0.25">
      <c r="A247" s="4" t="s">
        <v>1246</v>
      </c>
      <c r="B247" s="4" t="s">
        <v>71</v>
      </c>
      <c r="C247" s="4">
        <v>2019</v>
      </c>
      <c r="D247" s="4" t="s">
        <v>390</v>
      </c>
      <c r="E247" s="4" t="s">
        <v>179</v>
      </c>
      <c r="F247" s="4" t="s">
        <v>579</v>
      </c>
      <c r="G247" s="4" t="s">
        <v>712</v>
      </c>
      <c r="H247" s="4" t="s">
        <v>15</v>
      </c>
      <c r="I247" s="4" t="s">
        <v>16</v>
      </c>
      <c r="J247" s="4" t="s">
        <v>126</v>
      </c>
      <c r="M247" s="4">
        <v>367</v>
      </c>
      <c r="N247" s="6" t="s">
        <v>20</v>
      </c>
      <c r="O247" s="5" t="s">
        <v>72</v>
      </c>
      <c r="P247" s="5" t="s">
        <v>21</v>
      </c>
      <c r="Q247" s="17" t="s">
        <v>48</v>
      </c>
      <c r="R247" s="5" t="s">
        <v>37</v>
      </c>
      <c r="S247" s="5" t="s">
        <v>37</v>
      </c>
      <c r="T247" s="4" t="s">
        <v>388</v>
      </c>
      <c r="U247" s="4">
        <v>7100</v>
      </c>
      <c r="V247" s="4">
        <v>1.19</v>
      </c>
      <c r="X247" s="4" t="s">
        <v>99</v>
      </c>
      <c r="AB247" s="4">
        <v>165</v>
      </c>
      <c r="AD247" s="4">
        <v>60</v>
      </c>
      <c r="AF247" s="4">
        <v>146</v>
      </c>
      <c r="AH247" s="8">
        <f t="shared" si="3"/>
        <v>146.41018521954402</v>
      </c>
      <c r="AI247" s="4">
        <v>181.15927207357487</v>
      </c>
      <c r="AL247" s="4">
        <v>-366.12770813891171</v>
      </c>
      <c r="AM247" s="4">
        <v>1.9945937585567404E-2</v>
      </c>
      <c r="AN247" s="4" t="s">
        <v>96</v>
      </c>
      <c r="AO247" s="4" t="s">
        <v>97</v>
      </c>
    </row>
    <row r="248" spans="1:41" x14ac:dyDescent="0.25">
      <c r="A248" s="4" t="s">
        <v>1246</v>
      </c>
      <c r="B248" s="4" t="s">
        <v>71</v>
      </c>
      <c r="C248" s="4">
        <v>2019</v>
      </c>
      <c r="D248" s="4" t="s">
        <v>390</v>
      </c>
      <c r="E248" s="4" t="s">
        <v>179</v>
      </c>
      <c r="F248" s="4" t="s">
        <v>579</v>
      </c>
      <c r="G248" s="4" t="s">
        <v>712</v>
      </c>
      <c r="H248" s="4" t="s">
        <v>15</v>
      </c>
      <c r="I248" s="4" t="s">
        <v>16</v>
      </c>
      <c r="J248" s="4" t="s">
        <v>126</v>
      </c>
      <c r="M248" s="4">
        <v>367</v>
      </c>
      <c r="N248" s="6" t="s">
        <v>20</v>
      </c>
      <c r="O248" s="5" t="s">
        <v>72</v>
      </c>
      <c r="P248" s="5" t="s">
        <v>21</v>
      </c>
      <c r="Q248" s="17" t="s">
        <v>48</v>
      </c>
      <c r="R248" s="5" t="s">
        <v>37</v>
      </c>
      <c r="S248" s="5" t="s">
        <v>37</v>
      </c>
      <c r="T248" s="4" t="s">
        <v>388</v>
      </c>
      <c r="U248" s="4">
        <v>7100</v>
      </c>
      <c r="V248" s="4">
        <v>1.19</v>
      </c>
      <c r="X248" s="4" t="s">
        <v>99</v>
      </c>
      <c r="AB248" s="4">
        <v>165</v>
      </c>
      <c r="AD248" s="4">
        <v>60</v>
      </c>
      <c r="AF248" s="4">
        <v>146</v>
      </c>
      <c r="AH248" s="8">
        <f t="shared" si="3"/>
        <v>146.41018521954402</v>
      </c>
      <c r="AI248" s="4">
        <v>82.04760493888017</v>
      </c>
      <c r="AL248" s="4">
        <v>-394.81160462467255</v>
      </c>
      <c r="AM248" s="4">
        <v>2.2449797775878293E-2</v>
      </c>
      <c r="AN248" s="4" t="s">
        <v>96</v>
      </c>
      <c r="AO248" s="4" t="s">
        <v>97</v>
      </c>
    </row>
    <row r="249" spans="1:41" x14ac:dyDescent="0.25">
      <c r="A249" s="4" t="s">
        <v>1246</v>
      </c>
      <c r="B249" s="4" t="s">
        <v>71</v>
      </c>
      <c r="C249" s="4">
        <v>2019</v>
      </c>
      <c r="D249" s="4" t="s">
        <v>390</v>
      </c>
      <c r="E249" s="4" t="s">
        <v>179</v>
      </c>
      <c r="F249" s="4" t="s">
        <v>579</v>
      </c>
      <c r="G249" s="4" t="s">
        <v>712</v>
      </c>
      <c r="H249" s="4" t="s">
        <v>15</v>
      </c>
      <c r="I249" s="4" t="s">
        <v>16</v>
      </c>
      <c r="J249" s="4" t="s">
        <v>126</v>
      </c>
      <c r="M249" s="4">
        <v>367</v>
      </c>
      <c r="N249" s="6" t="s">
        <v>20</v>
      </c>
      <c r="O249" s="5" t="s">
        <v>72</v>
      </c>
      <c r="P249" s="5" t="s">
        <v>21</v>
      </c>
      <c r="Q249" s="17" t="s">
        <v>48</v>
      </c>
      <c r="R249" s="5" t="s">
        <v>37</v>
      </c>
      <c r="S249" s="5" t="s">
        <v>37</v>
      </c>
      <c r="T249" s="4" t="s">
        <v>388</v>
      </c>
      <c r="U249" s="4">
        <v>7100</v>
      </c>
      <c r="V249" s="4">
        <v>1.19</v>
      </c>
      <c r="X249" s="4" t="s">
        <v>99</v>
      </c>
      <c r="AB249" s="4">
        <v>165</v>
      </c>
      <c r="AD249" s="4">
        <v>60</v>
      </c>
      <c r="AF249" s="4">
        <v>146</v>
      </c>
      <c r="AH249" s="8">
        <f t="shared" si="3"/>
        <v>146.41018521954402</v>
      </c>
      <c r="AI249" s="4">
        <v>628.46838602926903</v>
      </c>
      <c r="AL249" s="4">
        <v>-632.31248624150567</v>
      </c>
      <c r="AM249" s="4">
        <v>1.8775459728805514E-2</v>
      </c>
      <c r="AN249" s="4" t="s">
        <v>96</v>
      </c>
      <c r="AO249" s="4" t="s">
        <v>97</v>
      </c>
    </row>
    <row r="250" spans="1:41" x14ac:dyDescent="0.25">
      <c r="A250" s="4" t="s">
        <v>1246</v>
      </c>
      <c r="B250" s="4" t="s">
        <v>71</v>
      </c>
      <c r="C250" s="4">
        <v>2019</v>
      </c>
      <c r="D250" s="4" t="s">
        <v>390</v>
      </c>
      <c r="E250" s="4" t="s">
        <v>179</v>
      </c>
      <c r="F250" s="4" t="s">
        <v>579</v>
      </c>
      <c r="G250" s="4" t="s">
        <v>712</v>
      </c>
      <c r="H250" s="4" t="s">
        <v>15</v>
      </c>
      <c r="I250" s="4" t="s">
        <v>16</v>
      </c>
      <c r="J250" s="4" t="s">
        <v>126</v>
      </c>
      <c r="M250" s="4">
        <v>367</v>
      </c>
      <c r="N250" s="6" t="s">
        <v>20</v>
      </c>
      <c r="O250" s="5" t="s">
        <v>72</v>
      </c>
      <c r="P250" s="5" t="s">
        <v>21</v>
      </c>
      <c r="Q250" s="17" t="s">
        <v>48</v>
      </c>
      <c r="R250" s="5" t="s">
        <v>37</v>
      </c>
      <c r="S250" s="5" t="s">
        <v>37</v>
      </c>
      <c r="T250" s="4" t="s">
        <v>388</v>
      </c>
      <c r="U250" s="4">
        <v>7100</v>
      </c>
      <c r="V250" s="4">
        <v>1.19</v>
      </c>
      <c r="X250" s="4" t="s">
        <v>99</v>
      </c>
      <c r="AB250" s="4">
        <v>165</v>
      </c>
      <c r="AD250" s="4">
        <v>60</v>
      </c>
      <c r="AF250" s="4">
        <v>146</v>
      </c>
      <c r="AH250" s="8">
        <f t="shared" si="3"/>
        <v>146.41018521954402</v>
      </c>
      <c r="AI250" s="4">
        <v>819.52295593393546</v>
      </c>
      <c r="AL250" s="4">
        <v>-545.79076319557521</v>
      </c>
      <c r="AM250" s="4">
        <v>-2.2914495612237708E-2</v>
      </c>
      <c r="AN250" s="4" t="s">
        <v>96</v>
      </c>
      <c r="AO250" s="4" t="s">
        <v>97</v>
      </c>
    </row>
    <row r="251" spans="1:41" x14ac:dyDescent="0.25">
      <c r="A251" s="4" t="s">
        <v>1246</v>
      </c>
      <c r="B251" s="4" t="s">
        <v>71</v>
      </c>
      <c r="C251" s="4">
        <v>2019</v>
      </c>
      <c r="D251" s="4" t="s">
        <v>390</v>
      </c>
      <c r="E251" s="4" t="s">
        <v>179</v>
      </c>
      <c r="F251" s="4" t="s">
        <v>579</v>
      </c>
      <c r="G251" s="4" t="s">
        <v>712</v>
      </c>
      <c r="H251" s="4" t="s">
        <v>15</v>
      </c>
      <c r="I251" s="4" t="s">
        <v>16</v>
      </c>
      <c r="J251" s="4" t="s">
        <v>126</v>
      </c>
      <c r="M251" s="4">
        <v>367</v>
      </c>
      <c r="N251" s="6" t="s">
        <v>20</v>
      </c>
      <c r="O251" s="5" t="s">
        <v>72</v>
      </c>
      <c r="P251" s="5" t="s">
        <v>21</v>
      </c>
      <c r="Q251" s="17" t="s">
        <v>48</v>
      </c>
      <c r="R251" s="5" t="s">
        <v>37</v>
      </c>
      <c r="S251" s="5" t="s">
        <v>37</v>
      </c>
      <c r="T251" s="4" t="s">
        <v>388</v>
      </c>
      <c r="U251" s="4">
        <v>7100</v>
      </c>
      <c r="V251" s="4">
        <v>1.19</v>
      </c>
      <c r="X251" s="4" t="s">
        <v>99</v>
      </c>
      <c r="AB251" s="4">
        <v>165</v>
      </c>
      <c r="AD251" s="4">
        <v>60</v>
      </c>
      <c r="AF251" s="4">
        <v>146</v>
      </c>
      <c r="AH251" s="8">
        <f t="shared" si="3"/>
        <v>146.41018521954402</v>
      </c>
      <c r="AI251" s="4">
        <v>418.35898907323093</v>
      </c>
      <c r="AL251" s="4">
        <v>-90.113971592889953</v>
      </c>
      <c r="AM251" s="4">
        <v>2.6848361442337078E-2</v>
      </c>
      <c r="AN251" s="4" t="s">
        <v>96</v>
      </c>
      <c r="AO251" s="4" t="s">
        <v>97</v>
      </c>
    </row>
    <row r="252" spans="1:41" x14ac:dyDescent="0.25">
      <c r="A252" s="4" t="s">
        <v>1246</v>
      </c>
      <c r="B252" s="4" t="s">
        <v>71</v>
      </c>
      <c r="C252" s="4">
        <v>2019</v>
      </c>
      <c r="D252" s="4" t="s">
        <v>390</v>
      </c>
      <c r="E252" s="4" t="s">
        <v>179</v>
      </c>
      <c r="F252" s="4" t="s">
        <v>579</v>
      </c>
      <c r="G252" s="4" t="s">
        <v>712</v>
      </c>
      <c r="H252" s="4" t="s">
        <v>15</v>
      </c>
      <c r="I252" s="4" t="s">
        <v>16</v>
      </c>
      <c r="J252" s="4" t="s">
        <v>126</v>
      </c>
      <c r="M252" s="4">
        <v>367</v>
      </c>
      <c r="N252" s="6" t="s">
        <v>20</v>
      </c>
      <c r="O252" s="5" t="s">
        <v>72</v>
      </c>
      <c r="P252" s="5" t="s">
        <v>21</v>
      </c>
      <c r="Q252" s="17" t="s">
        <v>48</v>
      </c>
      <c r="R252" s="5" t="s">
        <v>37</v>
      </c>
      <c r="S252" s="5" t="s">
        <v>37</v>
      </c>
      <c r="T252" s="4" t="s">
        <v>388</v>
      </c>
      <c r="U252" s="4">
        <v>7100</v>
      </c>
      <c r="V252" s="4">
        <v>1.19</v>
      </c>
      <c r="X252" s="4" t="s">
        <v>99</v>
      </c>
      <c r="AB252" s="4">
        <v>165</v>
      </c>
      <c r="AD252" s="4">
        <v>60</v>
      </c>
      <c r="AF252" s="4">
        <v>146</v>
      </c>
      <c r="AH252" s="8">
        <f t="shared" si="3"/>
        <v>146.41018521954402</v>
      </c>
      <c r="AI252" s="4">
        <v>271.61936915067395</v>
      </c>
      <c r="AL252" s="4">
        <v>-430.39943801573588</v>
      </c>
      <c r="AM252" s="4">
        <v>3.1223667889550923E-2</v>
      </c>
      <c r="AN252" s="4" t="s">
        <v>96</v>
      </c>
      <c r="AO252" s="4" t="s">
        <v>97</v>
      </c>
    </row>
    <row r="253" spans="1:41" x14ac:dyDescent="0.25">
      <c r="A253" s="4" t="s">
        <v>1246</v>
      </c>
      <c r="B253" s="4" t="s">
        <v>71</v>
      </c>
      <c r="C253" s="4">
        <v>2019</v>
      </c>
      <c r="D253" s="4" t="s">
        <v>390</v>
      </c>
      <c r="E253" s="4" t="s">
        <v>179</v>
      </c>
      <c r="F253" s="4" t="s">
        <v>579</v>
      </c>
      <c r="G253" s="4" t="s">
        <v>712</v>
      </c>
      <c r="H253" s="4" t="s">
        <v>15</v>
      </c>
      <c r="I253" s="4" t="s">
        <v>16</v>
      </c>
      <c r="J253" s="4" t="s">
        <v>126</v>
      </c>
      <c r="M253" s="4">
        <v>367</v>
      </c>
      <c r="N253" s="6" t="s">
        <v>20</v>
      </c>
      <c r="O253" s="5" t="s">
        <v>72</v>
      </c>
      <c r="P253" s="5" t="s">
        <v>21</v>
      </c>
      <c r="Q253" s="17" t="s">
        <v>48</v>
      </c>
      <c r="R253" s="5" t="s">
        <v>37</v>
      </c>
      <c r="S253" s="5" t="s">
        <v>37</v>
      </c>
      <c r="T253" s="4" t="s">
        <v>388</v>
      </c>
      <c r="U253" s="4">
        <v>7100</v>
      </c>
      <c r="V253" s="4">
        <v>1.19</v>
      </c>
      <c r="X253" s="4" t="s">
        <v>99</v>
      </c>
      <c r="AB253" s="4">
        <v>165</v>
      </c>
      <c r="AD253" s="4">
        <v>60</v>
      </c>
      <c r="AF253" s="4">
        <v>146</v>
      </c>
      <c r="AH253" s="8">
        <f t="shared" si="3"/>
        <v>146.41018521954402</v>
      </c>
      <c r="AI253" s="4">
        <v>395.00299468295793</v>
      </c>
      <c r="AL253" s="4">
        <v>0</v>
      </c>
      <c r="AM253" s="4">
        <v>2.7453589739570058E-2</v>
      </c>
      <c r="AN253" s="4" t="s">
        <v>96</v>
      </c>
      <c r="AO253" s="4" t="s">
        <v>97</v>
      </c>
    </row>
    <row r="254" spans="1:41" x14ac:dyDescent="0.25">
      <c r="A254" s="4" t="s">
        <v>1246</v>
      </c>
      <c r="B254" s="4" t="s">
        <v>71</v>
      </c>
      <c r="C254" s="4">
        <v>2019</v>
      </c>
      <c r="D254" s="4" t="s">
        <v>390</v>
      </c>
      <c r="E254" s="4" t="s">
        <v>179</v>
      </c>
      <c r="F254" s="4" t="s">
        <v>579</v>
      </c>
      <c r="G254" s="4" t="s">
        <v>712</v>
      </c>
      <c r="H254" s="4" t="s">
        <v>15</v>
      </c>
      <c r="I254" s="4" t="s">
        <v>16</v>
      </c>
      <c r="J254" s="4" t="s">
        <v>126</v>
      </c>
      <c r="M254" s="4">
        <v>367</v>
      </c>
      <c r="N254" s="6" t="s">
        <v>20</v>
      </c>
      <c r="O254" s="5" t="s">
        <v>72</v>
      </c>
      <c r="P254" s="5" t="s">
        <v>21</v>
      </c>
      <c r="Q254" s="17" t="s">
        <v>48</v>
      </c>
      <c r="R254" s="5" t="s">
        <v>37</v>
      </c>
      <c r="S254" s="5" t="s">
        <v>37</v>
      </c>
      <c r="T254" s="4" t="s">
        <v>388</v>
      </c>
      <c r="U254" s="4">
        <v>7100</v>
      </c>
      <c r="V254" s="4">
        <v>1.19</v>
      </c>
      <c r="X254" s="4" t="s">
        <v>99</v>
      </c>
      <c r="AB254" s="4">
        <v>165</v>
      </c>
      <c r="AD254" s="4">
        <v>60</v>
      </c>
      <c r="AF254" s="4">
        <v>146</v>
      </c>
      <c r="AH254" s="8">
        <f t="shared" si="3"/>
        <v>146.41018521954402</v>
      </c>
      <c r="AI254" s="4">
        <v>360.0129413287566</v>
      </c>
      <c r="AL254" s="4">
        <v>0</v>
      </c>
      <c r="AM254" s="4">
        <v>3.6811370588413973E-2</v>
      </c>
      <c r="AN254" s="4" t="s">
        <v>96</v>
      </c>
      <c r="AO254" s="4" t="s">
        <v>97</v>
      </c>
    </row>
    <row r="255" spans="1:41" x14ac:dyDescent="0.25">
      <c r="A255" s="4" t="s">
        <v>1246</v>
      </c>
      <c r="B255" s="4" t="s">
        <v>71</v>
      </c>
      <c r="C255" s="4">
        <v>2019</v>
      </c>
      <c r="D255" s="4" t="s">
        <v>390</v>
      </c>
      <c r="E255" s="4" t="s">
        <v>179</v>
      </c>
      <c r="F255" s="4" t="s">
        <v>579</v>
      </c>
      <c r="G255" s="4" t="s">
        <v>712</v>
      </c>
      <c r="H255" s="4" t="s">
        <v>15</v>
      </c>
      <c r="I255" s="4" t="s">
        <v>16</v>
      </c>
      <c r="J255" s="4" t="s">
        <v>126</v>
      </c>
      <c r="M255" s="4">
        <v>367</v>
      </c>
      <c r="N255" s="6" t="s">
        <v>20</v>
      </c>
      <c r="O255" s="5" t="s">
        <v>72</v>
      </c>
      <c r="P255" s="5" t="s">
        <v>21</v>
      </c>
      <c r="Q255" s="17" t="s">
        <v>48</v>
      </c>
      <c r="R255" s="5" t="s">
        <v>37</v>
      </c>
      <c r="S255" s="5" t="s">
        <v>37</v>
      </c>
      <c r="T255" s="4" t="s">
        <v>388</v>
      </c>
      <c r="U255" s="4">
        <v>7100</v>
      </c>
      <c r="V255" s="4">
        <v>1.19</v>
      </c>
      <c r="X255" s="4" t="s">
        <v>99</v>
      </c>
      <c r="AB255" s="4">
        <v>165</v>
      </c>
      <c r="AD255" s="4">
        <v>60</v>
      </c>
      <c r="AF255" s="4">
        <v>146</v>
      </c>
      <c r="AH255" s="8">
        <f t="shared" si="3"/>
        <v>146.41018521954402</v>
      </c>
      <c r="AI255" s="4">
        <v>318.26310666763396</v>
      </c>
      <c r="AL255" s="4">
        <v>-117.0660466487968</v>
      </c>
      <c r="AM255" s="4">
        <v>-3.1139777952734898E-2</v>
      </c>
      <c r="AN255" s="4" t="s">
        <v>96</v>
      </c>
      <c r="AO255" s="4" t="s">
        <v>97</v>
      </c>
    </row>
    <row r="256" spans="1:41" x14ac:dyDescent="0.25">
      <c r="A256" s="4" t="s">
        <v>1246</v>
      </c>
      <c r="B256" s="4" t="s">
        <v>71</v>
      </c>
      <c r="C256" s="4">
        <v>2019</v>
      </c>
      <c r="D256" s="4" t="s">
        <v>390</v>
      </c>
      <c r="E256" s="4" t="s">
        <v>179</v>
      </c>
      <c r="F256" s="4" t="s">
        <v>579</v>
      </c>
      <c r="G256" s="4" t="s">
        <v>712</v>
      </c>
      <c r="H256" s="4" t="s">
        <v>15</v>
      </c>
      <c r="I256" s="4" t="s">
        <v>16</v>
      </c>
      <c r="J256" s="4" t="s">
        <v>126</v>
      </c>
      <c r="M256" s="4">
        <v>367</v>
      </c>
      <c r="N256" s="6" t="s">
        <v>20</v>
      </c>
      <c r="O256" s="5" t="s">
        <v>72</v>
      </c>
      <c r="P256" s="5" t="s">
        <v>21</v>
      </c>
      <c r="Q256" s="17" t="s">
        <v>48</v>
      </c>
      <c r="R256" s="5" t="s">
        <v>37</v>
      </c>
      <c r="S256" s="5" t="s">
        <v>37</v>
      </c>
      <c r="T256" s="4" t="s">
        <v>388</v>
      </c>
      <c r="U256" s="4">
        <v>7100</v>
      </c>
      <c r="V256" s="4">
        <v>1.19</v>
      </c>
      <c r="X256" s="4" t="s">
        <v>99</v>
      </c>
      <c r="AB256" s="4">
        <v>165</v>
      </c>
      <c r="AD256" s="4">
        <v>60</v>
      </c>
      <c r="AF256" s="4">
        <v>146</v>
      </c>
      <c r="AH256" s="8">
        <f t="shared" si="3"/>
        <v>146.41018521954402</v>
      </c>
      <c r="AI256" s="4">
        <v>692.66755576289381</v>
      </c>
      <c r="AL256" s="4">
        <v>-393.66082817687931</v>
      </c>
      <c r="AM256" s="4">
        <v>4.3382486120766173E-2</v>
      </c>
      <c r="AN256" s="4" t="s">
        <v>96</v>
      </c>
      <c r="AO256" s="4" t="s">
        <v>97</v>
      </c>
    </row>
    <row r="257" spans="1:41" x14ac:dyDescent="0.25">
      <c r="A257" s="4" t="s">
        <v>1246</v>
      </c>
      <c r="B257" s="4" t="s">
        <v>71</v>
      </c>
      <c r="C257" s="4">
        <v>2019</v>
      </c>
      <c r="D257" s="4" t="s">
        <v>390</v>
      </c>
      <c r="E257" s="4" t="s">
        <v>179</v>
      </c>
      <c r="F257" s="4" t="s">
        <v>579</v>
      </c>
      <c r="G257" s="4" t="s">
        <v>712</v>
      </c>
      <c r="H257" s="4" t="s">
        <v>15</v>
      </c>
      <c r="I257" s="4" t="s">
        <v>16</v>
      </c>
      <c r="J257" s="4" t="s">
        <v>126</v>
      </c>
      <c r="M257" s="4">
        <v>367</v>
      </c>
      <c r="N257" s="6" t="s">
        <v>20</v>
      </c>
      <c r="O257" s="5" t="s">
        <v>72</v>
      </c>
      <c r="P257" s="5" t="s">
        <v>21</v>
      </c>
      <c r="Q257" s="17" t="s">
        <v>48</v>
      </c>
      <c r="R257" s="5" t="s">
        <v>37</v>
      </c>
      <c r="S257" s="5" t="s">
        <v>37</v>
      </c>
      <c r="T257" s="4" t="s">
        <v>388</v>
      </c>
      <c r="U257" s="4">
        <v>7100</v>
      </c>
      <c r="V257" s="4">
        <v>1.19</v>
      </c>
      <c r="X257" s="4" t="s">
        <v>99</v>
      </c>
      <c r="AB257" s="4">
        <v>165</v>
      </c>
      <c r="AD257" s="4">
        <v>60</v>
      </c>
      <c r="AF257" s="4">
        <v>146</v>
      </c>
      <c r="AH257" s="8">
        <f t="shared" si="3"/>
        <v>146.41018521954402</v>
      </c>
      <c r="AI257" s="4">
        <v>589.18525523195137</v>
      </c>
      <c r="AL257" s="4">
        <v>0</v>
      </c>
      <c r="AM257" s="4">
        <v>-5.5102436774762786E-2</v>
      </c>
      <c r="AN257" s="4" t="s">
        <v>96</v>
      </c>
      <c r="AO257" s="4" t="s">
        <v>97</v>
      </c>
    </row>
    <row r="258" spans="1:41" x14ac:dyDescent="0.25">
      <c r="A258" s="4" t="s">
        <v>1246</v>
      </c>
      <c r="B258" s="4" t="s">
        <v>71</v>
      </c>
      <c r="C258" s="4">
        <v>2019</v>
      </c>
      <c r="D258" s="4" t="s">
        <v>390</v>
      </c>
      <c r="E258" s="4" t="s">
        <v>179</v>
      </c>
      <c r="F258" s="4" t="s">
        <v>579</v>
      </c>
      <c r="G258" s="4" t="s">
        <v>712</v>
      </c>
      <c r="H258" s="4" t="s">
        <v>15</v>
      </c>
      <c r="I258" s="4" t="s">
        <v>16</v>
      </c>
      <c r="J258" s="4" t="s">
        <v>126</v>
      </c>
      <c r="M258" s="4">
        <v>367</v>
      </c>
      <c r="N258" s="6" t="s">
        <v>20</v>
      </c>
      <c r="O258" s="5" t="s">
        <v>72</v>
      </c>
      <c r="P258" s="5" t="s">
        <v>21</v>
      </c>
      <c r="Q258" s="17" t="s">
        <v>48</v>
      </c>
      <c r="R258" s="5" t="s">
        <v>37</v>
      </c>
      <c r="S258" s="5" t="s">
        <v>37</v>
      </c>
      <c r="T258" s="4" t="s">
        <v>388</v>
      </c>
      <c r="U258" s="4">
        <v>7100</v>
      </c>
      <c r="V258" s="4">
        <v>1.19</v>
      </c>
      <c r="X258" s="4" t="s">
        <v>99</v>
      </c>
      <c r="AB258" s="4">
        <v>165</v>
      </c>
      <c r="AD258" s="4">
        <v>60</v>
      </c>
      <c r="AF258" s="4">
        <v>146</v>
      </c>
      <c r="AH258" s="8">
        <f t="shared" ref="AH258:AH321" si="4">(AB258*(14.01/18.04))+(AC258*(14.01/62))+(AD258*(14.01/46.01))</f>
        <v>146.41018521954402</v>
      </c>
      <c r="AI258" s="4">
        <v>591.34713182664211</v>
      </c>
      <c r="AL258" s="4">
        <v>162.35442471260239</v>
      </c>
      <c r="AM258" s="4">
        <v>-3.7602289409536485E-2</v>
      </c>
      <c r="AN258" s="4" t="s">
        <v>96</v>
      </c>
      <c r="AO258" s="4" t="s">
        <v>97</v>
      </c>
    </row>
    <row r="259" spans="1:41" x14ac:dyDescent="0.25">
      <c r="A259" s="4" t="s">
        <v>1246</v>
      </c>
      <c r="B259" s="4" t="s">
        <v>71</v>
      </c>
      <c r="C259" s="4">
        <v>2019</v>
      </c>
      <c r="D259" s="4" t="s">
        <v>390</v>
      </c>
      <c r="E259" s="4" t="s">
        <v>179</v>
      </c>
      <c r="F259" s="4" t="s">
        <v>579</v>
      </c>
      <c r="G259" s="4" t="s">
        <v>712</v>
      </c>
      <c r="H259" s="4" t="s">
        <v>15</v>
      </c>
      <c r="I259" s="4" t="s">
        <v>16</v>
      </c>
      <c r="J259" s="4" t="s">
        <v>126</v>
      </c>
      <c r="M259" s="4">
        <v>367</v>
      </c>
      <c r="N259" s="6" t="s">
        <v>20</v>
      </c>
      <c r="O259" s="5" t="s">
        <v>72</v>
      </c>
      <c r="P259" s="5" t="s">
        <v>21</v>
      </c>
      <c r="Q259" s="17" t="s">
        <v>48</v>
      </c>
      <c r="R259" s="5" t="s">
        <v>37</v>
      </c>
      <c r="S259" s="5" t="s">
        <v>37</v>
      </c>
      <c r="T259" s="4" t="s">
        <v>388</v>
      </c>
      <c r="U259" s="4">
        <v>7100</v>
      </c>
      <c r="V259" s="4">
        <v>1.19</v>
      </c>
      <c r="X259" s="4" t="s">
        <v>99</v>
      </c>
      <c r="AB259" s="4">
        <v>165</v>
      </c>
      <c r="AD259" s="4">
        <v>60</v>
      </c>
      <c r="AF259" s="4">
        <v>146</v>
      </c>
      <c r="AH259" s="8">
        <f t="shared" si="4"/>
        <v>146.41018521954402</v>
      </c>
      <c r="AI259" s="4">
        <v>373.3241657944111</v>
      </c>
      <c r="AL259" s="4">
        <v>760.04137699293108</v>
      </c>
      <c r="AM259" s="4">
        <v>-1.5209718213810067E-2</v>
      </c>
      <c r="AN259" s="4" t="s">
        <v>96</v>
      </c>
      <c r="AO259" s="4" t="s">
        <v>97</v>
      </c>
    </row>
    <row r="260" spans="1:41" x14ac:dyDescent="0.25">
      <c r="A260" s="4" t="s">
        <v>1246</v>
      </c>
      <c r="B260" s="4" t="s">
        <v>71</v>
      </c>
      <c r="C260" s="4">
        <v>2019</v>
      </c>
      <c r="D260" s="4" t="s">
        <v>390</v>
      </c>
      <c r="E260" s="4" t="s">
        <v>179</v>
      </c>
      <c r="F260" s="4" t="s">
        <v>579</v>
      </c>
      <c r="G260" s="4" t="s">
        <v>712</v>
      </c>
      <c r="H260" s="4" t="s">
        <v>15</v>
      </c>
      <c r="I260" s="4" t="s">
        <v>16</v>
      </c>
      <c r="J260" s="4" t="s">
        <v>126</v>
      </c>
      <c r="M260" s="4">
        <v>367</v>
      </c>
      <c r="N260" s="6" t="s">
        <v>20</v>
      </c>
      <c r="O260" s="5" t="s">
        <v>72</v>
      </c>
      <c r="P260" s="5" t="s">
        <v>21</v>
      </c>
      <c r="Q260" s="17" t="s">
        <v>48</v>
      </c>
      <c r="R260" s="5" t="s">
        <v>37</v>
      </c>
      <c r="S260" s="5" t="s">
        <v>37</v>
      </c>
      <c r="T260" s="4" t="s">
        <v>388</v>
      </c>
      <c r="U260" s="4">
        <v>7100</v>
      </c>
      <c r="V260" s="4">
        <v>1.19</v>
      </c>
      <c r="X260" s="4" t="s">
        <v>99</v>
      </c>
      <c r="AB260" s="4">
        <v>165</v>
      </c>
      <c r="AD260" s="4">
        <v>60</v>
      </c>
      <c r="AF260" s="4">
        <v>146</v>
      </c>
      <c r="AH260" s="8">
        <f t="shared" si="4"/>
        <v>146.41018521954402</v>
      </c>
      <c r="AI260" s="4">
        <v>526.25481606676067</v>
      </c>
      <c r="AL260" s="4">
        <v>112.16039874063011</v>
      </c>
      <c r="AM260" s="4">
        <v>2.503775023346877E-2</v>
      </c>
      <c r="AN260" s="4" t="s">
        <v>96</v>
      </c>
      <c r="AO260" s="4" t="s">
        <v>97</v>
      </c>
    </row>
    <row r="261" spans="1:41" x14ac:dyDescent="0.25">
      <c r="A261" s="4" t="s">
        <v>1246</v>
      </c>
      <c r="B261" s="4" t="s">
        <v>71</v>
      </c>
      <c r="C261" s="4">
        <v>2019</v>
      </c>
      <c r="D261" s="4" t="s">
        <v>390</v>
      </c>
      <c r="E261" s="4" t="s">
        <v>179</v>
      </c>
      <c r="F261" s="4" t="s">
        <v>579</v>
      </c>
      <c r="G261" s="4" t="s">
        <v>712</v>
      </c>
      <c r="H261" s="4" t="s">
        <v>15</v>
      </c>
      <c r="I261" s="4" t="s">
        <v>16</v>
      </c>
      <c r="J261" s="4" t="s">
        <v>126</v>
      </c>
      <c r="M261" s="4">
        <v>367</v>
      </c>
      <c r="N261" s="6" t="s">
        <v>20</v>
      </c>
      <c r="O261" s="5" t="s">
        <v>72</v>
      </c>
      <c r="P261" s="5" t="s">
        <v>21</v>
      </c>
      <c r="Q261" s="17" t="s">
        <v>48</v>
      </c>
      <c r="R261" s="5" t="s">
        <v>37</v>
      </c>
      <c r="S261" s="5" t="s">
        <v>37</v>
      </c>
      <c r="T261" s="4" t="s">
        <v>388</v>
      </c>
      <c r="U261" s="4">
        <v>7100</v>
      </c>
      <c r="V261" s="4">
        <v>1.19</v>
      </c>
      <c r="X261" s="4" t="s">
        <v>99</v>
      </c>
      <c r="AB261" s="4">
        <v>165</v>
      </c>
      <c r="AD261" s="4">
        <v>60</v>
      </c>
      <c r="AF261" s="4">
        <v>146</v>
      </c>
      <c r="AH261" s="8">
        <f t="shared" si="4"/>
        <v>146.41018521954402</v>
      </c>
      <c r="AI261" s="4">
        <v>546.60123150109803</v>
      </c>
      <c r="AL261" s="4">
        <v>157.140688876383</v>
      </c>
      <c r="AM261" s="4">
        <v>-4.3699502080762342E-2</v>
      </c>
      <c r="AN261" s="4" t="s">
        <v>96</v>
      </c>
      <c r="AO261" s="4" t="s">
        <v>97</v>
      </c>
    </row>
    <row r="262" spans="1:41" x14ac:dyDescent="0.25">
      <c r="A262" s="4" t="s">
        <v>1246</v>
      </c>
      <c r="B262" s="4" t="s">
        <v>71</v>
      </c>
      <c r="C262" s="4">
        <v>2019</v>
      </c>
      <c r="D262" s="4" t="s">
        <v>390</v>
      </c>
      <c r="E262" s="4" t="s">
        <v>179</v>
      </c>
      <c r="F262" s="4" t="s">
        <v>579</v>
      </c>
      <c r="G262" s="4" t="s">
        <v>712</v>
      </c>
      <c r="H262" s="4" t="s">
        <v>15</v>
      </c>
      <c r="I262" s="4" t="s">
        <v>16</v>
      </c>
      <c r="J262" s="4" t="s">
        <v>126</v>
      </c>
      <c r="M262" s="4">
        <v>367</v>
      </c>
      <c r="N262" s="6" t="s">
        <v>20</v>
      </c>
      <c r="O262" s="5" t="s">
        <v>72</v>
      </c>
      <c r="P262" s="5" t="s">
        <v>21</v>
      </c>
      <c r="Q262" s="17" t="s">
        <v>48</v>
      </c>
      <c r="R262" s="5" t="s">
        <v>37</v>
      </c>
      <c r="S262" s="5" t="s">
        <v>37</v>
      </c>
      <c r="T262" s="4" t="s">
        <v>388</v>
      </c>
      <c r="U262" s="4">
        <v>7100</v>
      </c>
      <c r="V262" s="4">
        <v>1.19</v>
      </c>
      <c r="X262" s="4" t="s">
        <v>99</v>
      </c>
      <c r="AB262" s="4">
        <v>165</v>
      </c>
      <c r="AD262" s="4">
        <v>60</v>
      </c>
      <c r="AF262" s="4">
        <v>146</v>
      </c>
      <c r="AH262" s="8">
        <f t="shared" si="4"/>
        <v>146.41018521954402</v>
      </c>
      <c r="AI262" s="4">
        <v>285.44576751757495</v>
      </c>
      <c r="AL262" s="4">
        <v>0</v>
      </c>
      <c r="AM262" s="4">
        <v>0</v>
      </c>
      <c r="AN262" s="4" t="s">
        <v>96</v>
      </c>
      <c r="AO262" s="4" t="s">
        <v>97</v>
      </c>
    </row>
    <row r="263" spans="1:41" x14ac:dyDescent="0.25">
      <c r="A263" s="4" t="s">
        <v>1246</v>
      </c>
      <c r="B263" s="4" t="s">
        <v>71</v>
      </c>
      <c r="C263" s="4">
        <v>2019</v>
      </c>
      <c r="D263" s="4" t="s">
        <v>390</v>
      </c>
      <c r="E263" s="4" t="s">
        <v>179</v>
      </c>
      <c r="F263" s="4" t="s">
        <v>579</v>
      </c>
      <c r="G263" s="4" t="s">
        <v>712</v>
      </c>
      <c r="H263" s="4" t="s">
        <v>15</v>
      </c>
      <c r="I263" s="4" t="s">
        <v>16</v>
      </c>
      <c r="J263" s="4" t="s">
        <v>126</v>
      </c>
      <c r="M263" s="4">
        <v>367</v>
      </c>
      <c r="N263" s="6" t="s">
        <v>20</v>
      </c>
      <c r="O263" s="5" t="s">
        <v>72</v>
      </c>
      <c r="P263" s="5" t="s">
        <v>21</v>
      </c>
      <c r="Q263" s="17" t="s">
        <v>48</v>
      </c>
      <c r="R263" s="5" t="s">
        <v>37</v>
      </c>
      <c r="S263" s="5" t="s">
        <v>37</v>
      </c>
      <c r="T263" s="4" t="s">
        <v>388</v>
      </c>
      <c r="U263" s="4">
        <v>7100</v>
      </c>
      <c r="V263" s="4">
        <v>1.19</v>
      </c>
      <c r="X263" s="4" t="s">
        <v>99</v>
      </c>
      <c r="AB263" s="4">
        <v>165</v>
      </c>
      <c r="AD263" s="4">
        <v>60</v>
      </c>
      <c r="AF263" s="4">
        <v>146</v>
      </c>
      <c r="AH263" s="8">
        <f t="shared" si="4"/>
        <v>146.41018521954402</v>
      </c>
      <c r="AI263" s="4">
        <v>364.60716862681164</v>
      </c>
      <c r="AL263" s="4">
        <v>-98.796511083645555</v>
      </c>
      <c r="AM263" s="4">
        <v>-3.632492231539311E-2</v>
      </c>
      <c r="AN263" s="4" t="s">
        <v>96</v>
      </c>
      <c r="AO263" s="4" t="s">
        <v>97</v>
      </c>
    </row>
    <row r="264" spans="1:41" x14ac:dyDescent="0.25">
      <c r="A264" s="4" t="s">
        <v>1246</v>
      </c>
      <c r="B264" s="4" t="s">
        <v>71</v>
      </c>
      <c r="C264" s="4">
        <v>2019</v>
      </c>
      <c r="D264" s="4" t="s">
        <v>390</v>
      </c>
      <c r="E264" s="4" t="s">
        <v>179</v>
      </c>
      <c r="F264" s="4" t="s">
        <v>579</v>
      </c>
      <c r="G264" s="4" t="s">
        <v>712</v>
      </c>
      <c r="H264" s="4" t="s">
        <v>15</v>
      </c>
      <c r="I264" s="4" t="s">
        <v>16</v>
      </c>
      <c r="J264" s="4" t="s">
        <v>126</v>
      </c>
      <c r="M264" s="4">
        <v>367</v>
      </c>
      <c r="N264" s="6" t="s">
        <v>20</v>
      </c>
      <c r="O264" s="5" t="s">
        <v>72</v>
      </c>
      <c r="P264" s="5" t="s">
        <v>21</v>
      </c>
      <c r="Q264" s="17" t="s">
        <v>48</v>
      </c>
      <c r="R264" s="5" t="s">
        <v>37</v>
      </c>
      <c r="S264" s="5" t="s">
        <v>37</v>
      </c>
      <c r="T264" s="4" t="s">
        <v>388</v>
      </c>
      <c r="U264" s="4">
        <v>7100</v>
      </c>
      <c r="V264" s="4">
        <v>1.19</v>
      </c>
      <c r="X264" s="4" t="s">
        <v>99</v>
      </c>
      <c r="AB264" s="4">
        <v>165</v>
      </c>
      <c r="AD264" s="4">
        <v>60</v>
      </c>
      <c r="AF264" s="4">
        <v>146</v>
      </c>
      <c r="AH264" s="8">
        <f t="shared" si="4"/>
        <v>146.41018521954402</v>
      </c>
      <c r="AI264" s="4">
        <v>347.06410369753411</v>
      </c>
      <c r="AL264" s="4">
        <v>41.834446593725502</v>
      </c>
      <c r="AM264" s="4">
        <v>-7.3860818633108269E-2</v>
      </c>
      <c r="AN264" s="4" t="s">
        <v>96</v>
      </c>
      <c r="AO264" s="4" t="s">
        <v>97</v>
      </c>
    </row>
    <row r="265" spans="1:41" x14ac:dyDescent="0.25">
      <c r="A265" s="4" t="s">
        <v>1246</v>
      </c>
      <c r="B265" s="4" t="s">
        <v>71</v>
      </c>
      <c r="C265" s="4">
        <v>2019</v>
      </c>
      <c r="D265" s="4" t="s">
        <v>390</v>
      </c>
      <c r="E265" s="4" t="s">
        <v>179</v>
      </c>
      <c r="F265" s="4" t="s">
        <v>579</v>
      </c>
      <c r="G265" s="4" t="s">
        <v>712</v>
      </c>
      <c r="H265" s="4" t="s">
        <v>15</v>
      </c>
      <c r="I265" s="4" t="s">
        <v>16</v>
      </c>
      <c r="J265" s="4" t="s">
        <v>126</v>
      </c>
      <c r="M265" s="4">
        <v>367</v>
      </c>
      <c r="N265" s="6" t="s">
        <v>20</v>
      </c>
      <c r="O265" s="5" t="s">
        <v>72</v>
      </c>
      <c r="P265" s="5" t="s">
        <v>21</v>
      </c>
      <c r="Q265" s="17" t="s">
        <v>48</v>
      </c>
      <c r="R265" s="5" t="s">
        <v>37</v>
      </c>
      <c r="S265" s="5" t="s">
        <v>37</v>
      </c>
      <c r="T265" s="4" t="s">
        <v>388</v>
      </c>
      <c r="U265" s="4">
        <v>7100</v>
      </c>
      <c r="V265" s="4">
        <v>1.19</v>
      </c>
      <c r="X265" s="4" t="s">
        <v>99</v>
      </c>
      <c r="AB265" s="4">
        <v>165</v>
      </c>
      <c r="AD265" s="4">
        <v>60</v>
      </c>
      <c r="AF265" s="4">
        <v>146</v>
      </c>
      <c r="AH265" s="8">
        <f t="shared" si="4"/>
        <v>146.41018521954402</v>
      </c>
      <c r="AI265" s="4">
        <v>278.55800533234407</v>
      </c>
      <c r="AL265" s="4">
        <v>93.983203967537804</v>
      </c>
      <c r="AM265" s="4">
        <v>-8.276267188549194E-2</v>
      </c>
      <c r="AN265" s="4" t="s">
        <v>96</v>
      </c>
      <c r="AO265" s="4" t="s">
        <v>97</v>
      </c>
    </row>
    <row r="266" spans="1:41" x14ac:dyDescent="0.25">
      <c r="A266" s="4" t="s">
        <v>1246</v>
      </c>
      <c r="B266" s="4" t="s">
        <v>71</v>
      </c>
      <c r="C266" s="4">
        <v>2019</v>
      </c>
      <c r="D266" s="4" t="s">
        <v>390</v>
      </c>
      <c r="E266" s="4" t="s">
        <v>179</v>
      </c>
      <c r="F266" s="4" t="s">
        <v>579</v>
      </c>
      <c r="G266" s="4" t="s">
        <v>712</v>
      </c>
      <c r="H266" s="4" t="s">
        <v>15</v>
      </c>
      <c r="I266" s="4" t="s">
        <v>16</v>
      </c>
      <c r="J266" s="4" t="s">
        <v>126</v>
      </c>
      <c r="M266" s="4">
        <v>367</v>
      </c>
      <c r="N266" s="6" t="s">
        <v>20</v>
      </c>
      <c r="O266" s="5" t="s">
        <v>72</v>
      </c>
      <c r="P266" s="5" t="s">
        <v>21</v>
      </c>
      <c r="Q266" s="17" t="s">
        <v>48</v>
      </c>
      <c r="R266" s="5" t="s">
        <v>37</v>
      </c>
      <c r="S266" s="5" t="s">
        <v>37</v>
      </c>
      <c r="T266" s="4" t="s">
        <v>388</v>
      </c>
      <c r="U266" s="4">
        <v>7100</v>
      </c>
      <c r="V266" s="4">
        <v>1.19</v>
      </c>
      <c r="X266" s="4" t="s">
        <v>99</v>
      </c>
      <c r="AB266" s="4">
        <v>165</v>
      </c>
      <c r="AD266" s="4">
        <v>60</v>
      </c>
      <c r="AF266" s="4">
        <v>146</v>
      </c>
      <c r="AH266" s="8">
        <f t="shared" si="4"/>
        <v>146.41018521954402</v>
      </c>
      <c r="AI266" s="4">
        <v>287.6817026399001</v>
      </c>
      <c r="AL266" s="4">
        <v>178.78685727772333</v>
      </c>
      <c r="AM266" s="4">
        <v>-1.1970862458178265E-2</v>
      </c>
      <c r="AN266" s="4" t="s">
        <v>96</v>
      </c>
      <c r="AO266" s="4" t="s">
        <v>97</v>
      </c>
    </row>
    <row r="267" spans="1:41" x14ac:dyDescent="0.25">
      <c r="A267" s="4" t="s">
        <v>1246</v>
      </c>
      <c r="B267" s="4" t="s">
        <v>71</v>
      </c>
      <c r="C267" s="4">
        <v>2019</v>
      </c>
      <c r="D267" s="4" t="s">
        <v>390</v>
      </c>
      <c r="E267" s="4" t="s">
        <v>179</v>
      </c>
      <c r="F267" s="4" t="s">
        <v>579</v>
      </c>
      <c r="G267" s="4" t="s">
        <v>712</v>
      </c>
      <c r="H267" s="4" t="s">
        <v>15</v>
      </c>
      <c r="I267" s="4" t="s">
        <v>16</v>
      </c>
      <c r="J267" s="4" t="s">
        <v>126</v>
      </c>
      <c r="M267" s="4">
        <v>367</v>
      </c>
      <c r="N267" s="6" t="s">
        <v>20</v>
      </c>
      <c r="O267" s="5" t="s">
        <v>72</v>
      </c>
      <c r="P267" s="5" t="s">
        <v>21</v>
      </c>
      <c r="Q267" s="17" t="s">
        <v>48</v>
      </c>
      <c r="R267" s="5" t="s">
        <v>37</v>
      </c>
      <c r="S267" s="5" t="s">
        <v>37</v>
      </c>
      <c r="T267" s="4" t="s">
        <v>388</v>
      </c>
      <c r="U267" s="4">
        <v>7100</v>
      </c>
      <c r="V267" s="4">
        <v>1.19</v>
      </c>
      <c r="X267" s="4" t="s">
        <v>99</v>
      </c>
      <c r="AB267" s="4">
        <v>165</v>
      </c>
      <c r="AD267" s="4">
        <v>60</v>
      </c>
      <c r="AF267" s="4">
        <v>146</v>
      </c>
      <c r="AH267" s="8">
        <f t="shared" si="4"/>
        <v>146.41018521954402</v>
      </c>
      <c r="AI267" s="4">
        <v>811.28840927481031</v>
      </c>
      <c r="AL267" s="4">
        <v>-450.2108232467989</v>
      </c>
      <c r="AM267" s="4">
        <v>0</v>
      </c>
      <c r="AN267" s="4" t="s">
        <v>96</v>
      </c>
      <c r="AO267" s="4" t="s">
        <v>97</v>
      </c>
    </row>
    <row r="268" spans="1:41" x14ac:dyDescent="0.25">
      <c r="A268" s="4" t="s">
        <v>1246</v>
      </c>
      <c r="B268" s="4" t="s">
        <v>71</v>
      </c>
      <c r="C268" s="4">
        <v>2019</v>
      </c>
      <c r="D268" s="4" t="s">
        <v>390</v>
      </c>
      <c r="E268" s="4" t="s">
        <v>179</v>
      </c>
      <c r="F268" s="4" t="s">
        <v>579</v>
      </c>
      <c r="G268" s="4" t="s">
        <v>712</v>
      </c>
      <c r="H268" s="4" t="s">
        <v>15</v>
      </c>
      <c r="I268" s="4" t="s">
        <v>16</v>
      </c>
      <c r="J268" s="4" t="s">
        <v>126</v>
      </c>
      <c r="M268" s="4">
        <v>367</v>
      </c>
      <c r="N268" s="6" t="s">
        <v>20</v>
      </c>
      <c r="O268" s="5" t="s">
        <v>72</v>
      </c>
      <c r="P268" s="5" t="s">
        <v>21</v>
      </c>
      <c r="Q268" s="17" t="s">
        <v>48</v>
      </c>
      <c r="R268" s="5" t="s">
        <v>37</v>
      </c>
      <c r="S268" s="5" t="s">
        <v>37</v>
      </c>
      <c r="T268" s="4" t="s">
        <v>388</v>
      </c>
      <c r="U268" s="4">
        <v>7100</v>
      </c>
      <c r="V268" s="4">
        <v>1.19</v>
      </c>
      <c r="X268" s="4" t="s">
        <v>99</v>
      </c>
      <c r="AB268" s="4">
        <v>165</v>
      </c>
      <c r="AD268" s="4">
        <v>60</v>
      </c>
      <c r="AF268" s="4">
        <v>146</v>
      </c>
      <c r="AH268" s="8">
        <f t="shared" si="4"/>
        <v>146.41018521954402</v>
      </c>
      <c r="AI268" s="4">
        <v>979.20215060014641</v>
      </c>
      <c r="AL268" s="4">
        <v>-355.9247247063177</v>
      </c>
      <c r="AM268" s="4">
        <v>-8.8323001291471553E-2</v>
      </c>
      <c r="AN268" s="4" t="s">
        <v>96</v>
      </c>
      <c r="AO268" s="4" t="s">
        <v>97</v>
      </c>
    </row>
    <row r="269" spans="1:41" x14ac:dyDescent="0.25">
      <c r="A269" s="4" t="s">
        <v>1246</v>
      </c>
      <c r="B269" s="4" t="s">
        <v>71</v>
      </c>
      <c r="C269" s="4">
        <v>2019</v>
      </c>
      <c r="D269" s="4" t="s">
        <v>390</v>
      </c>
      <c r="E269" s="4" t="s">
        <v>179</v>
      </c>
      <c r="F269" s="4" t="s">
        <v>579</v>
      </c>
      <c r="G269" s="4" t="s">
        <v>712</v>
      </c>
      <c r="H269" s="4" t="s">
        <v>15</v>
      </c>
      <c r="I269" s="4" t="s">
        <v>16</v>
      </c>
      <c r="J269" s="4" t="s">
        <v>126</v>
      </c>
      <c r="M269" s="4">
        <v>367</v>
      </c>
      <c r="N269" s="6" t="s">
        <v>20</v>
      </c>
      <c r="O269" s="5" t="s">
        <v>72</v>
      </c>
      <c r="P269" s="5" t="s">
        <v>21</v>
      </c>
      <c r="Q269" s="17" t="s">
        <v>48</v>
      </c>
      <c r="R269" s="5" t="s">
        <v>37</v>
      </c>
      <c r="S269" s="5" t="s">
        <v>37</v>
      </c>
      <c r="T269" s="4" t="s">
        <v>388</v>
      </c>
      <c r="U269" s="4">
        <v>7100</v>
      </c>
      <c r="V269" s="4">
        <v>1.19</v>
      </c>
      <c r="X269" s="4" t="s">
        <v>99</v>
      </c>
      <c r="AB269" s="4">
        <v>165</v>
      </c>
      <c r="AD269" s="4">
        <v>60</v>
      </c>
      <c r="AF269" s="4">
        <v>146</v>
      </c>
      <c r="AH269" s="8">
        <f t="shared" si="4"/>
        <v>146.41018521954402</v>
      </c>
      <c r="AI269" s="4">
        <v>491.2042929446651</v>
      </c>
      <c r="AL269" s="4">
        <v>335.88994085788914</v>
      </c>
      <c r="AM269" s="4">
        <v>-4.1145329261890053E-2</v>
      </c>
      <c r="AN269" s="4" t="s">
        <v>96</v>
      </c>
      <c r="AO269" s="4" t="s">
        <v>97</v>
      </c>
    </row>
    <row r="270" spans="1:41" x14ac:dyDescent="0.25">
      <c r="A270" s="4" t="s">
        <v>1246</v>
      </c>
      <c r="B270" s="4" t="s">
        <v>71</v>
      </c>
      <c r="C270" s="4">
        <v>2019</v>
      </c>
      <c r="D270" s="4" t="s">
        <v>390</v>
      </c>
      <c r="E270" s="4" t="s">
        <v>179</v>
      </c>
      <c r="F270" s="4" t="s">
        <v>579</v>
      </c>
      <c r="G270" s="4" t="s">
        <v>712</v>
      </c>
      <c r="H270" s="4" t="s">
        <v>15</v>
      </c>
      <c r="I270" s="4" t="s">
        <v>16</v>
      </c>
      <c r="J270" s="4" t="s">
        <v>126</v>
      </c>
      <c r="M270" s="4">
        <v>367</v>
      </c>
      <c r="N270" s="6" t="s">
        <v>20</v>
      </c>
      <c r="O270" s="5" t="s">
        <v>72</v>
      </c>
      <c r="P270" s="5" t="s">
        <v>21</v>
      </c>
      <c r="Q270" s="17" t="s">
        <v>48</v>
      </c>
      <c r="R270" s="5" t="s">
        <v>37</v>
      </c>
      <c r="S270" s="5" t="s">
        <v>37</v>
      </c>
      <c r="T270" s="4" t="s">
        <v>388</v>
      </c>
      <c r="U270" s="4">
        <v>7100</v>
      </c>
      <c r="V270" s="4">
        <v>1.19</v>
      </c>
      <c r="X270" s="4" t="s">
        <v>99</v>
      </c>
      <c r="AB270" s="4">
        <v>165</v>
      </c>
      <c r="AD270" s="4">
        <v>60</v>
      </c>
      <c r="AF270" s="4">
        <v>146</v>
      </c>
      <c r="AH270" s="8">
        <f t="shared" si="4"/>
        <v>146.41018521954402</v>
      </c>
      <c r="AI270" s="4">
        <v>47.989083343370652</v>
      </c>
      <c r="AL270" s="4">
        <v>287.88135137523614</v>
      </c>
      <c r="AM270" s="4">
        <v>-5.4832153155779897E-2</v>
      </c>
      <c r="AN270" s="4" t="s">
        <v>96</v>
      </c>
      <c r="AO270" s="4" t="s">
        <v>97</v>
      </c>
    </row>
    <row r="271" spans="1:41" x14ac:dyDescent="0.25">
      <c r="A271" s="4" t="s">
        <v>1246</v>
      </c>
      <c r="B271" s="4" t="s">
        <v>71</v>
      </c>
      <c r="C271" s="4">
        <v>2019</v>
      </c>
      <c r="D271" s="4" t="s">
        <v>390</v>
      </c>
      <c r="E271" s="4" t="s">
        <v>179</v>
      </c>
      <c r="F271" s="4" t="s">
        <v>579</v>
      </c>
      <c r="G271" s="4" t="s">
        <v>712</v>
      </c>
      <c r="H271" s="4" t="s">
        <v>15</v>
      </c>
      <c r="I271" s="4" t="s">
        <v>16</v>
      </c>
      <c r="J271" s="4" t="s">
        <v>126</v>
      </c>
      <c r="M271" s="4">
        <v>367</v>
      </c>
      <c r="N271" s="6" t="s">
        <v>20</v>
      </c>
      <c r="O271" s="5" t="s">
        <v>72</v>
      </c>
      <c r="P271" s="5" t="s">
        <v>21</v>
      </c>
      <c r="Q271" s="17" t="s">
        <v>48</v>
      </c>
      <c r="R271" s="5" t="s">
        <v>37</v>
      </c>
      <c r="S271" s="5" t="s">
        <v>37</v>
      </c>
      <c r="T271" s="4" t="s">
        <v>388</v>
      </c>
      <c r="U271" s="4">
        <v>7100</v>
      </c>
      <c r="V271" s="4">
        <v>1.19</v>
      </c>
      <c r="X271" s="4" t="s">
        <v>99</v>
      </c>
      <c r="AB271" s="4">
        <v>165</v>
      </c>
      <c r="AD271" s="4">
        <v>60</v>
      </c>
      <c r="AF271" s="4">
        <v>146</v>
      </c>
      <c r="AH271" s="8">
        <f t="shared" si="4"/>
        <v>146.41018521954402</v>
      </c>
      <c r="AI271" s="4">
        <v>274.32440173300148</v>
      </c>
      <c r="AL271" s="4">
        <v>0</v>
      </c>
      <c r="AM271" s="4">
        <v>0</v>
      </c>
      <c r="AN271" s="4" t="s">
        <v>96</v>
      </c>
      <c r="AO271" s="4" t="s">
        <v>97</v>
      </c>
    </row>
    <row r="272" spans="1:41" x14ac:dyDescent="0.25">
      <c r="A272" s="4" t="s">
        <v>1246</v>
      </c>
      <c r="B272" s="4" t="s">
        <v>71</v>
      </c>
      <c r="C272" s="4">
        <v>2019</v>
      </c>
      <c r="D272" s="4" t="s">
        <v>390</v>
      </c>
      <c r="E272" s="4" t="s">
        <v>179</v>
      </c>
      <c r="F272" s="4" t="s">
        <v>579</v>
      </c>
      <c r="G272" s="4" t="s">
        <v>712</v>
      </c>
      <c r="H272" s="4" t="s">
        <v>15</v>
      </c>
      <c r="I272" s="4" t="s">
        <v>16</v>
      </c>
      <c r="J272" s="4" t="s">
        <v>126</v>
      </c>
      <c r="M272" s="4">
        <v>367</v>
      </c>
      <c r="N272" s="6" t="s">
        <v>20</v>
      </c>
      <c r="O272" s="5" t="s">
        <v>72</v>
      </c>
      <c r="P272" s="5" t="s">
        <v>21</v>
      </c>
      <c r="Q272" s="17" t="s">
        <v>48</v>
      </c>
      <c r="R272" s="5" t="s">
        <v>37</v>
      </c>
      <c r="S272" s="5" t="s">
        <v>37</v>
      </c>
      <c r="T272" s="4" t="s">
        <v>388</v>
      </c>
      <c r="U272" s="4">
        <v>7100</v>
      </c>
      <c r="V272" s="4">
        <v>1.19</v>
      </c>
      <c r="X272" s="4" t="s">
        <v>99</v>
      </c>
      <c r="AB272" s="4">
        <v>165</v>
      </c>
      <c r="AD272" s="4">
        <v>60</v>
      </c>
      <c r="AF272" s="4">
        <v>146</v>
      </c>
      <c r="AH272" s="8">
        <f t="shared" si="4"/>
        <v>146.41018521954402</v>
      </c>
      <c r="AI272" s="4">
        <v>449.64586902905535</v>
      </c>
      <c r="AL272" s="4">
        <v>-229.8079427902577</v>
      </c>
      <c r="AM272" s="4">
        <v>0.12418517748544594</v>
      </c>
      <c r="AN272" s="4" t="s">
        <v>96</v>
      </c>
      <c r="AO272" s="4" t="s">
        <v>97</v>
      </c>
    </row>
    <row r="273" spans="1:41" x14ac:dyDescent="0.25">
      <c r="A273" s="4" t="s">
        <v>1246</v>
      </c>
      <c r="B273" s="4" t="s">
        <v>71</v>
      </c>
      <c r="C273" s="4">
        <v>2019</v>
      </c>
      <c r="D273" s="4" t="s">
        <v>390</v>
      </c>
      <c r="E273" s="4" t="s">
        <v>179</v>
      </c>
      <c r="F273" s="4" t="s">
        <v>579</v>
      </c>
      <c r="G273" s="4" t="s">
        <v>712</v>
      </c>
      <c r="H273" s="4" t="s">
        <v>15</v>
      </c>
      <c r="I273" s="4" t="s">
        <v>16</v>
      </c>
      <c r="J273" s="4" t="s">
        <v>126</v>
      </c>
      <c r="M273" s="4">
        <v>367</v>
      </c>
      <c r="N273" s="6" t="s">
        <v>20</v>
      </c>
      <c r="O273" s="5" t="s">
        <v>72</v>
      </c>
      <c r="P273" s="5" t="s">
        <v>21</v>
      </c>
      <c r="Q273" s="17" t="s">
        <v>48</v>
      </c>
      <c r="R273" s="5" t="s">
        <v>37</v>
      </c>
      <c r="S273" s="5" t="s">
        <v>37</v>
      </c>
      <c r="T273" s="4" t="s">
        <v>388</v>
      </c>
      <c r="U273" s="4">
        <v>7100</v>
      </c>
      <c r="V273" s="4">
        <v>1.19</v>
      </c>
      <c r="X273" s="4" t="s">
        <v>99</v>
      </c>
      <c r="AB273" s="4">
        <v>165</v>
      </c>
      <c r="AD273" s="4">
        <v>60</v>
      </c>
      <c r="AF273" s="4">
        <v>146</v>
      </c>
      <c r="AH273" s="8">
        <f t="shared" si="4"/>
        <v>146.41018521954402</v>
      </c>
      <c r="AI273" s="4">
        <v>112.13193123238506</v>
      </c>
      <c r="AL273" s="4">
        <v>0</v>
      </c>
      <c r="AM273" s="4">
        <v>9.8543335551707772E-2</v>
      </c>
      <c r="AN273" s="4" t="s">
        <v>96</v>
      </c>
      <c r="AO273" s="4" t="s">
        <v>97</v>
      </c>
    </row>
    <row r="274" spans="1:41" x14ac:dyDescent="0.25">
      <c r="A274" s="4" t="s">
        <v>1246</v>
      </c>
      <c r="B274" s="4" t="s">
        <v>71</v>
      </c>
      <c r="C274" s="4">
        <v>2019</v>
      </c>
      <c r="D274" s="4" t="s">
        <v>390</v>
      </c>
      <c r="E274" s="4" t="s">
        <v>179</v>
      </c>
      <c r="F274" s="4" t="s">
        <v>579</v>
      </c>
      <c r="G274" s="4" t="s">
        <v>712</v>
      </c>
      <c r="H274" s="4" t="s">
        <v>15</v>
      </c>
      <c r="I274" s="4" t="s">
        <v>16</v>
      </c>
      <c r="J274" s="4" t="s">
        <v>126</v>
      </c>
      <c r="M274" s="4">
        <v>367</v>
      </c>
      <c r="N274" s="6" t="s">
        <v>20</v>
      </c>
      <c r="O274" s="5" t="s">
        <v>72</v>
      </c>
      <c r="P274" s="5" t="s">
        <v>21</v>
      </c>
      <c r="Q274" s="17" t="s">
        <v>48</v>
      </c>
      <c r="R274" s="5" t="s">
        <v>37</v>
      </c>
      <c r="S274" s="5" t="s">
        <v>37</v>
      </c>
      <c r="T274" s="4" t="s">
        <v>389</v>
      </c>
      <c r="U274" s="4">
        <f>0.09*10000</f>
        <v>900</v>
      </c>
      <c r="V274" s="4">
        <v>1.34</v>
      </c>
      <c r="X274" s="4" t="s">
        <v>99</v>
      </c>
      <c r="AB274" s="4">
        <v>124</v>
      </c>
      <c r="AD274" s="4">
        <v>50</v>
      </c>
      <c r="AF274" s="4">
        <v>127</v>
      </c>
      <c r="AH274" s="8">
        <f t="shared" si="4"/>
        <v>111.52428590911741</v>
      </c>
      <c r="AI274" s="4">
        <v>1.9157201274251912</v>
      </c>
      <c r="AL274" s="4">
        <v>102.77448592788946</v>
      </c>
      <c r="AM274" s="4">
        <v>0.1484619974671017</v>
      </c>
      <c r="AN274" s="4" t="s">
        <v>96</v>
      </c>
      <c r="AO274" s="4" t="s">
        <v>97</v>
      </c>
    </row>
    <row r="275" spans="1:41" x14ac:dyDescent="0.25">
      <c r="A275" s="4" t="s">
        <v>1246</v>
      </c>
      <c r="B275" s="4" t="s">
        <v>71</v>
      </c>
      <c r="C275" s="4">
        <v>2019</v>
      </c>
      <c r="D275" s="4" t="s">
        <v>390</v>
      </c>
      <c r="E275" s="4" t="s">
        <v>179</v>
      </c>
      <c r="F275" s="4" t="s">
        <v>579</v>
      </c>
      <c r="G275" s="4" t="s">
        <v>712</v>
      </c>
      <c r="H275" s="4" t="s">
        <v>15</v>
      </c>
      <c r="I275" s="4" t="s">
        <v>16</v>
      </c>
      <c r="J275" s="4" t="s">
        <v>126</v>
      </c>
      <c r="M275" s="4">
        <v>367</v>
      </c>
      <c r="N275" s="6" t="s">
        <v>20</v>
      </c>
      <c r="O275" s="5" t="s">
        <v>72</v>
      </c>
      <c r="P275" s="5" t="s">
        <v>21</v>
      </c>
      <c r="Q275" s="17" t="s">
        <v>48</v>
      </c>
      <c r="R275" s="5" t="s">
        <v>37</v>
      </c>
      <c r="S275" s="5" t="s">
        <v>37</v>
      </c>
      <c r="T275" s="4" t="s">
        <v>389</v>
      </c>
      <c r="U275" s="4">
        <v>900</v>
      </c>
      <c r="V275" s="4">
        <v>1.34</v>
      </c>
      <c r="X275" s="4" t="s">
        <v>99</v>
      </c>
      <c r="AB275" s="4">
        <v>124</v>
      </c>
      <c r="AD275" s="4">
        <v>50</v>
      </c>
      <c r="AF275" s="4">
        <v>127</v>
      </c>
      <c r="AH275" s="8">
        <f t="shared" si="4"/>
        <v>111.52428590911741</v>
      </c>
      <c r="AI275" s="4">
        <v>2.6713900725462345</v>
      </c>
      <c r="AL275" s="4">
        <v>125.97184367260377</v>
      </c>
      <c r="AM275" s="4">
        <v>3.5407136120055228E-2</v>
      </c>
      <c r="AN275" s="4" t="s">
        <v>96</v>
      </c>
      <c r="AO275" s="4" t="s">
        <v>97</v>
      </c>
    </row>
    <row r="276" spans="1:41" x14ac:dyDescent="0.25">
      <c r="A276" s="4" t="s">
        <v>1246</v>
      </c>
      <c r="B276" s="4" t="s">
        <v>71</v>
      </c>
      <c r="C276" s="4">
        <v>2019</v>
      </c>
      <c r="D276" s="4" t="s">
        <v>390</v>
      </c>
      <c r="E276" s="4" t="s">
        <v>179</v>
      </c>
      <c r="F276" s="4" t="s">
        <v>579</v>
      </c>
      <c r="G276" s="4" t="s">
        <v>712</v>
      </c>
      <c r="H276" s="4" t="s">
        <v>15</v>
      </c>
      <c r="I276" s="4" t="s">
        <v>16</v>
      </c>
      <c r="J276" s="4" t="s">
        <v>126</v>
      </c>
      <c r="M276" s="4">
        <v>367</v>
      </c>
      <c r="N276" s="6" t="s">
        <v>20</v>
      </c>
      <c r="O276" s="5" t="s">
        <v>72</v>
      </c>
      <c r="P276" s="5" t="s">
        <v>21</v>
      </c>
      <c r="Q276" s="17" t="s">
        <v>48</v>
      </c>
      <c r="R276" s="5" t="s">
        <v>37</v>
      </c>
      <c r="S276" s="5" t="s">
        <v>37</v>
      </c>
      <c r="T276" s="4" t="s">
        <v>389</v>
      </c>
      <c r="U276" s="4">
        <v>900</v>
      </c>
      <c r="V276" s="4">
        <v>1.34</v>
      </c>
      <c r="X276" s="4" t="s">
        <v>99</v>
      </c>
      <c r="AB276" s="4">
        <v>124</v>
      </c>
      <c r="AD276" s="4">
        <v>50</v>
      </c>
      <c r="AF276" s="4">
        <v>127</v>
      </c>
      <c r="AH276" s="8">
        <f t="shared" si="4"/>
        <v>111.52428590911741</v>
      </c>
      <c r="AI276" s="4">
        <v>1.091940422074166</v>
      </c>
      <c r="AL276" s="4">
        <v>-98.887945892504504</v>
      </c>
      <c r="AM276" s="4">
        <v>4.9412216191837478E-2</v>
      </c>
      <c r="AN276" s="4" t="s">
        <v>96</v>
      </c>
      <c r="AO276" s="4" t="s">
        <v>97</v>
      </c>
    </row>
    <row r="277" spans="1:41" x14ac:dyDescent="0.25">
      <c r="A277" s="4" t="s">
        <v>1246</v>
      </c>
      <c r="B277" s="4" t="s">
        <v>71</v>
      </c>
      <c r="C277" s="4">
        <v>2019</v>
      </c>
      <c r="D277" s="4" t="s">
        <v>390</v>
      </c>
      <c r="E277" s="4" t="s">
        <v>179</v>
      </c>
      <c r="F277" s="4" t="s">
        <v>579</v>
      </c>
      <c r="G277" s="4" t="s">
        <v>712</v>
      </c>
      <c r="H277" s="4" t="s">
        <v>15</v>
      </c>
      <c r="I277" s="4" t="s">
        <v>16</v>
      </c>
      <c r="J277" s="4" t="s">
        <v>126</v>
      </c>
      <c r="M277" s="4">
        <v>367</v>
      </c>
      <c r="N277" s="6" t="s">
        <v>20</v>
      </c>
      <c r="O277" s="5" t="s">
        <v>72</v>
      </c>
      <c r="P277" s="5" t="s">
        <v>21</v>
      </c>
      <c r="Q277" s="17" t="s">
        <v>48</v>
      </c>
      <c r="R277" s="5" t="s">
        <v>37</v>
      </c>
      <c r="S277" s="5" t="s">
        <v>37</v>
      </c>
      <c r="T277" s="4" t="s">
        <v>389</v>
      </c>
      <c r="U277" s="4">
        <v>900</v>
      </c>
      <c r="V277" s="4">
        <v>1.34</v>
      </c>
      <c r="X277" s="4" t="s">
        <v>99</v>
      </c>
      <c r="AB277" s="4">
        <v>124</v>
      </c>
      <c r="AD277" s="4">
        <v>50</v>
      </c>
      <c r="AF277" s="4">
        <v>127</v>
      </c>
      <c r="AH277" s="8">
        <f t="shared" si="4"/>
        <v>111.52428590911741</v>
      </c>
      <c r="AI277" s="4">
        <v>1.3804493981010526</v>
      </c>
      <c r="AL277" s="4">
        <v>-221.2805510141288</v>
      </c>
      <c r="AM277" s="4">
        <v>7.0493438667762254E-2</v>
      </c>
      <c r="AN277" s="4" t="s">
        <v>96</v>
      </c>
      <c r="AO277" s="4" t="s">
        <v>97</v>
      </c>
    </row>
    <row r="278" spans="1:41" x14ac:dyDescent="0.25">
      <c r="A278" s="4" t="s">
        <v>1246</v>
      </c>
      <c r="B278" s="4" t="s">
        <v>71</v>
      </c>
      <c r="C278" s="4">
        <v>2019</v>
      </c>
      <c r="D278" s="4" t="s">
        <v>390</v>
      </c>
      <c r="E278" s="4" t="s">
        <v>179</v>
      </c>
      <c r="F278" s="4" t="s">
        <v>579</v>
      </c>
      <c r="G278" s="4" t="s">
        <v>712</v>
      </c>
      <c r="H278" s="4" t="s">
        <v>15</v>
      </c>
      <c r="I278" s="4" t="s">
        <v>16</v>
      </c>
      <c r="J278" s="4" t="s">
        <v>126</v>
      </c>
      <c r="M278" s="4">
        <v>367</v>
      </c>
      <c r="N278" s="6" t="s">
        <v>20</v>
      </c>
      <c r="O278" s="5" t="s">
        <v>72</v>
      </c>
      <c r="P278" s="5" t="s">
        <v>21</v>
      </c>
      <c r="Q278" s="17" t="s">
        <v>48</v>
      </c>
      <c r="R278" s="5" t="s">
        <v>37</v>
      </c>
      <c r="S278" s="5" t="s">
        <v>37</v>
      </c>
      <c r="T278" s="4" t="s">
        <v>389</v>
      </c>
      <c r="U278" s="4">
        <v>900</v>
      </c>
      <c r="V278" s="4">
        <v>1.34</v>
      </c>
      <c r="X278" s="4" t="s">
        <v>99</v>
      </c>
      <c r="AB278" s="4">
        <v>124</v>
      </c>
      <c r="AD278" s="4">
        <v>50</v>
      </c>
      <c r="AF278" s="4">
        <v>127</v>
      </c>
      <c r="AH278" s="8">
        <f t="shared" si="4"/>
        <v>111.52428590911741</v>
      </c>
      <c r="AI278" s="4">
        <v>0.93696665796586154</v>
      </c>
      <c r="AL278" s="4">
        <v>-131.65597695964829</v>
      </c>
      <c r="AM278" s="4">
        <v>3.1949969623759233E-2</v>
      </c>
      <c r="AN278" s="4" t="s">
        <v>96</v>
      </c>
      <c r="AO278" s="4" t="s">
        <v>97</v>
      </c>
    </row>
    <row r="279" spans="1:41" x14ac:dyDescent="0.25">
      <c r="A279" s="4" t="s">
        <v>1246</v>
      </c>
      <c r="B279" s="4" t="s">
        <v>71</v>
      </c>
      <c r="C279" s="4">
        <v>2019</v>
      </c>
      <c r="D279" s="4" t="s">
        <v>390</v>
      </c>
      <c r="E279" s="4" t="s">
        <v>179</v>
      </c>
      <c r="F279" s="4" t="s">
        <v>579</v>
      </c>
      <c r="G279" s="4" t="s">
        <v>712</v>
      </c>
      <c r="H279" s="4" t="s">
        <v>15</v>
      </c>
      <c r="I279" s="4" t="s">
        <v>16</v>
      </c>
      <c r="J279" s="4" t="s">
        <v>126</v>
      </c>
      <c r="M279" s="4">
        <v>367</v>
      </c>
      <c r="N279" s="6" t="s">
        <v>20</v>
      </c>
      <c r="O279" s="5" t="s">
        <v>72</v>
      </c>
      <c r="P279" s="5" t="s">
        <v>21</v>
      </c>
      <c r="Q279" s="17" t="s">
        <v>48</v>
      </c>
      <c r="R279" s="5" t="s">
        <v>37</v>
      </c>
      <c r="S279" s="5" t="s">
        <v>37</v>
      </c>
      <c r="T279" s="4" t="s">
        <v>389</v>
      </c>
      <c r="U279" s="4">
        <v>900</v>
      </c>
      <c r="V279" s="4">
        <v>1.34</v>
      </c>
      <c r="X279" s="4" t="s">
        <v>99</v>
      </c>
      <c r="AB279" s="4">
        <v>124</v>
      </c>
      <c r="AD279" s="4">
        <v>50</v>
      </c>
      <c r="AF279" s="4">
        <v>127</v>
      </c>
      <c r="AH279" s="8">
        <f t="shared" si="4"/>
        <v>111.52428590911741</v>
      </c>
      <c r="AI279" s="4">
        <v>2.636209853633309</v>
      </c>
      <c r="AL279" s="4">
        <v>-154.80705660530174</v>
      </c>
      <c r="AM279" s="4">
        <v>2.0955781124779718E-2</v>
      </c>
      <c r="AN279" s="4" t="s">
        <v>96</v>
      </c>
      <c r="AO279" s="4" t="s">
        <v>97</v>
      </c>
    </row>
    <row r="280" spans="1:41" x14ac:dyDescent="0.25">
      <c r="A280" s="4" t="s">
        <v>1246</v>
      </c>
      <c r="B280" s="4" t="s">
        <v>71</v>
      </c>
      <c r="C280" s="4">
        <v>2019</v>
      </c>
      <c r="D280" s="4" t="s">
        <v>390</v>
      </c>
      <c r="E280" s="4" t="s">
        <v>179</v>
      </c>
      <c r="F280" s="4" t="s">
        <v>579</v>
      </c>
      <c r="G280" s="4" t="s">
        <v>712</v>
      </c>
      <c r="H280" s="4" t="s">
        <v>15</v>
      </c>
      <c r="I280" s="4" t="s">
        <v>16</v>
      </c>
      <c r="J280" s="4" t="s">
        <v>126</v>
      </c>
      <c r="M280" s="4">
        <v>367</v>
      </c>
      <c r="N280" s="6" t="s">
        <v>20</v>
      </c>
      <c r="O280" s="5" t="s">
        <v>72</v>
      </c>
      <c r="P280" s="5" t="s">
        <v>21</v>
      </c>
      <c r="Q280" s="17" t="s">
        <v>48</v>
      </c>
      <c r="R280" s="5" t="s">
        <v>37</v>
      </c>
      <c r="S280" s="5" t="s">
        <v>37</v>
      </c>
      <c r="T280" s="4" t="s">
        <v>389</v>
      </c>
      <c r="U280" s="4">
        <v>900</v>
      </c>
      <c r="V280" s="4">
        <v>1.34</v>
      </c>
      <c r="X280" s="4" t="s">
        <v>99</v>
      </c>
      <c r="AB280" s="4">
        <v>124</v>
      </c>
      <c r="AD280" s="4">
        <v>50</v>
      </c>
      <c r="AF280" s="4">
        <v>127</v>
      </c>
      <c r="AH280" s="8">
        <f t="shared" si="4"/>
        <v>111.52428590911741</v>
      </c>
      <c r="AI280" s="4">
        <v>21.204047941930341</v>
      </c>
      <c r="AL280" s="4">
        <v>-126.37422041014045</v>
      </c>
      <c r="AM280" s="4">
        <v>0.12279899877221462</v>
      </c>
      <c r="AN280" s="4" t="s">
        <v>96</v>
      </c>
      <c r="AO280" s="4" t="s">
        <v>97</v>
      </c>
    </row>
    <row r="281" spans="1:41" x14ac:dyDescent="0.25">
      <c r="A281" s="4" t="s">
        <v>1246</v>
      </c>
      <c r="B281" s="4" t="s">
        <v>71</v>
      </c>
      <c r="C281" s="4">
        <v>2019</v>
      </c>
      <c r="D281" s="4" t="s">
        <v>390</v>
      </c>
      <c r="E281" s="4" t="s">
        <v>179</v>
      </c>
      <c r="F281" s="4" t="s">
        <v>579</v>
      </c>
      <c r="G281" s="4" t="s">
        <v>712</v>
      </c>
      <c r="H281" s="4" t="s">
        <v>15</v>
      </c>
      <c r="I281" s="4" t="s">
        <v>16</v>
      </c>
      <c r="J281" s="4" t="s">
        <v>126</v>
      </c>
      <c r="M281" s="4">
        <v>367</v>
      </c>
      <c r="N281" s="6" t="s">
        <v>20</v>
      </c>
      <c r="O281" s="5" t="s">
        <v>72</v>
      </c>
      <c r="P281" s="5" t="s">
        <v>21</v>
      </c>
      <c r="Q281" s="17" t="s">
        <v>48</v>
      </c>
      <c r="R281" s="5" t="s">
        <v>37</v>
      </c>
      <c r="S281" s="5" t="s">
        <v>37</v>
      </c>
      <c r="T281" s="4" t="s">
        <v>389</v>
      </c>
      <c r="U281" s="4">
        <v>900</v>
      </c>
      <c r="V281" s="4">
        <v>1.34</v>
      </c>
      <c r="X281" s="4" t="s">
        <v>99</v>
      </c>
      <c r="AB281" s="4">
        <v>124</v>
      </c>
      <c r="AD281" s="4">
        <v>50</v>
      </c>
      <c r="AF281" s="4">
        <v>127</v>
      </c>
      <c r="AH281" s="8">
        <f t="shared" si="4"/>
        <v>111.52428590911741</v>
      </c>
      <c r="AI281" s="4">
        <v>4.5090416113935188</v>
      </c>
      <c r="AL281" s="4">
        <v>-80.50661016154838</v>
      </c>
      <c r="AM281" s="4">
        <v>7.1591338463113607E-2</v>
      </c>
      <c r="AN281" s="4" t="s">
        <v>96</v>
      </c>
      <c r="AO281" s="4" t="s">
        <v>97</v>
      </c>
    </row>
    <row r="282" spans="1:41" x14ac:dyDescent="0.25">
      <c r="A282" s="4" t="s">
        <v>1246</v>
      </c>
      <c r="B282" s="4" t="s">
        <v>71</v>
      </c>
      <c r="C282" s="4">
        <v>2019</v>
      </c>
      <c r="D282" s="4" t="s">
        <v>390</v>
      </c>
      <c r="E282" s="4" t="s">
        <v>179</v>
      </c>
      <c r="F282" s="4" t="s">
        <v>579</v>
      </c>
      <c r="G282" s="4" t="s">
        <v>712</v>
      </c>
      <c r="H282" s="4" t="s">
        <v>15</v>
      </c>
      <c r="I282" s="4" t="s">
        <v>16</v>
      </c>
      <c r="J282" s="4" t="s">
        <v>126</v>
      </c>
      <c r="M282" s="4">
        <v>367</v>
      </c>
      <c r="N282" s="6" t="s">
        <v>20</v>
      </c>
      <c r="O282" s="5" t="s">
        <v>72</v>
      </c>
      <c r="P282" s="5" t="s">
        <v>21</v>
      </c>
      <c r="Q282" s="17" t="s">
        <v>48</v>
      </c>
      <c r="R282" s="5" t="s">
        <v>37</v>
      </c>
      <c r="S282" s="5" t="s">
        <v>37</v>
      </c>
      <c r="T282" s="4" t="s">
        <v>389</v>
      </c>
      <c r="U282" s="4">
        <v>900</v>
      </c>
      <c r="V282" s="4">
        <v>1.34</v>
      </c>
      <c r="X282" s="4" t="s">
        <v>99</v>
      </c>
      <c r="AB282" s="4">
        <v>124</v>
      </c>
      <c r="AD282" s="4">
        <v>50</v>
      </c>
      <c r="AF282" s="4">
        <v>127</v>
      </c>
      <c r="AH282" s="8">
        <f t="shared" si="4"/>
        <v>111.52428590911741</v>
      </c>
      <c r="AI282" s="4">
        <v>3.4704452459278139</v>
      </c>
      <c r="AL282" s="4">
        <v>183.82129008486589</v>
      </c>
      <c r="AM282" s="4">
        <v>0.13874912122217042</v>
      </c>
      <c r="AN282" s="4" t="s">
        <v>96</v>
      </c>
      <c r="AO282" s="4" t="s">
        <v>97</v>
      </c>
    </row>
    <row r="283" spans="1:41" x14ac:dyDescent="0.25">
      <c r="A283" s="4" t="s">
        <v>1246</v>
      </c>
      <c r="B283" s="4" t="s">
        <v>71</v>
      </c>
      <c r="C283" s="4">
        <v>2019</v>
      </c>
      <c r="D283" s="4" t="s">
        <v>390</v>
      </c>
      <c r="E283" s="4" t="s">
        <v>179</v>
      </c>
      <c r="F283" s="4" t="s">
        <v>579</v>
      </c>
      <c r="G283" s="4" t="s">
        <v>712</v>
      </c>
      <c r="H283" s="4" t="s">
        <v>15</v>
      </c>
      <c r="I283" s="4" t="s">
        <v>16</v>
      </c>
      <c r="J283" s="4" t="s">
        <v>126</v>
      </c>
      <c r="M283" s="4">
        <v>367</v>
      </c>
      <c r="N283" s="6" t="s">
        <v>20</v>
      </c>
      <c r="O283" s="5" t="s">
        <v>72</v>
      </c>
      <c r="P283" s="5" t="s">
        <v>21</v>
      </c>
      <c r="Q283" s="17" t="s">
        <v>48</v>
      </c>
      <c r="R283" s="5" t="s">
        <v>37</v>
      </c>
      <c r="S283" s="5" t="s">
        <v>37</v>
      </c>
      <c r="T283" s="4" t="s">
        <v>389</v>
      </c>
      <c r="U283" s="4">
        <v>900</v>
      </c>
      <c r="V283" s="4">
        <v>1.34</v>
      </c>
      <c r="X283" s="4" t="s">
        <v>99</v>
      </c>
      <c r="AB283" s="4">
        <v>124</v>
      </c>
      <c r="AD283" s="4">
        <v>50</v>
      </c>
      <c r="AF283" s="4">
        <v>127</v>
      </c>
      <c r="AH283" s="8">
        <f t="shared" si="4"/>
        <v>111.52428590911741</v>
      </c>
      <c r="AI283" s="4">
        <v>1.6632059982502605</v>
      </c>
      <c r="AL283" s="4">
        <v>-258.47664505325338</v>
      </c>
      <c r="AM283" s="4">
        <v>6.119485881455166E-2</v>
      </c>
      <c r="AN283" s="4" t="s">
        <v>96</v>
      </c>
      <c r="AO283" s="4" t="s">
        <v>97</v>
      </c>
    </row>
    <row r="284" spans="1:41" x14ac:dyDescent="0.25">
      <c r="A284" s="4" t="s">
        <v>1246</v>
      </c>
      <c r="B284" s="4" t="s">
        <v>71</v>
      </c>
      <c r="C284" s="4">
        <v>2019</v>
      </c>
      <c r="D284" s="4" t="s">
        <v>390</v>
      </c>
      <c r="E284" s="4" t="s">
        <v>179</v>
      </c>
      <c r="F284" s="4" t="s">
        <v>579</v>
      </c>
      <c r="G284" s="4" t="s">
        <v>712</v>
      </c>
      <c r="H284" s="4" t="s">
        <v>15</v>
      </c>
      <c r="I284" s="4" t="s">
        <v>16</v>
      </c>
      <c r="J284" s="4" t="s">
        <v>126</v>
      </c>
      <c r="M284" s="4">
        <v>367</v>
      </c>
      <c r="N284" s="6" t="s">
        <v>20</v>
      </c>
      <c r="O284" s="5" t="s">
        <v>72</v>
      </c>
      <c r="P284" s="5" t="s">
        <v>21</v>
      </c>
      <c r="Q284" s="17" t="s">
        <v>48</v>
      </c>
      <c r="R284" s="5" t="s">
        <v>37</v>
      </c>
      <c r="S284" s="5" t="s">
        <v>37</v>
      </c>
      <c r="T284" s="4" t="s">
        <v>389</v>
      </c>
      <c r="U284" s="4">
        <v>900</v>
      </c>
      <c r="V284" s="4">
        <v>1.34</v>
      </c>
      <c r="X284" s="4" t="s">
        <v>99</v>
      </c>
      <c r="AB284" s="4">
        <v>124</v>
      </c>
      <c r="AD284" s="4">
        <v>50</v>
      </c>
      <c r="AF284" s="4">
        <v>127</v>
      </c>
      <c r="AH284" s="8">
        <f t="shared" si="4"/>
        <v>111.52428590911741</v>
      </c>
      <c r="AI284" s="4">
        <v>7.4842885343784848</v>
      </c>
      <c r="AL284" s="4">
        <v>-149.28200332182743</v>
      </c>
      <c r="AM284" s="4">
        <v>0.17354670851891563</v>
      </c>
      <c r="AN284" s="4" t="s">
        <v>96</v>
      </c>
      <c r="AO284" s="4" t="s">
        <v>97</v>
      </c>
    </row>
    <row r="285" spans="1:41" x14ac:dyDescent="0.25">
      <c r="A285" s="4" t="s">
        <v>1246</v>
      </c>
      <c r="B285" s="4" t="s">
        <v>71</v>
      </c>
      <c r="C285" s="4">
        <v>2019</v>
      </c>
      <c r="D285" s="4" t="s">
        <v>390</v>
      </c>
      <c r="E285" s="4" t="s">
        <v>179</v>
      </c>
      <c r="F285" s="4" t="s">
        <v>579</v>
      </c>
      <c r="G285" s="4" t="s">
        <v>712</v>
      </c>
      <c r="H285" s="4" t="s">
        <v>15</v>
      </c>
      <c r="I285" s="4" t="s">
        <v>16</v>
      </c>
      <c r="J285" s="4" t="s">
        <v>126</v>
      </c>
      <c r="M285" s="4">
        <v>367</v>
      </c>
      <c r="N285" s="6" t="s">
        <v>20</v>
      </c>
      <c r="O285" s="5" t="s">
        <v>72</v>
      </c>
      <c r="P285" s="5" t="s">
        <v>21</v>
      </c>
      <c r="Q285" s="17" t="s">
        <v>48</v>
      </c>
      <c r="R285" s="5" t="s">
        <v>37</v>
      </c>
      <c r="S285" s="5" t="s">
        <v>37</v>
      </c>
      <c r="T285" s="4" t="s">
        <v>389</v>
      </c>
      <c r="U285" s="4">
        <v>900</v>
      </c>
      <c r="V285" s="4">
        <v>1.34</v>
      </c>
      <c r="X285" s="4" t="s">
        <v>99</v>
      </c>
      <c r="AB285" s="4">
        <v>124</v>
      </c>
      <c r="AD285" s="4">
        <v>50</v>
      </c>
      <c r="AF285" s="4">
        <v>127</v>
      </c>
      <c r="AH285" s="8">
        <f t="shared" si="4"/>
        <v>111.52428590911741</v>
      </c>
      <c r="AI285" s="4">
        <v>2.6833606879974985</v>
      </c>
      <c r="AL285" s="4">
        <v>-532.90998712828355</v>
      </c>
      <c r="AM285" s="4">
        <v>4.5740647611804373E-2</v>
      </c>
      <c r="AN285" s="4" t="s">
        <v>96</v>
      </c>
      <c r="AO285" s="4" t="s">
        <v>97</v>
      </c>
    </row>
    <row r="286" spans="1:41" x14ac:dyDescent="0.25">
      <c r="A286" s="4" t="s">
        <v>1246</v>
      </c>
      <c r="B286" s="4" t="s">
        <v>71</v>
      </c>
      <c r="C286" s="4">
        <v>2019</v>
      </c>
      <c r="D286" s="4" t="s">
        <v>390</v>
      </c>
      <c r="E286" s="4" t="s">
        <v>179</v>
      </c>
      <c r="F286" s="4" t="s">
        <v>579</v>
      </c>
      <c r="G286" s="4" t="s">
        <v>712</v>
      </c>
      <c r="H286" s="4" t="s">
        <v>15</v>
      </c>
      <c r="I286" s="4" t="s">
        <v>16</v>
      </c>
      <c r="J286" s="4" t="s">
        <v>126</v>
      </c>
      <c r="M286" s="4">
        <v>367</v>
      </c>
      <c r="N286" s="6" t="s">
        <v>20</v>
      </c>
      <c r="O286" s="5" t="s">
        <v>72</v>
      </c>
      <c r="P286" s="5" t="s">
        <v>21</v>
      </c>
      <c r="Q286" s="17" t="s">
        <v>48</v>
      </c>
      <c r="R286" s="5" t="s">
        <v>37</v>
      </c>
      <c r="S286" s="5" t="s">
        <v>37</v>
      </c>
      <c r="T286" s="4" t="s">
        <v>389</v>
      </c>
      <c r="U286" s="4">
        <v>900</v>
      </c>
      <c r="V286" s="4">
        <v>1.34</v>
      </c>
      <c r="X286" s="4" t="s">
        <v>99</v>
      </c>
      <c r="AB286" s="4">
        <v>124</v>
      </c>
      <c r="AD286" s="4">
        <v>50</v>
      </c>
      <c r="AF286" s="4">
        <v>127</v>
      </c>
      <c r="AH286" s="8">
        <f t="shared" si="4"/>
        <v>111.52428590911741</v>
      </c>
      <c r="AI286" s="4">
        <v>265.82760272233162</v>
      </c>
      <c r="AL286" s="4">
        <v>-20.69715902186072</v>
      </c>
      <c r="AM286" s="4">
        <v>5.1819709229853524E-2</v>
      </c>
      <c r="AN286" s="4" t="s">
        <v>96</v>
      </c>
      <c r="AO286" s="4" t="s">
        <v>97</v>
      </c>
    </row>
    <row r="287" spans="1:41" x14ac:dyDescent="0.25">
      <c r="A287" s="4" t="s">
        <v>1246</v>
      </c>
      <c r="B287" s="4" t="s">
        <v>71</v>
      </c>
      <c r="C287" s="4">
        <v>2019</v>
      </c>
      <c r="D287" s="4" t="s">
        <v>390</v>
      </c>
      <c r="E287" s="4" t="s">
        <v>179</v>
      </c>
      <c r="F287" s="4" t="s">
        <v>579</v>
      </c>
      <c r="G287" s="4" t="s">
        <v>712</v>
      </c>
      <c r="H287" s="4" t="s">
        <v>15</v>
      </c>
      <c r="I287" s="4" t="s">
        <v>16</v>
      </c>
      <c r="J287" s="4" t="s">
        <v>126</v>
      </c>
      <c r="M287" s="4">
        <v>367</v>
      </c>
      <c r="N287" s="6" t="s">
        <v>20</v>
      </c>
      <c r="O287" s="5" t="s">
        <v>72</v>
      </c>
      <c r="P287" s="5" t="s">
        <v>21</v>
      </c>
      <c r="Q287" s="17" t="s">
        <v>48</v>
      </c>
      <c r="R287" s="5" t="s">
        <v>37</v>
      </c>
      <c r="S287" s="5" t="s">
        <v>37</v>
      </c>
      <c r="T287" s="4" t="s">
        <v>389</v>
      </c>
      <c r="U287" s="4">
        <v>900</v>
      </c>
      <c r="V287" s="4">
        <v>1.34</v>
      </c>
      <c r="X287" s="4" t="s">
        <v>99</v>
      </c>
      <c r="AB287" s="4">
        <v>124</v>
      </c>
      <c r="AD287" s="4">
        <v>50</v>
      </c>
      <c r="AF287" s="4">
        <v>127</v>
      </c>
      <c r="AH287" s="8">
        <f t="shared" si="4"/>
        <v>111.52428590911741</v>
      </c>
      <c r="AI287" s="4">
        <v>29.110883086052784</v>
      </c>
      <c r="AL287" s="4">
        <v>103.36911653834915</v>
      </c>
      <c r="AM287" s="4">
        <v>6.9946614154570305E-2</v>
      </c>
      <c r="AN287" s="4" t="s">
        <v>96</v>
      </c>
      <c r="AO287" s="4" t="s">
        <v>97</v>
      </c>
    </row>
    <row r="288" spans="1:41" x14ac:dyDescent="0.25">
      <c r="A288" s="4" t="s">
        <v>1246</v>
      </c>
      <c r="B288" s="4" t="s">
        <v>71</v>
      </c>
      <c r="C288" s="4">
        <v>2019</v>
      </c>
      <c r="D288" s="4" t="s">
        <v>390</v>
      </c>
      <c r="E288" s="4" t="s">
        <v>179</v>
      </c>
      <c r="F288" s="4" t="s">
        <v>579</v>
      </c>
      <c r="G288" s="4" t="s">
        <v>712</v>
      </c>
      <c r="H288" s="4" t="s">
        <v>15</v>
      </c>
      <c r="I288" s="4" t="s">
        <v>16</v>
      </c>
      <c r="J288" s="4" t="s">
        <v>126</v>
      </c>
      <c r="M288" s="4">
        <v>367</v>
      </c>
      <c r="N288" s="6" t="s">
        <v>20</v>
      </c>
      <c r="O288" s="5" t="s">
        <v>72</v>
      </c>
      <c r="P288" s="5" t="s">
        <v>21</v>
      </c>
      <c r="Q288" s="17" t="s">
        <v>48</v>
      </c>
      <c r="R288" s="5" t="s">
        <v>37</v>
      </c>
      <c r="S288" s="5" t="s">
        <v>37</v>
      </c>
      <c r="T288" s="4" t="s">
        <v>389</v>
      </c>
      <c r="U288" s="4">
        <v>900</v>
      </c>
      <c r="V288" s="4">
        <v>1.34</v>
      </c>
      <c r="X288" s="4" t="s">
        <v>99</v>
      </c>
      <c r="AB288" s="4">
        <v>124</v>
      </c>
      <c r="AD288" s="4">
        <v>50</v>
      </c>
      <c r="AF288" s="4">
        <v>127</v>
      </c>
      <c r="AH288" s="8">
        <f t="shared" si="4"/>
        <v>111.52428590911741</v>
      </c>
      <c r="AI288" s="4">
        <v>116.72842154698279</v>
      </c>
      <c r="AL288" s="4">
        <v>204.50240391660702</v>
      </c>
      <c r="AM288" s="4">
        <v>7.3260656915296041E-2</v>
      </c>
      <c r="AN288" s="4" t="s">
        <v>96</v>
      </c>
      <c r="AO288" s="4" t="s">
        <v>97</v>
      </c>
    </row>
    <row r="289" spans="1:41" x14ac:dyDescent="0.25">
      <c r="A289" s="4" t="s">
        <v>1246</v>
      </c>
      <c r="B289" s="4" t="s">
        <v>71</v>
      </c>
      <c r="C289" s="4">
        <v>2019</v>
      </c>
      <c r="D289" s="4" t="s">
        <v>390</v>
      </c>
      <c r="E289" s="4" t="s">
        <v>179</v>
      </c>
      <c r="F289" s="4" t="s">
        <v>579</v>
      </c>
      <c r="G289" s="4" t="s">
        <v>712</v>
      </c>
      <c r="H289" s="4" t="s">
        <v>15</v>
      </c>
      <c r="I289" s="4" t="s">
        <v>16</v>
      </c>
      <c r="J289" s="4" t="s">
        <v>126</v>
      </c>
      <c r="M289" s="4">
        <v>367</v>
      </c>
      <c r="N289" s="6" t="s">
        <v>20</v>
      </c>
      <c r="O289" s="5" t="s">
        <v>72</v>
      </c>
      <c r="P289" s="5" t="s">
        <v>21</v>
      </c>
      <c r="Q289" s="17" t="s">
        <v>48</v>
      </c>
      <c r="R289" s="5" t="s">
        <v>37</v>
      </c>
      <c r="S289" s="5" t="s">
        <v>37</v>
      </c>
      <c r="T289" s="4" t="s">
        <v>389</v>
      </c>
      <c r="U289" s="4">
        <v>900</v>
      </c>
      <c r="V289" s="4">
        <v>1.34</v>
      </c>
      <c r="X289" s="4" t="s">
        <v>99</v>
      </c>
      <c r="AB289" s="4">
        <v>124</v>
      </c>
      <c r="AD289" s="4">
        <v>50</v>
      </c>
      <c r="AF289" s="4">
        <v>127</v>
      </c>
      <c r="AH289" s="8">
        <f t="shared" si="4"/>
        <v>111.52428590911741</v>
      </c>
      <c r="AI289" s="4">
        <v>34.700730132697387</v>
      </c>
      <c r="AL289" s="4">
        <v>-82.516062423839116</v>
      </c>
      <c r="AM289" s="4">
        <v>1.6926187137533646E-2</v>
      </c>
      <c r="AN289" s="4" t="s">
        <v>96</v>
      </c>
      <c r="AO289" s="4" t="s">
        <v>97</v>
      </c>
    </row>
    <row r="290" spans="1:41" x14ac:dyDescent="0.25">
      <c r="A290" s="4" t="s">
        <v>1246</v>
      </c>
      <c r="B290" s="4" t="s">
        <v>71</v>
      </c>
      <c r="C290" s="4">
        <v>2019</v>
      </c>
      <c r="D290" s="4" t="s">
        <v>390</v>
      </c>
      <c r="E290" s="4" t="s">
        <v>179</v>
      </c>
      <c r="F290" s="4" t="s">
        <v>579</v>
      </c>
      <c r="G290" s="4" t="s">
        <v>712</v>
      </c>
      <c r="H290" s="4" t="s">
        <v>15</v>
      </c>
      <c r="I290" s="4" t="s">
        <v>16</v>
      </c>
      <c r="J290" s="4" t="s">
        <v>126</v>
      </c>
      <c r="M290" s="4">
        <v>367</v>
      </c>
      <c r="N290" s="6" t="s">
        <v>20</v>
      </c>
      <c r="O290" s="5" t="s">
        <v>72</v>
      </c>
      <c r="P290" s="5" t="s">
        <v>21</v>
      </c>
      <c r="Q290" s="17" t="s">
        <v>48</v>
      </c>
      <c r="R290" s="5" t="s">
        <v>37</v>
      </c>
      <c r="S290" s="5" t="s">
        <v>37</v>
      </c>
      <c r="T290" s="4" t="s">
        <v>389</v>
      </c>
      <c r="U290" s="4">
        <v>900</v>
      </c>
      <c r="V290" s="4">
        <v>1.34</v>
      </c>
      <c r="X290" s="4" t="s">
        <v>99</v>
      </c>
      <c r="AB290" s="4">
        <v>124</v>
      </c>
      <c r="AD290" s="4">
        <v>50</v>
      </c>
      <c r="AF290" s="4">
        <v>127</v>
      </c>
      <c r="AH290" s="8">
        <f t="shared" si="4"/>
        <v>111.52428590911741</v>
      </c>
      <c r="AI290" s="4">
        <v>2.0259699883143987</v>
      </c>
      <c r="AL290" s="4">
        <v>85.68968508227502</v>
      </c>
      <c r="AM290" s="4">
        <v>0</v>
      </c>
      <c r="AN290" s="4" t="s">
        <v>96</v>
      </c>
      <c r="AO290" s="4" t="s">
        <v>97</v>
      </c>
    </row>
    <row r="291" spans="1:41" x14ac:dyDescent="0.25">
      <c r="A291" s="4" t="s">
        <v>1246</v>
      </c>
      <c r="B291" s="4" t="s">
        <v>71</v>
      </c>
      <c r="C291" s="4">
        <v>2019</v>
      </c>
      <c r="D291" s="4" t="s">
        <v>390</v>
      </c>
      <c r="E291" s="4" t="s">
        <v>179</v>
      </c>
      <c r="F291" s="4" t="s">
        <v>579</v>
      </c>
      <c r="G291" s="4" t="s">
        <v>712</v>
      </c>
      <c r="H291" s="4" t="s">
        <v>15</v>
      </c>
      <c r="I291" s="4" t="s">
        <v>16</v>
      </c>
      <c r="J291" s="4" t="s">
        <v>126</v>
      </c>
      <c r="M291" s="4">
        <v>367</v>
      </c>
      <c r="N291" s="6" t="s">
        <v>20</v>
      </c>
      <c r="O291" s="5" t="s">
        <v>72</v>
      </c>
      <c r="P291" s="5" t="s">
        <v>21</v>
      </c>
      <c r="Q291" s="17" t="s">
        <v>48</v>
      </c>
      <c r="R291" s="5" t="s">
        <v>37</v>
      </c>
      <c r="S291" s="5" t="s">
        <v>37</v>
      </c>
      <c r="T291" s="4" t="s">
        <v>389</v>
      </c>
      <c r="U291" s="4">
        <v>900</v>
      </c>
      <c r="V291" s="4">
        <v>1.34</v>
      </c>
      <c r="X291" s="4" t="s">
        <v>99</v>
      </c>
      <c r="AB291" s="4">
        <v>124</v>
      </c>
      <c r="AD291" s="4">
        <v>50</v>
      </c>
      <c r="AF291" s="4">
        <v>127</v>
      </c>
      <c r="AH291" s="8">
        <f t="shared" si="4"/>
        <v>111.52428590911741</v>
      </c>
      <c r="AI291" s="4">
        <v>43.372365851532699</v>
      </c>
      <c r="AL291" s="4">
        <v>205.46973208915472</v>
      </c>
      <c r="AM291" s="4">
        <v>0.15052486172675625</v>
      </c>
      <c r="AN291" s="4" t="s">
        <v>96</v>
      </c>
      <c r="AO291" s="4" t="s">
        <v>97</v>
      </c>
    </row>
    <row r="292" spans="1:41" x14ac:dyDescent="0.25">
      <c r="A292" s="4" t="s">
        <v>1246</v>
      </c>
      <c r="B292" s="4" t="s">
        <v>71</v>
      </c>
      <c r="C292" s="4">
        <v>2019</v>
      </c>
      <c r="D292" s="4" t="s">
        <v>390</v>
      </c>
      <c r="E292" s="4" t="s">
        <v>179</v>
      </c>
      <c r="F292" s="4" t="s">
        <v>579</v>
      </c>
      <c r="G292" s="4" t="s">
        <v>712</v>
      </c>
      <c r="H292" s="4" t="s">
        <v>15</v>
      </c>
      <c r="I292" s="4" t="s">
        <v>16</v>
      </c>
      <c r="J292" s="4" t="s">
        <v>126</v>
      </c>
      <c r="M292" s="4">
        <v>367</v>
      </c>
      <c r="N292" s="6" t="s">
        <v>20</v>
      </c>
      <c r="O292" s="5" t="s">
        <v>72</v>
      </c>
      <c r="P292" s="5" t="s">
        <v>21</v>
      </c>
      <c r="Q292" s="17" t="s">
        <v>48</v>
      </c>
      <c r="R292" s="5" t="s">
        <v>37</v>
      </c>
      <c r="S292" s="5" t="s">
        <v>37</v>
      </c>
      <c r="T292" s="4" t="s">
        <v>389</v>
      </c>
      <c r="U292" s="4">
        <v>900</v>
      </c>
      <c r="V292" s="4">
        <v>1.34</v>
      </c>
      <c r="X292" s="4" t="s">
        <v>99</v>
      </c>
      <c r="AB292" s="4">
        <v>124</v>
      </c>
      <c r="AD292" s="4">
        <v>50</v>
      </c>
      <c r="AF292" s="4">
        <v>127</v>
      </c>
      <c r="AH292" s="8">
        <f t="shared" si="4"/>
        <v>111.52428590911741</v>
      </c>
      <c r="AI292" s="4">
        <v>53.387107174530243</v>
      </c>
      <c r="AL292" s="4">
        <v>-614.96916439689448</v>
      </c>
      <c r="AM292" s="4">
        <v>7.9939251298546163E-2</v>
      </c>
      <c r="AN292" s="4" t="s">
        <v>96</v>
      </c>
      <c r="AO292" s="4" t="s">
        <v>97</v>
      </c>
    </row>
    <row r="293" spans="1:41" x14ac:dyDescent="0.25">
      <c r="A293" s="4" t="s">
        <v>1246</v>
      </c>
      <c r="B293" s="4" t="s">
        <v>71</v>
      </c>
      <c r="C293" s="4">
        <v>2019</v>
      </c>
      <c r="D293" s="4" t="s">
        <v>390</v>
      </c>
      <c r="E293" s="4" t="s">
        <v>179</v>
      </c>
      <c r="F293" s="4" t="s">
        <v>579</v>
      </c>
      <c r="G293" s="4" t="s">
        <v>712</v>
      </c>
      <c r="H293" s="4" t="s">
        <v>15</v>
      </c>
      <c r="I293" s="4" t="s">
        <v>16</v>
      </c>
      <c r="J293" s="4" t="s">
        <v>126</v>
      </c>
      <c r="M293" s="4">
        <v>367</v>
      </c>
      <c r="N293" s="6" t="s">
        <v>20</v>
      </c>
      <c r="O293" s="5" t="s">
        <v>72</v>
      </c>
      <c r="P293" s="5" t="s">
        <v>21</v>
      </c>
      <c r="Q293" s="17" t="s">
        <v>48</v>
      </c>
      <c r="R293" s="5" t="s">
        <v>37</v>
      </c>
      <c r="S293" s="5" t="s">
        <v>37</v>
      </c>
      <c r="T293" s="4" t="s">
        <v>389</v>
      </c>
      <c r="U293" s="4">
        <v>900</v>
      </c>
      <c r="V293" s="4">
        <v>1.34</v>
      </c>
      <c r="X293" s="4" t="s">
        <v>99</v>
      </c>
      <c r="AB293" s="4">
        <v>124</v>
      </c>
      <c r="AD293" s="4">
        <v>50</v>
      </c>
      <c r="AF293" s="4">
        <v>127</v>
      </c>
      <c r="AH293" s="8">
        <f t="shared" si="4"/>
        <v>111.52428590911741</v>
      </c>
      <c r="AI293" s="4">
        <v>128.94602949580417</v>
      </c>
      <c r="AL293" s="4">
        <v>-317.41603320676529</v>
      </c>
      <c r="AM293" s="4">
        <v>7.1138850962487149E-2</v>
      </c>
      <c r="AN293" s="4" t="s">
        <v>96</v>
      </c>
      <c r="AO293" s="4" t="s">
        <v>97</v>
      </c>
    </row>
    <row r="294" spans="1:41" x14ac:dyDescent="0.25">
      <c r="A294" s="4" t="s">
        <v>1246</v>
      </c>
      <c r="B294" s="4" t="s">
        <v>71</v>
      </c>
      <c r="C294" s="4">
        <v>2019</v>
      </c>
      <c r="D294" s="4" t="s">
        <v>390</v>
      </c>
      <c r="E294" s="4" t="s">
        <v>179</v>
      </c>
      <c r="F294" s="4" t="s">
        <v>579</v>
      </c>
      <c r="G294" s="4" t="s">
        <v>712</v>
      </c>
      <c r="H294" s="4" t="s">
        <v>15</v>
      </c>
      <c r="I294" s="4" t="s">
        <v>16</v>
      </c>
      <c r="J294" s="4" t="s">
        <v>126</v>
      </c>
      <c r="M294" s="4">
        <v>367</v>
      </c>
      <c r="N294" s="6" t="s">
        <v>20</v>
      </c>
      <c r="O294" s="5" t="s">
        <v>72</v>
      </c>
      <c r="P294" s="5" t="s">
        <v>21</v>
      </c>
      <c r="Q294" s="17" t="s">
        <v>48</v>
      </c>
      <c r="R294" s="5" t="s">
        <v>37</v>
      </c>
      <c r="S294" s="5" t="s">
        <v>37</v>
      </c>
      <c r="T294" s="4" t="s">
        <v>389</v>
      </c>
      <c r="U294" s="4">
        <v>900</v>
      </c>
      <c r="V294" s="4">
        <v>1.34</v>
      </c>
      <c r="X294" s="4" t="s">
        <v>99</v>
      </c>
      <c r="AB294" s="4">
        <v>124</v>
      </c>
      <c r="AD294" s="4">
        <v>50</v>
      </c>
      <c r="AF294" s="4">
        <v>127</v>
      </c>
      <c r="AH294" s="8">
        <f t="shared" si="4"/>
        <v>111.52428590911741</v>
      </c>
      <c r="AI294" s="4">
        <v>283.56876275092498</v>
      </c>
      <c r="AL294" s="4">
        <v>-341.61070960729273</v>
      </c>
      <c r="AM294" s="4">
        <v>0</v>
      </c>
      <c r="AN294" s="4" t="s">
        <v>96</v>
      </c>
      <c r="AO294" s="4" t="s">
        <v>97</v>
      </c>
    </row>
    <row r="295" spans="1:41" x14ac:dyDescent="0.25">
      <c r="A295" s="4" t="s">
        <v>1246</v>
      </c>
      <c r="B295" s="4" t="s">
        <v>71</v>
      </c>
      <c r="C295" s="4">
        <v>2019</v>
      </c>
      <c r="D295" s="4" t="s">
        <v>390</v>
      </c>
      <c r="E295" s="4" t="s">
        <v>179</v>
      </c>
      <c r="F295" s="4" t="s">
        <v>579</v>
      </c>
      <c r="G295" s="4" t="s">
        <v>712</v>
      </c>
      <c r="H295" s="4" t="s">
        <v>15</v>
      </c>
      <c r="I295" s="4" t="s">
        <v>16</v>
      </c>
      <c r="J295" s="4" t="s">
        <v>126</v>
      </c>
      <c r="M295" s="4">
        <v>367</v>
      </c>
      <c r="N295" s="6" t="s">
        <v>20</v>
      </c>
      <c r="O295" s="5" t="s">
        <v>72</v>
      </c>
      <c r="P295" s="5" t="s">
        <v>21</v>
      </c>
      <c r="Q295" s="17" t="s">
        <v>48</v>
      </c>
      <c r="R295" s="5" t="s">
        <v>37</v>
      </c>
      <c r="S295" s="5" t="s">
        <v>37</v>
      </c>
      <c r="T295" s="4" t="s">
        <v>389</v>
      </c>
      <c r="U295" s="4">
        <v>900</v>
      </c>
      <c r="V295" s="4">
        <v>1.34</v>
      </c>
      <c r="X295" s="4" t="s">
        <v>99</v>
      </c>
      <c r="AB295" s="4">
        <v>124</v>
      </c>
      <c r="AD295" s="4">
        <v>50</v>
      </c>
      <c r="AF295" s="4">
        <v>127</v>
      </c>
      <c r="AH295" s="8">
        <f t="shared" si="4"/>
        <v>111.52428590911741</v>
      </c>
      <c r="AI295" s="4">
        <v>391.87961577947476</v>
      </c>
      <c r="AL295" s="4">
        <v>-416.65291034849798</v>
      </c>
      <c r="AM295" s="4">
        <v>1.6170419947811484E-2</v>
      </c>
      <c r="AN295" s="4" t="s">
        <v>96</v>
      </c>
      <c r="AO295" s="4" t="s">
        <v>97</v>
      </c>
    </row>
    <row r="296" spans="1:41" x14ac:dyDescent="0.25">
      <c r="A296" s="4" t="s">
        <v>1246</v>
      </c>
      <c r="B296" s="4" t="s">
        <v>71</v>
      </c>
      <c r="C296" s="4">
        <v>2019</v>
      </c>
      <c r="D296" s="4" t="s">
        <v>390</v>
      </c>
      <c r="E296" s="4" t="s">
        <v>179</v>
      </c>
      <c r="F296" s="4" t="s">
        <v>579</v>
      </c>
      <c r="G296" s="4" t="s">
        <v>712</v>
      </c>
      <c r="H296" s="4" t="s">
        <v>15</v>
      </c>
      <c r="I296" s="4" t="s">
        <v>16</v>
      </c>
      <c r="J296" s="4" t="s">
        <v>126</v>
      </c>
      <c r="M296" s="4">
        <v>367</v>
      </c>
      <c r="N296" s="6" t="s">
        <v>20</v>
      </c>
      <c r="O296" s="5" t="s">
        <v>72</v>
      </c>
      <c r="P296" s="5" t="s">
        <v>21</v>
      </c>
      <c r="Q296" s="17" t="s">
        <v>48</v>
      </c>
      <c r="R296" s="5" t="s">
        <v>37</v>
      </c>
      <c r="S296" s="5" t="s">
        <v>37</v>
      </c>
      <c r="T296" s="4" t="s">
        <v>389</v>
      </c>
      <c r="U296" s="4">
        <v>900</v>
      </c>
      <c r="V296" s="4">
        <v>1.34</v>
      </c>
      <c r="X296" s="4" t="s">
        <v>99</v>
      </c>
      <c r="AB296" s="4">
        <v>124</v>
      </c>
      <c r="AD296" s="4">
        <v>50</v>
      </c>
      <c r="AF296" s="4">
        <v>127</v>
      </c>
      <c r="AH296" s="8">
        <f t="shared" si="4"/>
        <v>111.52428590911741</v>
      </c>
      <c r="AI296" s="4">
        <v>1499.110643089567</v>
      </c>
      <c r="AL296" s="4">
        <v>-538.22329042766603</v>
      </c>
      <c r="AM296" s="4">
        <v>4.6289507727171636E-2</v>
      </c>
      <c r="AN296" s="4" t="s">
        <v>96</v>
      </c>
      <c r="AO296" s="4" t="s">
        <v>97</v>
      </c>
    </row>
    <row r="297" spans="1:41" x14ac:dyDescent="0.25">
      <c r="A297" s="4" t="s">
        <v>1246</v>
      </c>
      <c r="B297" s="4" t="s">
        <v>71</v>
      </c>
      <c r="C297" s="4">
        <v>2019</v>
      </c>
      <c r="D297" s="4" t="s">
        <v>390</v>
      </c>
      <c r="E297" s="4" t="s">
        <v>179</v>
      </c>
      <c r="F297" s="4" t="s">
        <v>579</v>
      </c>
      <c r="G297" s="4" t="s">
        <v>712</v>
      </c>
      <c r="H297" s="4" t="s">
        <v>15</v>
      </c>
      <c r="I297" s="4" t="s">
        <v>16</v>
      </c>
      <c r="J297" s="4" t="s">
        <v>126</v>
      </c>
      <c r="M297" s="4">
        <v>367</v>
      </c>
      <c r="N297" s="6" t="s">
        <v>20</v>
      </c>
      <c r="O297" s="5" t="s">
        <v>72</v>
      </c>
      <c r="P297" s="5" t="s">
        <v>21</v>
      </c>
      <c r="Q297" s="17" t="s">
        <v>48</v>
      </c>
      <c r="R297" s="5" t="s">
        <v>37</v>
      </c>
      <c r="S297" s="5" t="s">
        <v>37</v>
      </c>
      <c r="T297" s="4" t="s">
        <v>389</v>
      </c>
      <c r="U297" s="4">
        <v>900</v>
      </c>
      <c r="V297" s="4">
        <v>1.34</v>
      </c>
      <c r="X297" s="4" t="s">
        <v>99</v>
      </c>
      <c r="AB297" s="4">
        <v>124</v>
      </c>
      <c r="AD297" s="4">
        <v>50</v>
      </c>
      <c r="AF297" s="4">
        <v>127</v>
      </c>
      <c r="AH297" s="8">
        <f t="shared" si="4"/>
        <v>111.52428590911741</v>
      </c>
      <c r="AI297" s="4">
        <v>817.27712248933722</v>
      </c>
      <c r="AL297" s="4">
        <v>-404.87122476969472</v>
      </c>
      <c r="AM297" s="4">
        <v>1.1746262346912641E-2</v>
      </c>
      <c r="AN297" s="4" t="s">
        <v>96</v>
      </c>
      <c r="AO297" s="4" t="s">
        <v>97</v>
      </c>
    </row>
    <row r="298" spans="1:41" x14ac:dyDescent="0.25">
      <c r="A298" s="4" t="s">
        <v>1246</v>
      </c>
      <c r="B298" s="4" t="s">
        <v>71</v>
      </c>
      <c r="C298" s="4">
        <v>2019</v>
      </c>
      <c r="D298" s="4" t="s">
        <v>390</v>
      </c>
      <c r="E298" s="4" t="s">
        <v>179</v>
      </c>
      <c r="F298" s="4" t="s">
        <v>579</v>
      </c>
      <c r="G298" s="4" t="s">
        <v>712</v>
      </c>
      <c r="H298" s="4" t="s">
        <v>15</v>
      </c>
      <c r="I298" s="4" t="s">
        <v>16</v>
      </c>
      <c r="J298" s="4" t="s">
        <v>126</v>
      </c>
      <c r="M298" s="4">
        <v>367</v>
      </c>
      <c r="N298" s="6" t="s">
        <v>20</v>
      </c>
      <c r="O298" s="5" t="s">
        <v>72</v>
      </c>
      <c r="P298" s="5" t="s">
        <v>21</v>
      </c>
      <c r="Q298" s="17" t="s">
        <v>48</v>
      </c>
      <c r="R298" s="5" t="s">
        <v>37</v>
      </c>
      <c r="S298" s="5" t="s">
        <v>37</v>
      </c>
      <c r="T298" s="4" t="s">
        <v>389</v>
      </c>
      <c r="U298" s="4">
        <v>900</v>
      </c>
      <c r="V298" s="4">
        <v>1.34</v>
      </c>
      <c r="X298" s="4" t="s">
        <v>99</v>
      </c>
      <c r="AB298" s="4">
        <v>124</v>
      </c>
      <c r="AD298" s="4">
        <v>50</v>
      </c>
      <c r="AF298" s="4">
        <v>127</v>
      </c>
      <c r="AH298" s="8">
        <f t="shared" si="4"/>
        <v>111.52428590911741</v>
      </c>
      <c r="AI298" s="4">
        <v>440.6538979047956</v>
      </c>
      <c r="AL298" s="4">
        <v>-455.75371689103207</v>
      </c>
      <c r="AM298" s="4">
        <v>4.5351417943582883E-2</v>
      </c>
      <c r="AN298" s="4" t="s">
        <v>96</v>
      </c>
      <c r="AO298" s="4" t="s">
        <v>97</v>
      </c>
    </row>
    <row r="299" spans="1:41" x14ac:dyDescent="0.25">
      <c r="A299" s="4" t="s">
        <v>1246</v>
      </c>
      <c r="B299" s="4" t="s">
        <v>71</v>
      </c>
      <c r="C299" s="4">
        <v>2019</v>
      </c>
      <c r="D299" s="4" t="s">
        <v>390</v>
      </c>
      <c r="E299" s="4" t="s">
        <v>179</v>
      </c>
      <c r="F299" s="4" t="s">
        <v>579</v>
      </c>
      <c r="G299" s="4" t="s">
        <v>712</v>
      </c>
      <c r="H299" s="4" t="s">
        <v>15</v>
      </c>
      <c r="I299" s="4" t="s">
        <v>16</v>
      </c>
      <c r="J299" s="4" t="s">
        <v>126</v>
      </c>
      <c r="M299" s="4">
        <v>367</v>
      </c>
      <c r="N299" s="6" t="s">
        <v>20</v>
      </c>
      <c r="O299" s="5" t="s">
        <v>72</v>
      </c>
      <c r="P299" s="5" t="s">
        <v>21</v>
      </c>
      <c r="Q299" s="17" t="s">
        <v>48</v>
      </c>
      <c r="R299" s="5" t="s">
        <v>37</v>
      </c>
      <c r="S299" s="5" t="s">
        <v>37</v>
      </c>
      <c r="T299" s="4" t="s">
        <v>389</v>
      </c>
      <c r="U299" s="4">
        <v>900</v>
      </c>
      <c r="V299" s="4">
        <v>1.34</v>
      </c>
      <c r="X299" s="4" t="s">
        <v>99</v>
      </c>
      <c r="AB299" s="4">
        <v>124</v>
      </c>
      <c r="AD299" s="4">
        <v>50</v>
      </c>
      <c r="AF299" s="4">
        <v>127</v>
      </c>
      <c r="AH299" s="8">
        <f t="shared" si="4"/>
        <v>111.52428590911741</v>
      </c>
      <c r="AI299" s="4">
        <v>321.15189387037196</v>
      </c>
      <c r="AL299" s="4">
        <v>-545.19237207566266</v>
      </c>
      <c r="AM299" s="4">
        <v>-8.0856994143484184E-2</v>
      </c>
      <c r="AN299" s="4" t="s">
        <v>96</v>
      </c>
      <c r="AO299" s="4" t="s">
        <v>97</v>
      </c>
    </row>
    <row r="300" spans="1:41" x14ac:dyDescent="0.25">
      <c r="A300" s="4" t="s">
        <v>1246</v>
      </c>
      <c r="B300" s="4" t="s">
        <v>71</v>
      </c>
      <c r="C300" s="4">
        <v>2019</v>
      </c>
      <c r="D300" s="4" t="s">
        <v>390</v>
      </c>
      <c r="E300" s="4" t="s">
        <v>179</v>
      </c>
      <c r="F300" s="4" t="s">
        <v>579</v>
      </c>
      <c r="G300" s="4" t="s">
        <v>712</v>
      </c>
      <c r="H300" s="4" t="s">
        <v>15</v>
      </c>
      <c r="I300" s="4" t="s">
        <v>16</v>
      </c>
      <c r="J300" s="4" t="s">
        <v>126</v>
      </c>
      <c r="M300" s="4">
        <v>367</v>
      </c>
      <c r="N300" s="6" t="s">
        <v>20</v>
      </c>
      <c r="O300" s="5" t="s">
        <v>72</v>
      </c>
      <c r="P300" s="5" t="s">
        <v>21</v>
      </c>
      <c r="Q300" s="17" t="s">
        <v>48</v>
      </c>
      <c r="R300" s="5" t="s">
        <v>37</v>
      </c>
      <c r="S300" s="5" t="s">
        <v>37</v>
      </c>
      <c r="T300" s="4" t="s">
        <v>389</v>
      </c>
      <c r="U300" s="4">
        <v>900</v>
      </c>
      <c r="V300" s="4">
        <v>1.34</v>
      </c>
      <c r="X300" s="4" t="s">
        <v>99</v>
      </c>
      <c r="AB300" s="4">
        <v>124</v>
      </c>
      <c r="AD300" s="4">
        <v>50</v>
      </c>
      <c r="AF300" s="4">
        <v>127</v>
      </c>
      <c r="AH300" s="8">
        <f t="shared" si="4"/>
        <v>111.52428590911741</v>
      </c>
      <c r="AI300" s="4">
        <v>931.04845620976857</v>
      </c>
      <c r="AL300" s="4">
        <v>-667.26282461244728</v>
      </c>
      <c r="AM300" s="4">
        <v>-6.5985204781004447E-2</v>
      </c>
      <c r="AN300" s="4" t="s">
        <v>96</v>
      </c>
      <c r="AO300" s="4" t="s">
        <v>97</v>
      </c>
    </row>
    <row r="301" spans="1:41" x14ac:dyDescent="0.25">
      <c r="A301" s="4" t="s">
        <v>1246</v>
      </c>
      <c r="B301" s="4" t="s">
        <v>71</v>
      </c>
      <c r="C301" s="4">
        <v>2019</v>
      </c>
      <c r="D301" s="4" t="s">
        <v>390</v>
      </c>
      <c r="E301" s="4" t="s">
        <v>179</v>
      </c>
      <c r="F301" s="4" t="s">
        <v>579</v>
      </c>
      <c r="G301" s="4" t="s">
        <v>712</v>
      </c>
      <c r="H301" s="4" t="s">
        <v>15</v>
      </c>
      <c r="I301" s="4" t="s">
        <v>16</v>
      </c>
      <c r="J301" s="4" t="s">
        <v>126</v>
      </c>
      <c r="M301" s="4">
        <v>367</v>
      </c>
      <c r="N301" s="6" t="s">
        <v>20</v>
      </c>
      <c r="O301" s="5" t="s">
        <v>72</v>
      </c>
      <c r="P301" s="5" t="s">
        <v>21</v>
      </c>
      <c r="Q301" s="17" t="s">
        <v>48</v>
      </c>
      <c r="R301" s="5" t="s">
        <v>37</v>
      </c>
      <c r="S301" s="5" t="s">
        <v>37</v>
      </c>
      <c r="T301" s="4" t="s">
        <v>389</v>
      </c>
      <c r="U301" s="4">
        <v>900</v>
      </c>
      <c r="V301" s="4">
        <v>1.34</v>
      </c>
      <c r="X301" s="4" t="s">
        <v>99</v>
      </c>
      <c r="AB301" s="4">
        <v>124</v>
      </c>
      <c r="AD301" s="4">
        <v>50</v>
      </c>
      <c r="AF301" s="4">
        <v>127</v>
      </c>
      <c r="AH301" s="8">
        <f t="shared" si="4"/>
        <v>111.52428590911741</v>
      </c>
      <c r="AI301" s="4">
        <v>540.06208130494974</v>
      </c>
      <c r="AL301" s="4">
        <v>-133.53708939262262</v>
      </c>
      <c r="AM301" s="4">
        <v>5.0569028816926931E-2</v>
      </c>
      <c r="AN301" s="4" t="s">
        <v>96</v>
      </c>
      <c r="AO301" s="4" t="s">
        <v>97</v>
      </c>
    </row>
    <row r="302" spans="1:41" x14ac:dyDescent="0.25">
      <c r="A302" s="4" t="s">
        <v>1246</v>
      </c>
      <c r="B302" s="4" t="s">
        <v>71</v>
      </c>
      <c r="C302" s="4">
        <v>2019</v>
      </c>
      <c r="D302" s="4" t="s">
        <v>390</v>
      </c>
      <c r="E302" s="4" t="s">
        <v>179</v>
      </c>
      <c r="F302" s="4" t="s">
        <v>579</v>
      </c>
      <c r="G302" s="4" t="s">
        <v>712</v>
      </c>
      <c r="H302" s="4" t="s">
        <v>15</v>
      </c>
      <c r="I302" s="4" t="s">
        <v>16</v>
      </c>
      <c r="J302" s="4" t="s">
        <v>126</v>
      </c>
      <c r="M302" s="4">
        <v>367</v>
      </c>
      <c r="N302" s="6" t="s">
        <v>20</v>
      </c>
      <c r="O302" s="5" t="s">
        <v>72</v>
      </c>
      <c r="P302" s="5" t="s">
        <v>21</v>
      </c>
      <c r="Q302" s="17" t="s">
        <v>48</v>
      </c>
      <c r="R302" s="5" t="s">
        <v>37</v>
      </c>
      <c r="S302" s="5" t="s">
        <v>37</v>
      </c>
      <c r="T302" s="4" t="s">
        <v>389</v>
      </c>
      <c r="U302" s="4">
        <v>900</v>
      </c>
      <c r="V302" s="4">
        <v>1.34</v>
      </c>
      <c r="X302" s="4" t="s">
        <v>99</v>
      </c>
      <c r="AB302" s="4">
        <v>124</v>
      </c>
      <c r="AD302" s="4">
        <v>50</v>
      </c>
      <c r="AF302" s="4">
        <v>127</v>
      </c>
      <c r="AH302" s="8">
        <f t="shared" si="4"/>
        <v>111.52428590911741</v>
      </c>
      <c r="AI302" s="4">
        <v>450.3345740236839</v>
      </c>
      <c r="AL302" s="4">
        <v>-255.4367392553774</v>
      </c>
      <c r="AM302" s="4">
        <v>-7.0075845634697903E-2</v>
      </c>
      <c r="AN302" s="4" t="s">
        <v>96</v>
      </c>
      <c r="AO302" s="4" t="s">
        <v>97</v>
      </c>
    </row>
    <row r="303" spans="1:41" x14ac:dyDescent="0.25">
      <c r="A303" s="4" t="s">
        <v>1246</v>
      </c>
      <c r="B303" s="4" t="s">
        <v>71</v>
      </c>
      <c r="C303" s="4">
        <v>2019</v>
      </c>
      <c r="D303" s="4" t="s">
        <v>390</v>
      </c>
      <c r="E303" s="4" t="s">
        <v>179</v>
      </c>
      <c r="F303" s="4" t="s">
        <v>579</v>
      </c>
      <c r="G303" s="4" t="s">
        <v>712</v>
      </c>
      <c r="H303" s="4" t="s">
        <v>15</v>
      </c>
      <c r="I303" s="4" t="s">
        <v>16</v>
      </c>
      <c r="J303" s="4" t="s">
        <v>126</v>
      </c>
      <c r="M303" s="4">
        <v>367</v>
      </c>
      <c r="N303" s="6" t="s">
        <v>20</v>
      </c>
      <c r="O303" s="5" t="s">
        <v>72</v>
      </c>
      <c r="P303" s="5" t="s">
        <v>21</v>
      </c>
      <c r="Q303" s="17" t="s">
        <v>48</v>
      </c>
      <c r="R303" s="5" t="s">
        <v>37</v>
      </c>
      <c r="S303" s="5" t="s">
        <v>37</v>
      </c>
      <c r="T303" s="4" t="s">
        <v>389</v>
      </c>
      <c r="U303" s="4">
        <v>900</v>
      </c>
      <c r="V303" s="4">
        <v>1.34</v>
      </c>
      <c r="X303" s="4" t="s">
        <v>99</v>
      </c>
      <c r="AB303" s="4">
        <v>124</v>
      </c>
      <c r="AD303" s="4">
        <v>50</v>
      </c>
      <c r="AF303" s="4">
        <v>127</v>
      </c>
      <c r="AH303" s="8">
        <f t="shared" si="4"/>
        <v>111.52428590911741</v>
      </c>
      <c r="AI303" s="4">
        <v>1025.5834089108148</v>
      </c>
      <c r="AL303" s="4">
        <v>-307.39195722745603</v>
      </c>
      <c r="AM303" s="4">
        <v>-0.18129173263466025</v>
      </c>
      <c r="AN303" s="4" t="s">
        <v>96</v>
      </c>
      <c r="AO303" s="4" t="s">
        <v>97</v>
      </c>
    </row>
    <row r="304" spans="1:41" x14ac:dyDescent="0.25">
      <c r="A304" s="4" t="s">
        <v>1246</v>
      </c>
      <c r="B304" s="4" t="s">
        <v>71</v>
      </c>
      <c r="C304" s="4">
        <v>2019</v>
      </c>
      <c r="D304" s="4" t="s">
        <v>390</v>
      </c>
      <c r="E304" s="4" t="s">
        <v>179</v>
      </c>
      <c r="F304" s="4" t="s">
        <v>579</v>
      </c>
      <c r="G304" s="4" t="s">
        <v>712</v>
      </c>
      <c r="H304" s="4" t="s">
        <v>15</v>
      </c>
      <c r="I304" s="4" t="s">
        <v>16</v>
      </c>
      <c r="J304" s="4" t="s">
        <v>126</v>
      </c>
      <c r="M304" s="4">
        <v>367</v>
      </c>
      <c r="N304" s="6" t="s">
        <v>20</v>
      </c>
      <c r="O304" s="5" t="s">
        <v>72</v>
      </c>
      <c r="P304" s="5" t="s">
        <v>21</v>
      </c>
      <c r="Q304" s="17" t="s">
        <v>48</v>
      </c>
      <c r="R304" s="5" t="s">
        <v>37</v>
      </c>
      <c r="S304" s="5" t="s">
        <v>37</v>
      </c>
      <c r="T304" s="4" t="s">
        <v>389</v>
      </c>
      <c r="U304" s="4">
        <v>900</v>
      </c>
      <c r="V304" s="4">
        <v>1.34</v>
      </c>
      <c r="X304" s="4" t="s">
        <v>99</v>
      </c>
      <c r="AB304" s="4">
        <v>124</v>
      </c>
      <c r="AD304" s="4">
        <v>50</v>
      </c>
      <c r="AF304" s="4">
        <v>127</v>
      </c>
      <c r="AH304" s="8">
        <f t="shared" si="4"/>
        <v>111.52428590911741</v>
      </c>
      <c r="AI304" s="4">
        <v>650.98127675752494</v>
      </c>
      <c r="AL304" s="4">
        <v>0</v>
      </c>
      <c r="AM304" s="4">
        <v>0</v>
      </c>
      <c r="AN304" s="4" t="s">
        <v>96</v>
      </c>
      <c r="AO304" s="4" t="s">
        <v>97</v>
      </c>
    </row>
    <row r="305" spans="1:41" x14ac:dyDescent="0.25">
      <c r="A305" s="4" t="s">
        <v>1246</v>
      </c>
      <c r="B305" s="4" t="s">
        <v>71</v>
      </c>
      <c r="C305" s="4">
        <v>2019</v>
      </c>
      <c r="D305" s="4" t="s">
        <v>390</v>
      </c>
      <c r="E305" s="4" t="s">
        <v>179</v>
      </c>
      <c r="F305" s="4" t="s">
        <v>579</v>
      </c>
      <c r="G305" s="4" t="s">
        <v>712</v>
      </c>
      <c r="H305" s="4" t="s">
        <v>15</v>
      </c>
      <c r="I305" s="4" t="s">
        <v>16</v>
      </c>
      <c r="J305" s="4" t="s">
        <v>126</v>
      </c>
      <c r="M305" s="4">
        <v>367</v>
      </c>
      <c r="N305" s="6" t="s">
        <v>20</v>
      </c>
      <c r="O305" s="5" t="s">
        <v>72</v>
      </c>
      <c r="P305" s="5" t="s">
        <v>21</v>
      </c>
      <c r="Q305" s="17" t="s">
        <v>48</v>
      </c>
      <c r="R305" s="5" t="s">
        <v>37</v>
      </c>
      <c r="S305" s="5" t="s">
        <v>37</v>
      </c>
      <c r="T305" s="4" t="s">
        <v>389</v>
      </c>
      <c r="U305" s="4">
        <v>900</v>
      </c>
      <c r="V305" s="4">
        <v>1.34</v>
      </c>
      <c r="X305" s="4" t="s">
        <v>99</v>
      </c>
      <c r="AB305" s="4">
        <v>124</v>
      </c>
      <c r="AD305" s="4">
        <v>50</v>
      </c>
      <c r="AF305" s="4">
        <v>127</v>
      </c>
      <c r="AH305" s="8">
        <f t="shared" si="4"/>
        <v>111.52428590911741</v>
      </c>
      <c r="AI305" s="4">
        <v>677.20887350657665</v>
      </c>
      <c r="AL305" s="4">
        <v>164.53045093254241</v>
      </c>
      <c r="AM305" s="4">
        <v>-2.504178610681207E-2</v>
      </c>
      <c r="AN305" s="4" t="s">
        <v>96</v>
      </c>
      <c r="AO305" s="4" t="s">
        <v>97</v>
      </c>
    </row>
    <row r="306" spans="1:41" x14ac:dyDescent="0.25">
      <c r="A306" s="4" t="s">
        <v>1246</v>
      </c>
      <c r="B306" s="4" t="s">
        <v>71</v>
      </c>
      <c r="C306" s="4">
        <v>2019</v>
      </c>
      <c r="D306" s="4" t="s">
        <v>390</v>
      </c>
      <c r="E306" s="4" t="s">
        <v>179</v>
      </c>
      <c r="F306" s="4" t="s">
        <v>579</v>
      </c>
      <c r="G306" s="4" t="s">
        <v>712</v>
      </c>
      <c r="H306" s="4" t="s">
        <v>15</v>
      </c>
      <c r="I306" s="4" t="s">
        <v>16</v>
      </c>
      <c r="J306" s="4" t="s">
        <v>126</v>
      </c>
      <c r="M306" s="4">
        <v>367</v>
      </c>
      <c r="N306" s="6" t="s">
        <v>20</v>
      </c>
      <c r="O306" s="5" t="s">
        <v>72</v>
      </c>
      <c r="P306" s="5" t="s">
        <v>21</v>
      </c>
      <c r="Q306" s="17" t="s">
        <v>48</v>
      </c>
      <c r="R306" s="5" t="s">
        <v>37</v>
      </c>
      <c r="S306" s="5" t="s">
        <v>37</v>
      </c>
      <c r="T306" s="4" t="s">
        <v>389</v>
      </c>
      <c r="U306" s="4">
        <v>900</v>
      </c>
      <c r="V306" s="4">
        <v>1.34</v>
      </c>
      <c r="X306" s="4" t="s">
        <v>99</v>
      </c>
      <c r="AB306" s="4">
        <v>124</v>
      </c>
      <c r="AD306" s="4">
        <v>50</v>
      </c>
      <c r="AF306" s="4">
        <v>127</v>
      </c>
      <c r="AH306" s="8">
        <f t="shared" si="4"/>
        <v>111.52428590911741</v>
      </c>
      <c r="AI306" s="4">
        <v>527.2684487041023</v>
      </c>
      <c r="AL306" s="4">
        <v>845.52605300220171</v>
      </c>
      <c r="AM306" s="4">
        <v>8.6613223881781123E-2</v>
      </c>
      <c r="AN306" s="4" t="s">
        <v>96</v>
      </c>
      <c r="AO306" s="4" t="s">
        <v>97</v>
      </c>
    </row>
    <row r="307" spans="1:41" x14ac:dyDescent="0.25">
      <c r="A307" s="4" t="s">
        <v>1246</v>
      </c>
      <c r="B307" s="4" t="s">
        <v>71</v>
      </c>
      <c r="C307" s="4">
        <v>2019</v>
      </c>
      <c r="D307" s="4" t="s">
        <v>390</v>
      </c>
      <c r="E307" s="4" t="s">
        <v>179</v>
      </c>
      <c r="F307" s="4" t="s">
        <v>579</v>
      </c>
      <c r="G307" s="4" t="s">
        <v>712</v>
      </c>
      <c r="H307" s="4" t="s">
        <v>15</v>
      </c>
      <c r="I307" s="4" t="s">
        <v>16</v>
      </c>
      <c r="J307" s="4" t="s">
        <v>126</v>
      </c>
      <c r="M307" s="4">
        <v>367</v>
      </c>
      <c r="N307" s="6" t="s">
        <v>20</v>
      </c>
      <c r="O307" s="5" t="s">
        <v>72</v>
      </c>
      <c r="P307" s="5" t="s">
        <v>21</v>
      </c>
      <c r="Q307" s="17" t="s">
        <v>48</v>
      </c>
      <c r="R307" s="5" t="s">
        <v>37</v>
      </c>
      <c r="S307" s="5" t="s">
        <v>37</v>
      </c>
      <c r="T307" s="4" t="s">
        <v>389</v>
      </c>
      <c r="U307" s="4">
        <v>900</v>
      </c>
      <c r="V307" s="4">
        <v>1.34</v>
      </c>
      <c r="X307" s="4" t="s">
        <v>99</v>
      </c>
      <c r="AB307" s="4">
        <v>124</v>
      </c>
      <c r="AD307" s="4">
        <v>50</v>
      </c>
      <c r="AF307" s="4">
        <v>127</v>
      </c>
      <c r="AH307" s="8">
        <f t="shared" si="4"/>
        <v>111.52428590911741</v>
      </c>
      <c r="AI307" s="4">
        <v>463.10491786630331</v>
      </c>
      <c r="AL307" s="4">
        <v>0</v>
      </c>
      <c r="AM307" s="4">
        <v>-7.7501889678888145E-2</v>
      </c>
      <c r="AN307" s="4" t="s">
        <v>96</v>
      </c>
      <c r="AO307" s="4" t="s">
        <v>97</v>
      </c>
    </row>
    <row r="308" spans="1:41" x14ac:dyDescent="0.25">
      <c r="A308" s="4" t="s">
        <v>1246</v>
      </c>
      <c r="B308" s="4" t="s">
        <v>71</v>
      </c>
      <c r="C308" s="4">
        <v>2019</v>
      </c>
      <c r="D308" s="4" t="s">
        <v>390</v>
      </c>
      <c r="E308" s="4" t="s">
        <v>179</v>
      </c>
      <c r="F308" s="4" t="s">
        <v>579</v>
      </c>
      <c r="G308" s="4" t="s">
        <v>712</v>
      </c>
      <c r="H308" s="4" t="s">
        <v>15</v>
      </c>
      <c r="I308" s="4" t="s">
        <v>16</v>
      </c>
      <c r="J308" s="4" t="s">
        <v>126</v>
      </c>
      <c r="M308" s="4">
        <v>367</v>
      </c>
      <c r="N308" s="6" t="s">
        <v>20</v>
      </c>
      <c r="O308" s="5" t="s">
        <v>72</v>
      </c>
      <c r="P308" s="5" t="s">
        <v>21</v>
      </c>
      <c r="Q308" s="17" t="s">
        <v>48</v>
      </c>
      <c r="R308" s="5" t="s">
        <v>37</v>
      </c>
      <c r="S308" s="5" t="s">
        <v>37</v>
      </c>
      <c r="T308" s="4" t="s">
        <v>389</v>
      </c>
      <c r="U308" s="4">
        <v>900</v>
      </c>
      <c r="V308" s="4">
        <v>1.34</v>
      </c>
      <c r="X308" s="4" t="s">
        <v>99</v>
      </c>
      <c r="AB308" s="4">
        <v>124</v>
      </c>
      <c r="AD308" s="4">
        <v>50</v>
      </c>
      <c r="AF308" s="4">
        <v>127</v>
      </c>
      <c r="AH308" s="8">
        <f t="shared" si="4"/>
        <v>111.52428590911741</v>
      </c>
      <c r="AI308" s="4">
        <v>454.23925708218457</v>
      </c>
      <c r="AL308" s="4">
        <v>116.95759489540154</v>
      </c>
      <c r="AM308" s="4">
        <v>-5.0988416408091937E-2</v>
      </c>
      <c r="AN308" s="4" t="s">
        <v>96</v>
      </c>
      <c r="AO308" s="4" t="s">
        <v>97</v>
      </c>
    </row>
    <row r="309" spans="1:41" x14ac:dyDescent="0.25">
      <c r="A309" s="4" t="s">
        <v>1246</v>
      </c>
      <c r="B309" s="4" t="s">
        <v>71</v>
      </c>
      <c r="C309" s="4">
        <v>2019</v>
      </c>
      <c r="D309" s="4" t="s">
        <v>390</v>
      </c>
      <c r="E309" s="4" t="s">
        <v>179</v>
      </c>
      <c r="F309" s="4" t="s">
        <v>579</v>
      </c>
      <c r="G309" s="4" t="s">
        <v>712</v>
      </c>
      <c r="H309" s="4" t="s">
        <v>15</v>
      </c>
      <c r="I309" s="4" t="s">
        <v>16</v>
      </c>
      <c r="J309" s="4" t="s">
        <v>126</v>
      </c>
      <c r="M309" s="4">
        <v>367</v>
      </c>
      <c r="N309" s="6" t="s">
        <v>20</v>
      </c>
      <c r="O309" s="5" t="s">
        <v>72</v>
      </c>
      <c r="P309" s="5" t="s">
        <v>21</v>
      </c>
      <c r="Q309" s="17" t="s">
        <v>48</v>
      </c>
      <c r="R309" s="5" t="s">
        <v>37</v>
      </c>
      <c r="S309" s="5" t="s">
        <v>37</v>
      </c>
      <c r="T309" s="4" t="s">
        <v>389</v>
      </c>
      <c r="U309" s="4">
        <v>900</v>
      </c>
      <c r="V309" s="4">
        <v>1.34</v>
      </c>
      <c r="X309" s="4" t="s">
        <v>99</v>
      </c>
      <c r="AB309" s="4">
        <v>124</v>
      </c>
      <c r="AD309" s="4">
        <v>50</v>
      </c>
      <c r="AF309" s="4">
        <v>127</v>
      </c>
      <c r="AH309" s="8">
        <f t="shared" si="4"/>
        <v>111.52428590911741</v>
      </c>
      <c r="AI309" s="4">
        <v>384.1190839730624</v>
      </c>
      <c r="AL309" s="4">
        <v>-114.67291288682858</v>
      </c>
      <c r="AM309" s="4">
        <v>4.9982525273370979E-2</v>
      </c>
      <c r="AN309" s="4" t="s">
        <v>96</v>
      </c>
      <c r="AO309" s="4" t="s">
        <v>97</v>
      </c>
    </row>
    <row r="310" spans="1:41" x14ac:dyDescent="0.25">
      <c r="A310" s="4" t="s">
        <v>1246</v>
      </c>
      <c r="B310" s="4" t="s">
        <v>71</v>
      </c>
      <c r="C310" s="4">
        <v>2019</v>
      </c>
      <c r="D310" s="4" t="s">
        <v>390</v>
      </c>
      <c r="E310" s="4" t="s">
        <v>179</v>
      </c>
      <c r="F310" s="4" t="s">
        <v>579</v>
      </c>
      <c r="G310" s="4" t="s">
        <v>712</v>
      </c>
      <c r="H310" s="4" t="s">
        <v>15</v>
      </c>
      <c r="I310" s="4" t="s">
        <v>16</v>
      </c>
      <c r="J310" s="4" t="s">
        <v>126</v>
      </c>
      <c r="M310" s="4">
        <v>367</v>
      </c>
      <c r="N310" s="6" t="s">
        <v>20</v>
      </c>
      <c r="O310" s="5" t="s">
        <v>72</v>
      </c>
      <c r="P310" s="5" t="s">
        <v>21</v>
      </c>
      <c r="Q310" s="17" t="s">
        <v>48</v>
      </c>
      <c r="R310" s="5" t="s">
        <v>37</v>
      </c>
      <c r="S310" s="5" t="s">
        <v>37</v>
      </c>
      <c r="T310" s="4" t="s">
        <v>389</v>
      </c>
      <c r="U310" s="4">
        <v>900</v>
      </c>
      <c r="V310" s="4">
        <v>1.34</v>
      </c>
      <c r="X310" s="4" t="s">
        <v>99</v>
      </c>
      <c r="AB310" s="4">
        <v>124</v>
      </c>
      <c r="AD310" s="4">
        <v>50</v>
      </c>
      <c r="AF310" s="4">
        <v>127</v>
      </c>
      <c r="AH310" s="8">
        <f t="shared" si="4"/>
        <v>111.52428590911741</v>
      </c>
      <c r="AI310" s="4">
        <v>405.55199229541137</v>
      </c>
      <c r="AL310" s="4">
        <v>-127.22800614123651</v>
      </c>
      <c r="AM310" s="4">
        <v>-6.7052000629270803E-2</v>
      </c>
      <c r="AN310" s="4" t="s">
        <v>96</v>
      </c>
      <c r="AO310" s="4" t="s">
        <v>97</v>
      </c>
    </row>
    <row r="311" spans="1:41" x14ac:dyDescent="0.25">
      <c r="A311" s="4" t="s">
        <v>1246</v>
      </c>
      <c r="B311" s="4" t="s">
        <v>71</v>
      </c>
      <c r="C311" s="4">
        <v>2019</v>
      </c>
      <c r="D311" s="4" t="s">
        <v>390</v>
      </c>
      <c r="E311" s="4" t="s">
        <v>179</v>
      </c>
      <c r="F311" s="4" t="s">
        <v>579</v>
      </c>
      <c r="G311" s="4" t="s">
        <v>712</v>
      </c>
      <c r="H311" s="4" t="s">
        <v>15</v>
      </c>
      <c r="I311" s="4" t="s">
        <v>16</v>
      </c>
      <c r="J311" s="4" t="s">
        <v>126</v>
      </c>
      <c r="M311" s="4">
        <v>367</v>
      </c>
      <c r="N311" s="6" t="s">
        <v>20</v>
      </c>
      <c r="O311" s="5" t="s">
        <v>72</v>
      </c>
      <c r="P311" s="5" t="s">
        <v>21</v>
      </c>
      <c r="Q311" s="17" t="s">
        <v>48</v>
      </c>
      <c r="R311" s="5" t="s">
        <v>37</v>
      </c>
      <c r="S311" s="5" t="s">
        <v>37</v>
      </c>
      <c r="T311" s="4" t="s">
        <v>389</v>
      </c>
      <c r="U311" s="4">
        <v>900</v>
      </c>
      <c r="V311" s="4">
        <v>1.34</v>
      </c>
      <c r="X311" s="4" t="s">
        <v>99</v>
      </c>
      <c r="AB311" s="4">
        <v>124</v>
      </c>
      <c r="AD311" s="4">
        <v>50</v>
      </c>
      <c r="AF311" s="4">
        <v>127</v>
      </c>
      <c r="AH311" s="8">
        <f t="shared" si="4"/>
        <v>111.52428590911741</v>
      </c>
      <c r="AI311" s="4">
        <v>419.26587188251926</v>
      </c>
      <c r="AL311" s="4">
        <v>0</v>
      </c>
      <c r="AM311" s="4">
        <v>-3.3401671342288525E-2</v>
      </c>
      <c r="AN311" s="4" t="s">
        <v>96</v>
      </c>
      <c r="AO311" s="4" t="s">
        <v>97</v>
      </c>
    </row>
    <row r="312" spans="1:41" x14ac:dyDescent="0.25">
      <c r="A312" s="4" t="s">
        <v>1246</v>
      </c>
      <c r="B312" s="4" t="s">
        <v>71</v>
      </c>
      <c r="C312" s="4">
        <v>2019</v>
      </c>
      <c r="D312" s="4" t="s">
        <v>390</v>
      </c>
      <c r="E312" s="4" t="s">
        <v>179</v>
      </c>
      <c r="F312" s="4" t="s">
        <v>579</v>
      </c>
      <c r="G312" s="4" t="s">
        <v>712</v>
      </c>
      <c r="H312" s="4" t="s">
        <v>15</v>
      </c>
      <c r="I312" s="4" t="s">
        <v>16</v>
      </c>
      <c r="J312" s="4" t="s">
        <v>126</v>
      </c>
      <c r="M312" s="4">
        <v>367</v>
      </c>
      <c r="N312" s="6" t="s">
        <v>20</v>
      </c>
      <c r="O312" s="5" t="s">
        <v>72</v>
      </c>
      <c r="P312" s="5" t="s">
        <v>21</v>
      </c>
      <c r="Q312" s="17" t="s">
        <v>48</v>
      </c>
      <c r="R312" s="5" t="s">
        <v>37</v>
      </c>
      <c r="S312" s="5" t="s">
        <v>37</v>
      </c>
      <c r="T312" s="4" t="s">
        <v>389</v>
      </c>
      <c r="U312" s="4">
        <v>900</v>
      </c>
      <c r="V312" s="4">
        <v>1.34</v>
      </c>
      <c r="X312" s="4" t="s">
        <v>99</v>
      </c>
      <c r="AB312" s="4">
        <v>124</v>
      </c>
      <c r="AD312" s="4">
        <v>50</v>
      </c>
      <c r="AF312" s="4">
        <v>127</v>
      </c>
      <c r="AH312" s="8">
        <f t="shared" si="4"/>
        <v>111.52428590911741</v>
      </c>
      <c r="AI312" s="4">
        <v>235.53213857724234</v>
      </c>
      <c r="AL312" s="4">
        <v>52.463635223685486</v>
      </c>
      <c r="AM312" s="4">
        <v>-6.4987974588825673E-2</v>
      </c>
      <c r="AN312" s="4" t="s">
        <v>96</v>
      </c>
      <c r="AO312" s="4" t="s">
        <v>97</v>
      </c>
    </row>
    <row r="313" spans="1:41" x14ac:dyDescent="0.25">
      <c r="A313" s="4" t="s">
        <v>1246</v>
      </c>
      <c r="B313" s="4" t="s">
        <v>71</v>
      </c>
      <c r="C313" s="4">
        <v>2019</v>
      </c>
      <c r="D313" s="4" t="s">
        <v>390</v>
      </c>
      <c r="E313" s="4" t="s">
        <v>179</v>
      </c>
      <c r="F313" s="4" t="s">
        <v>579</v>
      </c>
      <c r="G313" s="4" t="s">
        <v>712</v>
      </c>
      <c r="H313" s="4" t="s">
        <v>15</v>
      </c>
      <c r="I313" s="4" t="s">
        <v>16</v>
      </c>
      <c r="J313" s="4" t="s">
        <v>126</v>
      </c>
      <c r="M313" s="4">
        <v>367</v>
      </c>
      <c r="N313" s="6" t="s">
        <v>20</v>
      </c>
      <c r="O313" s="5" t="s">
        <v>72</v>
      </c>
      <c r="P313" s="5" t="s">
        <v>21</v>
      </c>
      <c r="Q313" s="17" t="s">
        <v>48</v>
      </c>
      <c r="R313" s="5" t="s">
        <v>37</v>
      </c>
      <c r="S313" s="5" t="s">
        <v>37</v>
      </c>
      <c r="T313" s="4" t="s">
        <v>389</v>
      </c>
      <c r="U313" s="4">
        <v>900</v>
      </c>
      <c r="V313" s="4">
        <v>1.34</v>
      </c>
      <c r="X313" s="4" t="s">
        <v>99</v>
      </c>
      <c r="AB313" s="4">
        <v>124</v>
      </c>
      <c r="AD313" s="4">
        <v>50</v>
      </c>
      <c r="AF313" s="4">
        <v>127</v>
      </c>
      <c r="AH313" s="8">
        <f t="shared" si="4"/>
        <v>111.52428590911741</v>
      </c>
      <c r="AI313" s="4">
        <v>385.10313065857235</v>
      </c>
      <c r="AL313" s="4">
        <v>0</v>
      </c>
      <c r="AM313" s="4">
        <v>0</v>
      </c>
      <c r="AN313" s="4" t="s">
        <v>96</v>
      </c>
      <c r="AO313" s="4" t="s">
        <v>97</v>
      </c>
    </row>
    <row r="314" spans="1:41" x14ac:dyDescent="0.25">
      <c r="A314" s="4" t="s">
        <v>1246</v>
      </c>
      <c r="B314" s="4" t="s">
        <v>71</v>
      </c>
      <c r="C314" s="4">
        <v>2019</v>
      </c>
      <c r="D314" s="4" t="s">
        <v>390</v>
      </c>
      <c r="E314" s="4" t="s">
        <v>179</v>
      </c>
      <c r="F314" s="4" t="s">
        <v>579</v>
      </c>
      <c r="G314" s="4" t="s">
        <v>712</v>
      </c>
      <c r="H314" s="4" t="s">
        <v>15</v>
      </c>
      <c r="I314" s="4" t="s">
        <v>16</v>
      </c>
      <c r="J314" s="4" t="s">
        <v>126</v>
      </c>
      <c r="M314" s="4">
        <v>367</v>
      </c>
      <c r="N314" s="6" t="s">
        <v>20</v>
      </c>
      <c r="O314" s="5" t="s">
        <v>72</v>
      </c>
      <c r="P314" s="5" t="s">
        <v>21</v>
      </c>
      <c r="Q314" s="17" t="s">
        <v>48</v>
      </c>
      <c r="R314" s="5" t="s">
        <v>37</v>
      </c>
      <c r="S314" s="5" t="s">
        <v>37</v>
      </c>
      <c r="T314" s="4" t="s">
        <v>389</v>
      </c>
      <c r="U314" s="4">
        <v>900</v>
      </c>
      <c r="V314" s="4">
        <v>1.34</v>
      </c>
      <c r="X314" s="4" t="s">
        <v>99</v>
      </c>
      <c r="AB314" s="4">
        <v>124</v>
      </c>
      <c r="AD314" s="4">
        <v>50</v>
      </c>
      <c r="AF314" s="4">
        <v>127</v>
      </c>
      <c r="AH314" s="8">
        <f t="shared" si="4"/>
        <v>111.52428590911741</v>
      </c>
      <c r="AI314" s="4">
        <v>924.70638768686274</v>
      </c>
      <c r="AL314" s="4">
        <v>-419.18764660989603</v>
      </c>
      <c r="AM314" s="4">
        <v>0</v>
      </c>
      <c r="AN314" s="4" t="s">
        <v>96</v>
      </c>
      <c r="AO314" s="4" t="s">
        <v>97</v>
      </c>
    </row>
    <row r="315" spans="1:41" x14ac:dyDescent="0.25">
      <c r="A315" s="4" t="s">
        <v>1246</v>
      </c>
      <c r="B315" s="4" t="s">
        <v>71</v>
      </c>
      <c r="C315" s="4">
        <v>2019</v>
      </c>
      <c r="D315" s="4" t="s">
        <v>390</v>
      </c>
      <c r="E315" s="4" t="s">
        <v>179</v>
      </c>
      <c r="F315" s="4" t="s">
        <v>579</v>
      </c>
      <c r="G315" s="4" t="s">
        <v>712</v>
      </c>
      <c r="H315" s="4" t="s">
        <v>15</v>
      </c>
      <c r="I315" s="4" t="s">
        <v>16</v>
      </c>
      <c r="J315" s="4" t="s">
        <v>126</v>
      </c>
      <c r="M315" s="4">
        <v>367</v>
      </c>
      <c r="N315" s="6" t="s">
        <v>20</v>
      </c>
      <c r="O315" s="5" t="s">
        <v>72</v>
      </c>
      <c r="P315" s="5" t="s">
        <v>21</v>
      </c>
      <c r="Q315" s="17" t="s">
        <v>48</v>
      </c>
      <c r="R315" s="5" t="s">
        <v>37</v>
      </c>
      <c r="S315" s="5" t="s">
        <v>37</v>
      </c>
      <c r="T315" s="4" t="s">
        <v>389</v>
      </c>
      <c r="U315" s="4">
        <v>900</v>
      </c>
      <c r="V315" s="4">
        <v>1.34</v>
      </c>
      <c r="X315" s="4" t="s">
        <v>99</v>
      </c>
      <c r="AB315" s="4">
        <v>124</v>
      </c>
      <c r="AD315" s="4">
        <v>50</v>
      </c>
      <c r="AF315" s="4">
        <v>127</v>
      </c>
      <c r="AH315" s="8">
        <f t="shared" si="4"/>
        <v>111.52428590911741</v>
      </c>
      <c r="AI315" s="4">
        <v>792.94549461845486</v>
      </c>
      <c r="AL315" s="4">
        <v>-267.79882155125176</v>
      </c>
      <c r="AM315" s="4">
        <v>-5.609736061362057E-2</v>
      </c>
      <c r="AN315" s="4" t="s">
        <v>96</v>
      </c>
      <c r="AO315" s="4" t="s">
        <v>97</v>
      </c>
    </row>
    <row r="316" spans="1:41" x14ac:dyDescent="0.25">
      <c r="A316" s="4" t="s">
        <v>1246</v>
      </c>
      <c r="B316" s="4" t="s">
        <v>71</v>
      </c>
      <c r="C316" s="4">
        <v>2019</v>
      </c>
      <c r="D316" s="4" t="s">
        <v>390</v>
      </c>
      <c r="E316" s="4" t="s">
        <v>179</v>
      </c>
      <c r="F316" s="4" t="s">
        <v>579</v>
      </c>
      <c r="G316" s="4" t="s">
        <v>712</v>
      </c>
      <c r="H316" s="4" t="s">
        <v>15</v>
      </c>
      <c r="I316" s="4" t="s">
        <v>16</v>
      </c>
      <c r="J316" s="4" t="s">
        <v>126</v>
      </c>
      <c r="M316" s="4">
        <v>367</v>
      </c>
      <c r="N316" s="6" t="s">
        <v>20</v>
      </c>
      <c r="O316" s="5" t="s">
        <v>72</v>
      </c>
      <c r="P316" s="5" t="s">
        <v>21</v>
      </c>
      <c r="Q316" s="17" t="s">
        <v>48</v>
      </c>
      <c r="R316" s="5" t="s">
        <v>37</v>
      </c>
      <c r="S316" s="5" t="s">
        <v>37</v>
      </c>
      <c r="T316" s="4" t="s">
        <v>389</v>
      </c>
      <c r="U316" s="4">
        <v>900</v>
      </c>
      <c r="V316" s="4">
        <v>1.34</v>
      </c>
      <c r="X316" s="4" t="s">
        <v>99</v>
      </c>
      <c r="AB316" s="4">
        <v>124</v>
      </c>
      <c r="AD316" s="4">
        <v>50</v>
      </c>
      <c r="AF316" s="4">
        <v>127</v>
      </c>
      <c r="AH316" s="8">
        <f t="shared" si="4"/>
        <v>111.52428590911741</v>
      </c>
      <c r="AI316" s="4">
        <v>571.9129711303666</v>
      </c>
      <c r="AL316" s="4">
        <v>325.37278871761157</v>
      </c>
      <c r="AM316" s="4">
        <v>-3.2041454305132486E-2</v>
      </c>
      <c r="AN316" s="4" t="s">
        <v>96</v>
      </c>
      <c r="AO316" s="4" t="s">
        <v>97</v>
      </c>
    </row>
    <row r="317" spans="1:41" x14ac:dyDescent="0.25">
      <c r="A317" s="4" t="s">
        <v>1246</v>
      </c>
      <c r="B317" s="4" t="s">
        <v>71</v>
      </c>
      <c r="C317" s="4">
        <v>2019</v>
      </c>
      <c r="D317" s="4" t="s">
        <v>390</v>
      </c>
      <c r="E317" s="4" t="s">
        <v>179</v>
      </c>
      <c r="F317" s="4" t="s">
        <v>579</v>
      </c>
      <c r="G317" s="4" t="s">
        <v>712</v>
      </c>
      <c r="H317" s="4" t="s">
        <v>15</v>
      </c>
      <c r="I317" s="4" t="s">
        <v>16</v>
      </c>
      <c r="J317" s="4" t="s">
        <v>126</v>
      </c>
      <c r="M317" s="4">
        <v>367</v>
      </c>
      <c r="N317" s="6" t="s">
        <v>20</v>
      </c>
      <c r="O317" s="5" t="s">
        <v>72</v>
      </c>
      <c r="P317" s="5" t="s">
        <v>21</v>
      </c>
      <c r="Q317" s="17" t="s">
        <v>48</v>
      </c>
      <c r="R317" s="5" t="s">
        <v>37</v>
      </c>
      <c r="S317" s="5" t="s">
        <v>37</v>
      </c>
      <c r="T317" s="4" t="s">
        <v>389</v>
      </c>
      <c r="U317" s="4">
        <v>900</v>
      </c>
      <c r="V317" s="4">
        <v>1.34</v>
      </c>
      <c r="X317" s="4" t="s">
        <v>99</v>
      </c>
      <c r="AB317" s="4">
        <v>124</v>
      </c>
      <c r="AD317" s="4">
        <v>50</v>
      </c>
      <c r="AF317" s="4">
        <v>127</v>
      </c>
      <c r="AH317" s="8">
        <f t="shared" si="4"/>
        <v>111.52428590911741</v>
      </c>
      <c r="AI317" s="4">
        <v>524.92937581338833</v>
      </c>
      <c r="AL317" s="4">
        <v>94.913227549710143</v>
      </c>
      <c r="AM317" s="4">
        <v>0</v>
      </c>
      <c r="AN317" s="4" t="s">
        <v>96</v>
      </c>
      <c r="AO317" s="4" t="s">
        <v>97</v>
      </c>
    </row>
    <row r="318" spans="1:41" x14ac:dyDescent="0.25">
      <c r="A318" s="4" t="s">
        <v>1246</v>
      </c>
      <c r="B318" s="4" t="s">
        <v>71</v>
      </c>
      <c r="C318" s="4">
        <v>2019</v>
      </c>
      <c r="D318" s="4" t="s">
        <v>390</v>
      </c>
      <c r="E318" s="4" t="s">
        <v>179</v>
      </c>
      <c r="F318" s="4" t="s">
        <v>579</v>
      </c>
      <c r="G318" s="4" t="s">
        <v>712</v>
      </c>
      <c r="H318" s="4" t="s">
        <v>15</v>
      </c>
      <c r="I318" s="4" t="s">
        <v>16</v>
      </c>
      <c r="J318" s="4" t="s">
        <v>126</v>
      </c>
      <c r="M318" s="4">
        <v>367</v>
      </c>
      <c r="N318" s="6" t="s">
        <v>20</v>
      </c>
      <c r="O318" s="5" t="s">
        <v>72</v>
      </c>
      <c r="P318" s="5" t="s">
        <v>21</v>
      </c>
      <c r="Q318" s="17" t="s">
        <v>48</v>
      </c>
      <c r="R318" s="5" t="s">
        <v>37</v>
      </c>
      <c r="S318" s="5" t="s">
        <v>37</v>
      </c>
      <c r="T318" s="4" t="s">
        <v>389</v>
      </c>
      <c r="U318" s="4">
        <v>900</v>
      </c>
      <c r="V318" s="4">
        <v>1.34</v>
      </c>
      <c r="X318" s="4" t="s">
        <v>99</v>
      </c>
      <c r="AB318" s="4">
        <v>124</v>
      </c>
      <c r="AD318" s="4">
        <v>50</v>
      </c>
      <c r="AF318" s="4">
        <v>127</v>
      </c>
      <c r="AH318" s="8">
        <f t="shared" si="4"/>
        <v>111.52428590911741</v>
      </c>
      <c r="AI318" s="4">
        <v>119.94951802322535</v>
      </c>
      <c r="AL318" s="4">
        <v>0</v>
      </c>
      <c r="AM318" s="4">
        <v>9.8740618844181421E-2</v>
      </c>
      <c r="AN318" s="4" t="s">
        <v>96</v>
      </c>
      <c r="AO318" s="4" t="s">
        <v>97</v>
      </c>
    </row>
    <row r="319" spans="1:41" x14ac:dyDescent="0.25">
      <c r="A319" s="4" t="s">
        <v>1246</v>
      </c>
      <c r="B319" s="4" t="s">
        <v>71</v>
      </c>
      <c r="C319" s="4">
        <v>2019</v>
      </c>
      <c r="D319" s="4" t="s">
        <v>390</v>
      </c>
      <c r="E319" s="4" t="s">
        <v>179</v>
      </c>
      <c r="F319" s="4" t="s">
        <v>579</v>
      </c>
      <c r="G319" s="4" t="s">
        <v>712</v>
      </c>
      <c r="H319" s="4" t="s">
        <v>15</v>
      </c>
      <c r="I319" s="4" t="s">
        <v>16</v>
      </c>
      <c r="J319" s="4" t="s">
        <v>126</v>
      </c>
      <c r="M319" s="4">
        <v>367</v>
      </c>
      <c r="N319" s="6" t="s">
        <v>20</v>
      </c>
      <c r="O319" s="5" t="s">
        <v>72</v>
      </c>
      <c r="P319" s="5" t="s">
        <v>21</v>
      </c>
      <c r="Q319" s="17" t="s">
        <v>48</v>
      </c>
      <c r="R319" s="5" t="s">
        <v>37</v>
      </c>
      <c r="S319" s="5" t="s">
        <v>37</v>
      </c>
      <c r="T319" s="4" t="s">
        <v>389</v>
      </c>
      <c r="U319" s="4">
        <v>900</v>
      </c>
      <c r="V319" s="4">
        <v>1.34</v>
      </c>
      <c r="X319" s="4" t="s">
        <v>99</v>
      </c>
      <c r="AB319" s="4">
        <v>124</v>
      </c>
      <c r="AD319" s="4">
        <v>50</v>
      </c>
      <c r="AF319" s="4">
        <v>127</v>
      </c>
      <c r="AH319" s="8">
        <f t="shared" si="4"/>
        <v>111.52428590911741</v>
      </c>
      <c r="AI319" s="4">
        <v>277.54951383548035</v>
      </c>
      <c r="AL319" s="4">
        <v>0</v>
      </c>
      <c r="AM319" s="4">
        <v>0</v>
      </c>
      <c r="AN319" s="4" t="s">
        <v>96</v>
      </c>
      <c r="AO319" s="4" t="s">
        <v>97</v>
      </c>
    </row>
    <row r="320" spans="1:41" x14ac:dyDescent="0.25">
      <c r="A320" s="4" t="s">
        <v>1246</v>
      </c>
      <c r="B320" s="4" t="s">
        <v>71</v>
      </c>
      <c r="C320" s="4">
        <v>2019</v>
      </c>
      <c r="D320" s="4" t="s">
        <v>390</v>
      </c>
      <c r="E320" s="4" t="s">
        <v>179</v>
      </c>
      <c r="F320" s="4" t="s">
        <v>579</v>
      </c>
      <c r="G320" s="4" t="s">
        <v>712</v>
      </c>
      <c r="H320" s="4" t="s">
        <v>15</v>
      </c>
      <c r="I320" s="4" t="s">
        <v>16</v>
      </c>
      <c r="J320" s="4" t="s">
        <v>126</v>
      </c>
      <c r="M320" s="4">
        <v>367</v>
      </c>
      <c r="N320" s="6" t="s">
        <v>20</v>
      </c>
      <c r="O320" s="5" t="s">
        <v>72</v>
      </c>
      <c r="P320" s="5" t="s">
        <v>21</v>
      </c>
      <c r="Q320" s="17" t="s">
        <v>48</v>
      </c>
      <c r="R320" s="5" t="s">
        <v>37</v>
      </c>
      <c r="S320" s="5" t="s">
        <v>37</v>
      </c>
      <c r="T320" s="4" t="s">
        <v>389</v>
      </c>
      <c r="U320" s="4">
        <v>900</v>
      </c>
      <c r="V320" s="4">
        <v>1.34</v>
      </c>
      <c r="X320" s="4" t="s">
        <v>99</v>
      </c>
      <c r="AB320" s="4">
        <v>124</v>
      </c>
      <c r="AD320" s="4">
        <v>50</v>
      </c>
      <c r="AF320" s="4">
        <v>127</v>
      </c>
      <c r="AH320" s="8">
        <f t="shared" si="4"/>
        <v>111.52428590911741</v>
      </c>
      <c r="AI320" s="4">
        <v>258.05148512743699</v>
      </c>
      <c r="AL320" s="4">
        <v>128.4169184133174</v>
      </c>
      <c r="AM320" s="4">
        <v>6.7469629709589404E-2</v>
      </c>
      <c r="AN320" s="4" t="s">
        <v>96</v>
      </c>
      <c r="AO320" s="4" t="s">
        <v>97</v>
      </c>
    </row>
    <row r="321" spans="1:41" x14ac:dyDescent="0.25">
      <c r="A321" s="4" t="s">
        <v>1246</v>
      </c>
      <c r="B321" s="4" t="s">
        <v>71</v>
      </c>
      <c r="C321" s="15">
        <v>2019</v>
      </c>
      <c r="D321" s="4" t="s">
        <v>715</v>
      </c>
      <c r="E321" s="15" t="s">
        <v>179</v>
      </c>
      <c r="F321" s="4" t="s">
        <v>579</v>
      </c>
      <c r="G321" s="4" t="s">
        <v>712</v>
      </c>
      <c r="H321" s="15" t="s">
        <v>15</v>
      </c>
      <c r="I321" s="15" t="s">
        <v>16</v>
      </c>
      <c r="J321" s="18" t="s">
        <v>525</v>
      </c>
      <c r="K321" s="18"/>
      <c r="L321" s="18"/>
      <c r="M321" s="16"/>
      <c r="N321" s="34"/>
      <c r="O321" s="17"/>
      <c r="P321" s="5" t="s">
        <v>21</v>
      </c>
      <c r="Q321" s="17" t="s">
        <v>48</v>
      </c>
      <c r="R321" s="17" t="s">
        <v>37</v>
      </c>
      <c r="S321" s="17" t="s">
        <v>37</v>
      </c>
      <c r="AH321" s="8">
        <f t="shared" si="4"/>
        <v>0</v>
      </c>
      <c r="AI321" s="16"/>
      <c r="AJ321" s="16"/>
      <c r="AK321" s="16"/>
      <c r="AL321" s="16"/>
      <c r="AM321" s="16">
        <v>5.4719999999999998E-2</v>
      </c>
      <c r="AN321" s="4" t="s">
        <v>96</v>
      </c>
      <c r="AO321" s="4" t="s">
        <v>98</v>
      </c>
    </row>
    <row r="322" spans="1:41" x14ac:dyDescent="0.25">
      <c r="A322" s="4" t="s">
        <v>1246</v>
      </c>
      <c r="B322" s="4" t="s">
        <v>71</v>
      </c>
      <c r="C322" s="15">
        <v>2019</v>
      </c>
      <c r="D322" s="4" t="s">
        <v>715</v>
      </c>
      <c r="E322" s="15" t="s">
        <v>179</v>
      </c>
      <c r="F322" s="4" t="s">
        <v>579</v>
      </c>
      <c r="G322" s="4" t="s">
        <v>712</v>
      </c>
      <c r="H322" s="15" t="s">
        <v>15</v>
      </c>
      <c r="I322" s="15" t="s">
        <v>16</v>
      </c>
      <c r="J322" s="18" t="s">
        <v>525</v>
      </c>
      <c r="K322" s="18"/>
      <c r="L322" s="18"/>
      <c r="M322" s="16"/>
      <c r="N322" s="34"/>
      <c r="O322" s="17"/>
      <c r="P322" s="5" t="s">
        <v>21</v>
      </c>
      <c r="Q322" s="17" t="s">
        <v>48</v>
      </c>
      <c r="R322" s="17" t="s">
        <v>37</v>
      </c>
      <c r="S322" s="17" t="s">
        <v>37</v>
      </c>
      <c r="AH322" s="8">
        <f t="shared" ref="AH322:AH385" si="5">(AB322*(14.01/18.04))+(AC322*(14.01/62))+(AD322*(14.01/46.01))</f>
        <v>0</v>
      </c>
      <c r="AI322" s="16"/>
      <c r="AJ322" s="16"/>
      <c r="AK322" s="16"/>
      <c r="AL322" s="16"/>
      <c r="AM322" s="16">
        <v>0.10968000000000001</v>
      </c>
      <c r="AN322" s="4" t="s">
        <v>96</v>
      </c>
      <c r="AO322" s="4" t="s">
        <v>98</v>
      </c>
    </row>
    <row r="323" spans="1:41" x14ac:dyDescent="0.25">
      <c r="A323" s="4" t="s">
        <v>1246</v>
      </c>
      <c r="B323" s="4" t="s">
        <v>71</v>
      </c>
      <c r="C323" s="15">
        <v>2019</v>
      </c>
      <c r="D323" s="4" t="s">
        <v>715</v>
      </c>
      <c r="E323" s="15" t="s">
        <v>179</v>
      </c>
      <c r="F323" s="4" t="s">
        <v>579</v>
      </c>
      <c r="G323" s="4" t="s">
        <v>712</v>
      </c>
      <c r="H323" s="15" t="s">
        <v>15</v>
      </c>
      <c r="I323" s="15" t="s">
        <v>16</v>
      </c>
      <c r="J323" s="18" t="s">
        <v>525</v>
      </c>
      <c r="K323" s="18"/>
      <c r="L323" s="18"/>
      <c r="M323" s="16"/>
      <c r="N323" s="34"/>
      <c r="O323" s="17"/>
      <c r="P323" s="5" t="s">
        <v>21</v>
      </c>
      <c r="Q323" s="17" t="s">
        <v>48</v>
      </c>
      <c r="R323" s="17" t="s">
        <v>37</v>
      </c>
      <c r="S323" s="17" t="s">
        <v>37</v>
      </c>
      <c r="AH323" s="8">
        <f t="shared" si="5"/>
        <v>0</v>
      </c>
      <c r="AI323" s="16"/>
      <c r="AJ323" s="16"/>
      <c r="AK323" s="16"/>
      <c r="AL323" s="16"/>
      <c r="AM323" s="16">
        <v>0.13704</v>
      </c>
      <c r="AN323" s="4" t="s">
        <v>96</v>
      </c>
      <c r="AO323" s="4" t="s">
        <v>98</v>
      </c>
    </row>
    <row r="324" spans="1:41" x14ac:dyDescent="0.25">
      <c r="A324" s="4" t="s">
        <v>1246</v>
      </c>
      <c r="B324" s="4" t="s">
        <v>17</v>
      </c>
      <c r="C324" s="4">
        <v>2012</v>
      </c>
      <c r="D324" s="4" t="s">
        <v>18</v>
      </c>
      <c r="E324" s="4" t="s">
        <v>179</v>
      </c>
      <c r="F324" s="4" t="s">
        <v>579</v>
      </c>
      <c r="G324" s="4" t="s">
        <v>712</v>
      </c>
      <c r="H324" s="4" t="s">
        <v>15</v>
      </c>
      <c r="I324" s="4" t="s">
        <v>16</v>
      </c>
      <c r="J324" s="4" t="s">
        <v>277</v>
      </c>
      <c r="M324" s="4">
        <v>93</v>
      </c>
      <c r="N324" s="6" t="s">
        <v>278</v>
      </c>
      <c r="O324" s="5" t="s">
        <v>279</v>
      </c>
      <c r="P324" s="5" t="s">
        <v>185</v>
      </c>
      <c r="Q324" s="17" t="s">
        <v>185</v>
      </c>
      <c r="R324" s="5" t="s">
        <v>44</v>
      </c>
      <c r="S324" s="5" t="s">
        <v>228</v>
      </c>
      <c r="X324" s="4" t="s">
        <v>99</v>
      </c>
      <c r="AH324" s="25">
        <f t="shared" si="5"/>
        <v>0</v>
      </c>
      <c r="AI324" s="4">
        <v>205.44</v>
      </c>
      <c r="AM324" s="4">
        <v>2.04</v>
      </c>
      <c r="AN324" s="4" t="s">
        <v>96</v>
      </c>
      <c r="AO324" s="4" t="s">
        <v>98</v>
      </c>
    </row>
    <row r="325" spans="1:41" x14ac:dyDescent="0.25">
      <c r="A325" s="4" t="s">
        <v>1246</v>
      </c>
      <c r="B325" s="4" t="s">
        <v>17</v>
      </c>
      <c r="C325" s="4">
        <v>2019</v>
      </c>
      <c r="D325" s="4" t="s">
        <v>18</v>
      </c>
      <c r="E325" s="4" t="s">
        <v>179</v>
      </c>
      <c r="F325" s="4" t="s">
        <v>579</v>
      </c>
      <c r="G325" s="4" t="s">
        <v>712</v>
      </c>
      <c r="H325" s="4" t="s">
        <v>15</v>
      </c>
      <c r="I325" s="4" t="s">
        <v>16</v>
      </c>
      <c r="J325" s="4" t="s">
        <v>19</v>
      </c>
      <c r="M325" s="4">
        <v>367</v>
      </c>
      <c r="N325" s="6" t="s">
        <v>20</v>
      </c>
      <c r="O325" s="5" t="s">
        <v>72</v>
      </c>
      <c r="P325" s="5" t="s">
        <v>21</v>
      </c>
      <c r="Q325" s="17" t="s">
        <v>48</v>
      </c>
      <c r="R325" s="5" t="s">
        <v>37</v>
      </c>
      <c r="S325" s="5" t="s">
        <v>37</v>
      </c>
      <c r="U325" s="7">
        <v>17100</v>
      </c>
      <c r="W325" s="4">
        <v>1.5</v>
      </c>
      <c r="X325" s="4" t="s">
        <v>99</v>
      </c>
      <c r="Y325" s="8">
        <v>16.5</v>
      </c>
      <c r="Z325" s="8">
        <v>5.95</v>
      </c>
      <c r="AA325" s="8"/>
      <c r="AB325" s="8"/>
      <c r="AC325" s="8"/>
      <c r="AD325" s="8"/>
      <c r="AE325" s="8"/>
      <c r="AF325" s="8"/>
      <c r="AG325" s="8">
        <v>20.3</v>
      </c>
      <c r="AH325" s="8">
        <f t="shared" si="5"/>
        <v>0</v>
      </c>
      <c r="AI325" s="8">
        <v>9.02</v>
      </c>
      <c r="AJ325" s="8"/>
      <c r="AK325" s="8"/>
      <c r="AL325" s="8"/>
      <c r="AM325" s="8">
        <v>2.13</v>
      </c>
      <c r="AN325" s="4" t="s">
        <v>96</v>
      </c>
      <c r="AO325" s="4" t="s">
        <v>97</v>
      </c>
    </row>
    <row r="326" spans="1:41" x14ac:dyDescent="0.25">
      <c r="A326" s="4" t="s">
        <v>1246</v>
      </c>
      <c r="B326" s="4" t="s">
        <v>17</v>
      </c>
      <c r="C326" s="4">
        <v>2019</v>
      </c>
      <c r="D326" s="4" t="s">
        <v>18</v>
      </c>
      <c r="E326" s="4" t="s">
        <v>179</v>
      </c>
      <c r="F326" s="4" t="s">
        <v>579</v>
      </c>
      <c r="G326" s="4" t="s">
        <v>712</v>
      </c>
      <c r="H326" s="4" t="s">
        <v>15</v>
      </c>
      <c r="I326" s="4" t="s">
        <v>16</v>
      </c>
      <c r="J326" s="4" t="s">
        <v>19</v>
      </c>
      <c r="M326" s="4">
        <v>367</v>
      </c>
      <c r="N326" s="6" t="s">
        <v>20</v>
      </c>
      <c r="O326" s="5" t="s">
        <v>72</v>
      </c>
      <c r="P326" s="5" t="s">
        <v>21</v>
      </c>
      <c r="Q326" s="17" t="s">
        <v>48</v>
      </c>
      <c r="R326" s="5" t="s">
        <v>37</v>
      </c>
      <c r="S326" s="5" t="s">
        <v>37</v>
      </c>
      <c r="U326" s="7">
        <v>900</v>
      </c>
      <c r="W326" s="4">
        <v>1.5</v>
      </c>
      <c r="X326" s="4" t="s">
        <v>99</v>
      </c>
      <c r="Y326" s="8"/>
      <c r="Z326" s="8"/>
      <c r="AA326" s="8"/>
      <c r="AB326" s="8"/>
      <c r="AC326" s="8"/>
      <c r="AD326" s="8"/>
      <c r="AE326" s="8"/>
      <c r="AF326" s="8"/>
      <c r="AG326" s="8">
        <v>20.3</v>
      </c>
      <c r="AH326" s="8">
        <f t="shared" si="5"/>
        <v>0</v>
      </c>
      <c r="AI326" s="8">
        <v>9.4600000000000009</v>
      </c>
      <c r="AJ326" s="8"/>
      <c r="AK326" s="8"/>
      <c r="AL326" s="8"/>
      <c r="AM326" s="8">
        <v>4.8499999999999996</v>
      </c>
      <c r="AN326" s="4" t="s">
        <v>96</v>
      </c>
      <c r="AO326" s="4" t="s">
        <v>97</v>
      </c>
    </row>
    <row r="327" spans="1:41" x14ac:dyDescent="0.25">
      <c r="A327" s="4" t="s">
        <v>1246</v>
      </c>
      <c r="B327" s="4" t="s">
        <v>17</v>
      </c>
      <c r="C327" s="4">
        <v>2019</v>
      </c>
      <c r="D327" s="4" t="s">
        <v>18</v>
      </c>
      <c r="E327" s="4" t="s">
        <v>179</v>
      </c>
      <c r="F327" s="4" t="s">
        <v>579</v>
      </c>
      <c r="G327" s="4" t="s">
        <v>712</v>
      </c>
      <c r="H327" s="4" t="s">
        <v>15</v>
      </c>
      <c r="I327" s="4" t="s">
        <v>16</v>
      </c>
      <c r="J327" s="4" t="s">
        <v>19</v>
      </c>
      <c r="M327" s="4">
        <v>367</v>
      </c>
      <c r="N327" s="6" t="s">
        <v>20</v>
      </c>
      <c r="O327" s="5" t="s">
        <v>72</v>
      </c>
      <c r="P327" s="5" t="s">
        <v>21</v>
      </c>
      <c r="Q327" s="17" t="s">
        <v>48</v>
      </c>
      <c r="R327" s="5" t="s">
        <v>37</v>
      </c>
      <c r="S327" s="5" t="s">
        <v>37</v>
      </c>
      <c r="U327" s="7">
        <v>7100</v>
      </c>
      <c r="W327" s="4">
        <v>1.5</v>
      </c>
      <c r="X327" s="4" t="s">
        <v>99</v>
      </c>
      <c r="Y327" s="8"/>
      <c r="Z327" s="8"/>
      <c r="AA327" s="8"/>
      <c r="AB327" s="8"/>
      <c r="AC327" s="8"/>
      <c r="AD327" s="8"/>
      <c r="AE327" s="8"/>
      <c r="AF327" s="8"/>
      <c r="AG327" s="8">
        <v>20.3</v>
      </c>
      <c r="AH327" s="8">
        <f t="shared" si="5"/>
        <v>0</v>
      </c>
      <c r="AI327" s="8">
        <v>14.3</v>
      </c>
      <c r="AJ327" s="8"/>
      <c r="AK327" s="8"/>
      <c r="AL327" s="8"/>
      <c r="AM327" s="8">
        <v>4.3</v>
      </c>
      <c r="AN327" s="4" t="s">
        <v>96</v>
      </c>
      <c r="AO327" s="4" t="s">
        <v>97</v>
      </c>
    </row>
    <row r="328" spans="1:41" x14ac:dyDescent="0.25">
      <c r="A328" s="4" t="s">
        <v>1246</v>
      </c>
      <c r="B328" s="4" t="s">
        <v>17</v>
      </c>
      <c r="C328" s="4">
        <v>2019</v>
      </c>
      <c r="D328" s="4" t="s">
        <v>18</v>
      </c>
      <c r="E328" s="4" t="s">
        <v>179</v>
      </c>
      <c r="F328" s="4" t="s">
        <v>579</v>
      </c>
      <c r="G328" s="4" t="s">
        <v>712</v>
      </c>
      <c r="H328" s="4" t="s">
        <v>15</v>
      </c>
      <c r="I328" s="4" t="s">
        <v>16</v>
      </c>
      <c r="N328" s="6" t="s">
        <v>20</v>
      </c>
      <c r="O328" s="5" t="s">
        <v>72</v>
      </c>
      <c r="P328" s="5" t="s">
        <v>21</v>
      </c>
      <c r="Q328" s="17" t="s">
        <v>48</v>
      </c>
      <c r="R328" s="5" t="s">
        <v>37</v>
      </c>
      <c r="S328" s="5" t="s">
        <v>37</v>
      </c>
      <c r="X328" s="4" t="s">
        <v>99</v>
      </c>
      <c r="Y328" s="14"/>
      <c r="Z328" s="8"/>
      <c r="AA328" s="8"/>
      <c r="AB328" s="8"/>
      <c r="AC328" s="8"/>
      <c r="AD328" s="8"/>
      <c r="AE328" s="8"/>
      <c r="AF328" s="8"/>
      <c r="AG328" s="8"/>
      <c r="AH328" s="8">
        <f t="shared" si="5"/>
        <v>0</v>
      </c>
      <c r="AI328" s="14">
        <v>262.24</v>
      </c>
      <c r="AJ328" s="14"/>
      <c r="AK328" s="14"/>
      <c r="AL328" s="8"/>
      <c r="AM328" s="8"/>
      <c r="AN328" s="4" t="s">
        <v>96</v>
      </c>
      <c r="AO328" s="4" t="s">
        <v>98</v>
      </c>
    </row>
    <row r="329" spans="1:41" x14ac:dyDescent="0.25">
      <c r="A329" s="4" t="s">
        <v>1246</v>
      </c>
      <c r="B329" s="4" t="s">
        <v>17</v>
      </c>
      <c r="C329" s="4">
        <v>2012</v>
      </c>
      <c r="D329" s="4" t="s">
        <v>18</v>
      </c>
      <c r="E329" s="4" t="s">
        <v>179</v>
      </c>
      <c r="F329" s="4" t="s">
        <v>579</v>
      </c>
      <c r="G329" s="4" t="s">
        <v>712</v>
      </c>
      <c r="H329" s="4" t="s">
        <v>15</v>
      </c>
      <c r="I329" s="4" t="s">
        <v>16</v>
      </c>
      <c r="N329" s="6" t="s">
        <v>278</v>
      </c>
      <c r="O329" s="5" t="s">
        <v>280</v>
      </c>
      <c r="P329" s="5" t="s">
        <v>185</v>
      </c>
      <c r="Q329" s="17" t="s">
        <v>185</v>
      </c>
      <c r="R329" s="5" t="s">
        <v>44</v>
      </c>
      <c r="S329" s="5" t="s">
        <v>228</v>
      </c>
      <c r="X329" s="4" t="s">
        <v>99</v>
      </c>
      <c r="Y329" s="5"/>
      <c r="AH329" s="25">
        <f t="shared" si="5"/>
        <v>0</v>
      </c>
      <c r="AI329" s="14">
        <v>205.44</v>
      </c>
      <c r="AJ329" s="14"/>
      <c r="AK329" s="5"/>
      <c r="AN329" s="4" t="s">
        <v>96</v>
      </c>
      <c r="AO329" s="4" t="s">
        <v>98</v>
      </c>
    </row>
    <row r="330" spans="1:41" x14ac:dyDescent="0.25">
      <c r="A330" s="4" t="s">
        <v>1248</v>
      </c>
      <c r="B330" s="12" t="s">
        <v>178</v>
      </c>
      <c r="C330" s="4">
        <v>2021</v>
      </c>
      <c r="D330" s="12" t="s">
        <v>834</v>
      </c>
      <c r="E330" s="12" t="s">
        <v>179</v>
      </c>
      <c r="F330" s="4" t="s">
        <v>579</v>
      </c>
      <c r="G330" s="4" t="s">
        <v>716</v>
      </c>
      <c r="H330" s="4" t="s">
        <v>15</v>
      </c>
      <c r="I330" s="4" t="s">
        <v>16</v>
      </c>
      <c r="J330" s="12" t="s">
        <v>100</v>
      </c>
      <c r="K330" s="12"/>
      <c r="L330" s="12"/>
      <c r="R330" s="5" t="s">
        <v>37</v>
      </c>
      <c r="S330" s="5" t="s">
        <v>37</v>
      </c>
      <c r="Y330" s="8"/>
      <c r="Z330" s="8"/>
      <c r="AA330" s="8"/>
      <c r="AB330" s="8"/>
      <c r="AC330" s="8"/>
      <c r="AD330" s="8"/>
      <c r="AE330" s="8"/>
      <c r="AF330" s="8"/>
      <c r="AG330" s="8"/>
      <c r="AH330" s="8">
        <f t="shared" si="5"/>
        <v>0</v>
      </c>
      <c r="AI330" s="8">
        <v>216.48</v>
      </c>
      <c r="AJ330" s="8"/>
      <c r="AK330" s="8"/>
      <c r="AL330" s="8"/>
      <c r="AM330" s="8"/>
      <c r="AN330" s="4" t="s">
        <v>96</v>
      </c>
      <c r="AO330" s="4" t="s">
        <v>98</v>
      </c>
    </row>
    <row r="331" spans="1:41" x14ac:dyDescent="0.25">
      <c r="A331" s="4" t="s">
        <v>1248</v>
      </c>
      <c r="B331" s="12" t="s">
        <v>178</v>
      </c>
      <c r="C331" s="4">
        <v>2021</v>
      </c>
      <c r="D331" s="12" t="s">
        <v>834</v>
      </c>
      <c r="E331" s="12" t="s">
        <v>179</v>
      </c>
      <c r="F331" s="4" t="s">
        <v>579</v>
      </c>
      <c r="G331" s="4" t="s">
        <v>716</v>
      </c>
      <c r="H331" s="4" t="s">
        <v>15</v>
      </c>
      <c r="I331" s="4" t="s">
        <v>16</v>
      </c>
      <c r="J331" s="12" t="s">
        <v>100</v>
      </c>
      <c r="K331" s="12"/>
      <c r="L331" s="12"/>
      <c r="R331" s="5" t="s">
        <v>37</v>
      </c>
      <c r="S331" s="5" t="s">
        <v>37</v>
      </c>
      <c r="Y331" s="8"/>
      <c r="Z331" s="8"/>
      <c r="AA331" s="8"/>
      <c r="AB331" s="8"/>
      <c r="AC331" s="8"/>
      <c r="AD331" s="8"/>
      <c r="AE331" s="8"/>
      <c r="AF331" s="8"/>
      <c r="AG331" s="8"/>
      <c r="AH331" s="8">
        <f t="shared" si="5"/>
        <v>0</v>
      </c>
      <c r="AI331" s="8">
        <v>227.04000000000002</v>
      </c>
      <c r="AJ331" s="8"/>
      <c r="AK331" s="8"/>
      <c r="AL331" s="8"/>
      <c r="AM331" s="8"/>
      <c r="AN331" s="4" t="s">
        <v>96</v>
      </c>
      <c r="AO331" s="4" t="s">
        <v>98</v>
      </c>
    </row>
    <row r="332" spans="1:41" x14ac:dyDescent="0.25">
      <c r="A332" s="4" t="s">
        <v>1248</v>
      </c>
      <c r="B332" s="12" t="s">
        <v>178</v>
      </c>
      <c r="C332" s="4">
        <v>2021</v>
      </c>
      <c r="D332" s="12" t="s">
        <v>834</v>
      </c>
      <c r="E332" s="12" t="s">
        <v>179</v>
      </c>
      <c r="F332" s="4" t="s">
        <v>579</v>
      </c>
      <c r="G332" s="4" t="s">
        <v>716</v>
      </c>
      <c r="H332" s="4" t="s">
        <v>15</v>
      </c>
      <c r="I332" s="4" t="s">
        <v>16</v>
      </c>
      <c r="J332" s="12" t="s">
        <v>100</v>
      </c>
      <c r="K332" s="12"/>
      <c r="L332" s="12"/>
      <c r="R332" s="5" t="s">
        <v>37</v>
      </c>
      <c r="S332" s="5" t="s">
        <v>37</v>
      </c>
      <c r="Y332" s="8"/>
      <c r="Z332" s="8"/>
      <c r="AA332" s="8"/>
      <c r="AB332" s="8"/>
      <c r="AC332" s="8"/>
      <c r="AD332" s="8"/>
      <c r="AE332" s="8"/>
      <c r="AF332" s="8"/>
      <c r="AG332" s="8"/>
      <c r="AH332" s="8">
        <f t="shared" si="5"/>
        <v>0</v>
      </c>
      <c r="AI332" s="8">
        <v>343.20000000000005</v>
      </c>
      <c r="AJ332" s="8"/>
      <c r="AK332" s="8"/>
      <c r="AL332" s="8"/>
      <c r="AM332" s="8"/>
      <c r="AN332" s="4" t="s">
        <v>96</v>
      </c>
      <c r="AO332" s="4" t="s">
        <v>98</v>
      </c>
    </row>
    <row r="333" spans="1:41" x14ac:dyDescent="0.25">
      <c r="A333" s="4" t="s">
        <v>1249</v>
      </c>
      <c r="B333" s="15" t="s">
        <v>504</v>
      </c>
      <c r="C333" s="15">
        <v>2009</v>
      </c>
      <c r="D333" s="15" t="s">
        <v>858</v>
      </c>
      <c r="E333" s="15" t="s">
        <v>179</v>
      </c>
      <c r="F333" s="4" t="s">
        <v>579</v>
      </c>
      <c r="G333" s="4" t="s">
        <v>567</v>
      </c>
      <c r="H333" s="15" t="s">
        <v>15</v>
      </c>
      <c r="I333" s="15" t="s">
        <v>16</v>
      </c>
      <c r="J333" s="18" t="s">
        <v>191</v>
      </c>
      <c r="K333" s="18"/>
      <c r="L333" s="18"/>
      <c r="M333" s="17"/>
      <c r="N333" s="33"/>
      <c r="O333" s="17"/>
      <c r="P333" s="5" t="s">
        <v>21</v>
      </c>
      <c r="Q333" s="17" t="s">
        <v>48</v>
      </c>
      <c r="R333" s="5" t="s">
        <v>44</v>
      </c>
      <c r="S333" s="17" t="s">
        <v>432</v>
      </c>
      <c r="AH333" s="8">
        <f t="shared" si="5"/>
        <v>0</v>
      </c>
      <c r="AI333" s="21">
        <v>390</v>
      </c>
      <c r="AJ333" s="21"/>
      <c r="AK333" s="21"/>
      <c r="AL333" s="21"/>
      <c r="AM333" s="15"/>
      <c r="AN333" s="4" t="s">
        <v>96</v>
      </c>
      <c r="AO333" s="4" t="s">
        <v>98</v>
      </c>
    </row>
    <row r="334" spans="1:41" ht="13.8" customHeight="1" x14ac:dyDescent="0.25">
      <c r="A334" s="4" t="s">
        <v>1249</v>
      </c>
      <c r="B334" s="15" t="s">
        <v>504</v>
      </c>
      <c r="C334" s="15">
        <v>2009</v>
      </c>
      <c r="D334" s="15" t="s">
        <v>858</v>
      </c>
      <c r="E334" s="15" t="s">
        <v>179</v>
      </c>
      <c r="F334" s="4" t="s">
        <v>579</v>
      </c>
      <c r="G334" s="4" t="s">
        <v>567</v>
      </c>
      <c r="H334" s="15" t="s">
        <v>15</v>
      </c>
      <c r="I334" s="15" t="s">
        <v>16</v>
      </c>
      <c r="J334" s="18" t="s">
        <v>191</v>
      </c>
      <c r="K334" s="18"/>
      <c r="L334" s="18"/>
      <c r="M334" s="16"/>
      <c r="N334" s="34"/>
      <c r="O334" s="17"/>
      <c r="P334" s="5" t="s">
        <v>21</v>
      </c>
      <c r="Q334" s="17" t="s">
        <v>48</v>
      </c>
      <c r="R334" s="5" t="s">
        <v>44</v>
      </c>
      <c r="S334" s="24" t="s">
        <v>432</v>
      </c>
      <c r="AH334" s="8">
        <f t="shared" si="5"/>
        <v>0</v>
      </c>
      <c r="AI334" s="15"/>
      <c r="AJ334" s="15"/>
      <c r="AK334" s="15"/>
      <c r="AL334" s="15"/>
      <c r="AM334" s="15">
        <v>1.2</v>
      </c>
      <c r="AN334" s="4" t="s">
        <v>96</v>
      </c>
      <c r="AO334" s="4" t="s">
        <v>98</v>
      </c>
    </row>
    <row r="335" spans="1:41" x14ac:dyDescent="0.25">
      <c r="A335" s="4" t="s">
        <v>1249</v>
      </c>
      <c r="B335" s="15" t="s">
        <v>504</v>
      </c>
      <c r="C335" s="15">
        <v>2009</v>
      </c>
      <c r="D335" s="15" t="s">
        <v>858</v>
      </c>
      <c r="E335" s="15" t="s">
        <v>179</v>
      </c>
      <c r="F335" s="4" t="s">
        <v>579</v>
      </c>
      <c r="G335" s="4" t="s">
        <v>567</v>
      </c>
      <c r="H335" s="15" t="s">
        <v>15</v>
      </c>
      <c r="I335" s="15" t="s">
        <v>16</v>
      </c>
      <c r="J335" s="18" t="s">
        <v>191</v>
      </c>
      <c r="K335" s="18"/>
      <c r="L335" s="18"/>
      <c r="M335" s="17"/>
      <c r="N335" s="33"/>
      <c r="O335" s="17"/>
      <c r="P335" s="5" t="s">
        <v>185</v>
      </c>
      <c r="Q335" s="17" t="s">
        <v>185</v>
      </c>
      <c r="R335" s="5" t="s">
        <v>44</v>
      </c>
      <c r="S335" s="17" t="s">
        <v>420</v>
      </c>
      <c r="AH335" s="8">
        <f t="shared" si="5"/>
        <v>0</v>
      </c>
      <c r="AI335" s="21">
        <v>390</v>
      </c>
      <c r="AJ335" s="21"/>
      <c r="AK335" s="21"/>
      <c r="AL335" s="21"/>
      <c r="AM335" s="15"/>
      <c r="AN335" s="4" t="s">
        <v>96</v>
      </c>
      <c r="AO335" s="4" t="s">
        <v>98</v>
      </c>
    </row>
    <row r="336" spans="1:41" ht="13.8" customHeight="1" x14ac:dyDescent="0.25">
      <c r="A336" s="4" t="s">
        <v>1249</v>
      </c>
      <c r="B336" s="15" t="s">
        <v>504</v>
      </c>
      <c r="C336" s="15">
        <v>2009</v>
      </c>
      <c r="D336" s="15" t="s">
        <v>858</v>
      </c>
      <c r="E336" s="15" t="s">
        <v>179</v>
      </c>
      <c r="F336" s="4" t="s">
        <v>579</v>
      </c>
      <c r="G336" s="4" t="s">
        <v>567</v>
      </c>
      <c r="H336" s="15" t="s">
        <v>15</v>
      </c>
      <c r="I336" s="15" t="s">
        <v>16</v>
      </c>
      <c r="J336" s="18" t="s">
        <v>191</v>
      </c>
      <c r="K336" s="18"/>
      <c r="L336" s="18"/>
      <c r="M336" s="16"/>
      <c r="N336" s="34"/>
      <c r="O336" s="17"/>
      <c r="P336" s="24" t="s">
        <v>185</v>
      </c>
      <c r="Q336" s="17" t="s">
        <v>185</v>
      </c>
      <c r="R336" s="5" t="s">
        <v>44</v>
      </c>
      <c r="S336" s="24" t="s">
        <v>420</v>
      </c>
      <c r="AH336" s="8">
        <f t="shared" si="5"/>
        <v>0</v>
      </c>
      <c r="AI336" s="15"/>
      <c r="AJ336" s="15"/>
      <c r="AK336" s="15"/>
      <c r="AL336" s="15"/>
      <c r="AM336" s="15">
        <v>2.04</v>
      </c>
      <c r="AN336" s="4" t="s">
        <v>96</v>
      </c>
      <c r="AO336" s="4" t="s">
        <v>98</v>
      </c>
    </row>
    <row r="337" spans="1:41" ht="13.8" customHeight="1" x14ac:dyDescent="0.25">
      <c r="A337" s="4" t="s">
        <v>1250</v>
      </c>
      <c r="B337" s="4" t="s">
        <v>1083</v>
      </c>
      <c r="C337" s="4">
        <v>2008</v>
      </c>
      <c r="D337" s="4" t="s">
        <v>1086</v>
      </c>
      <c r="E337" s="4" t="s">
        <v>179</v>
      </c>
      <c r="F337" s="4" t="s">
        <v>578</v>
      </c>
      <c r="G337" s="4" t="s">
        <v>1085</v>
      </c>
      <c r="H337" s="15" t="s">
        <v>15</v>
      </c>
      <c r="I337" s="15" t="s">
        <v>16</v>
      </c>
      <c r="J337" s="4" t="s">
        <v>1084</v>
      </c>
      <c r="P337" s="5" t="s">
        <v>185</v>
      </c>
      <c r="Q337" s="5" t="s">
        <v>185</v>
      </c>
      <c r="R337" s="5" t="s">
        <v>44</v>
      </c>
      <c r="X337" s="4" t="s">
        <v>99</v>
      </c>
      <c r="Y337" s="4">
        <v>26.3</v>
      </c>
      <c r="AH337" s="8">
        <f t="shared" si="5"/>
        <v>0</v>
      </c>
      <c r="AI337" s="4">
        <v>98.45</v>
      </c>
      <c r="AN337" s="4" t="s">
        <v>96</v>
      </c>
      <c r="AO337" s="4" t="s">
        <v>97</v>
      </c>
    </row>
    <row r="338" spans="1:41" x14ac:dyDescent="0.25">
      <c r="A338" s="4" t="s">
        <v>1251</v>
      </c>
      <c r="B338" s="4" t="s">
        <v>161</v>
      </c>
      <c r="C338" s="4">
        <v>2022</v>
      </c>
      <c r="D338" s="4" t="s">
        <v>1093</v>
      </c>
      <c r="E338" s="4" t="s">
        <v>179</v>
      </c>
      <c r="F338" s="4" t="s">
        <v>579</v>
      </c>
      <c r="G338" s="4" t="s">
        <v>1092</v>
      </c>
      <c r="H338" s="15" t="s">
        <v>15</v>
      </c>
      <c r="I338" s="15" t="s">
        <v>16</v>
      </c>
      <c r="J338" s="4" t="s">
        <v>1111</v>
      </c>
      <c r="M338" s="4">
        <v>183</v>
      </c>
      <c r="N338" s="6" t="s">
        <v>1109</v>
      </c>
      <c r="O338" s="4" t="s">
        <v>1110</v>
      </c>
      <c r="P338" s="5" t="s">
        <v>423</v>
      </c>
      <c r="Q338" s="5" t="s">
        <v>1098</v>
      </c>
      <c r="R338" s="5" t="s">
        <v>37</v>
      </c>
      <c r="S338" s="5" t="s">
        <v>37</v>
      </c>
      <c r="T338" s="4" t="s">
        <v>1114</v>
      </c>
      <c r="U338" s="4">
        <v>13300</v>
      </c>
      <c r="V338" s="4">
        <v>1.5</v>
      </c>
      <c r="X338" s="4" t="s">
        <v>95</v>
      </c>
      <c r="Y338" s="4">
        <v>22.7</v>
      </c>
      <c r="Z338" s="4">
        <v>8.57</v>
      </c>
      <c r="AA338" s="4">
        <v>9.48</v>
      </c>
      <c r="AH338" s="8">
        <f t="shared" si="5"/>
        <v>0</v>
      </c>
      <c r="AL338" s="4">
        <v>-608.88</v>
      </c>
      <c r="AN338" s="4" t="s">
        <v>1105</v>
      </c>
      <c r="AO338" s="4" t="s">
        <v>97</v>
      </c>
    </row>
    <row r="339" spans="1:41" x14ac:dyDescent="0.25">
      <c r="A339" s="4" t="s">
        <v>1251</v>
      </c>
      <c r="B339" s="4" t="s">
        <v>161</v>
      </c>
      <c r="C339" s="4">
        <v>2022</v>
      </c>
      <c r="D339" s="4" t="s">
        <v>1093</v>
      </c>
      <c r="E339" s="4" t="s">
        <v>179</v>
      </c>
      <c r="F339" s="4" t="s">
        <v>579</v>
      </c>
      <c r="G339" s="4" t="s">
        <v>1092</v>
      </c>
      <c r="H339" s="15" t="s">
        <v>15</v>
      </c>
      <c r="I339" s="15" t="s">
        <v>16</v>
      </c>
      <c r="J339" s="4" t="s">
        <v>1111</v>
      </c>
      <c r="M339" s="4">
        <v>183</v>
      </c>
      <c r="N339" s="6" t="s">
        <v>1112</v>
      </c>
      <c r="O339" s="4" t="s">
        <v>1113</v>
      </c>
      <c r="P339" s="5" t="s">
        <v>423</v>
      </c>
      <c r="Q339" s="5" t="s">
        <v>1099</v>
      </c>
      <c r="R339" s="5" t="s">
        <v>37</v>
      </c>
      <c r="S339" s="5" t="s">
        <v>37</v>
      </c>
      <c r="T339" s="4" t="s">
        <v>1115</v>
      </c>
      <c r="U339" s="4">
        <v>13300</v>
      </c>
      <c r="V339" s="4">
        <v>1.5</v>
      </c>
      <c r="X339" s="4" t="s">
        <v>95</v>
      </c>
      <c r="Y339" s="4">
        <v>22.7</v>
      </c>
      <c r="Z339" s="4">
        <v>8.6300000000000008</v>
      </c>
      <c r="AA339" s="4">
        <v>9.48</v>
      </c>
      <c r="AH339" s="25">
        <f t="shared" si="5"/>
        <v>0</v>
      </c>
      <c r="AL339" s="4">
        <v>-725.52</v>
      </c>
      <c r="AN339" s="4" t="s">
        <v>1105</v>
      </c>
      <c r="AO339" s="4" t="s">
        <v>97</v>
      </c>
    </row>
    <row r="340" spans="1:41" x14ac:dyDescent="0.25">
      <c r="A340" s="4" t="s">
        <v>1251</v>
      </c>
      <c r="B340" s="4" t="s">
        <v>161</v>
      </c>
      <c r="C340" s="4">
        <v>2022</v>
      </c>
      <c r="D340" s="4" t="s">
        <v>1093</v>
      </c>
      <c r="E340" s="4" t="s">
        <v>179</v>
      </c>
      <c r="F340" s="4" t="s">
        <v>579</v>
      </c>
      <c r="G340" s="4" t="s">
        <v>1092</v>
      </c>
      <c r="H340" s="15" t="s">
        <v>15</v>
      </c>
      <c r="I340" s="15" t="s">
        <v>16</v>
      </c>
      <c r="J340" s="4" t="s">
        <v>1111</v>
      </c>
      <c r="M340" s="4">
        <v>183</v>
      </c>
      <c r="N340" s="6" t="s">
        <v>1112</v>
      </c>
      <c r="O340" s="4" t="s">
        <v>1113</v>
      </c>
      <c r="P340" s="5" t="s">
        <v>423</v>
      </c>
      <c r="Q340" s="5" t="s">
        <v>1099</v>
      </c>
      <c r="R340" s="5" t="s">
        <v>37</v>
      </c>
      <c r="S340" s="5" t="s">
        <v>37</v>
      </c>
      <c r="T340" s="4" t="s">
        <v>1116</v>
      </c>
      <c r="U340" s="4">
        <v>13300</v>
      </c>
      <c r="V340" s="4">
        <v>1.5</v>
      </c>
      <c r="X340" s="4" t="s">
        <v>95</v>
      </c>
      <c r="Y340" s="4">
        <v>22.7</v>
      </c>
      <c r="Z340" s="4">
        <v>8.6</v>
      </c>
      <c r="AA340" s="4">
        <v>9.48</v>
      </c>
      <c r="AH340" s="25">
        <f t="shared" si="5"/>
        <v>0</v>
      </c>
      <c r="AL340" s="4">
        <v>-691.44</v>
      </c>
      <c r="AN340" s="4" t="s">
        <v>1105</v>
      </c>
      <c r="AO340" s="4" t="s">
        <v>97</v>
      </c>
    </row>
    <row r="341" spans="1:41" x14ac:dyDescent="0.25">
      <c r="A341" s="4" t="s">
        <v>1251</v>
      </c>
      <c r="B341" s="4" t="s">
        <v>161</v>
      </c>
      <c r="C341" s="4">
        <v>2022</v>
      </c>
      <c r="D341" s="4" t="s">
        <v>1093</v>
      </c>
      <c r="E341" s="4" t="s">
        <v>179</v>
      </c>
      <c r="F341" s="4" t="s">
        <v>579</v>
      </c>
      <c r="G341" s="4" t="s">
        <v>1092</v>
      </c>
      <c r="H341" s="15" t="s">
        <v>15</v>
      </c>
      <c r="I341" s="15" t="s">
        <v>16</v>
      </c>
      <c r="J341" s="4" t="s">
        <v>1111</v>
      </c>
      <c r="M341" s="4">
        <v>183</v>
      </c>
      <c r="N341" s="6" t="s">
        <v>1112</v>
      </c>
      <c r="O341" s="4" t="s">
        <v>1113</v>
      </c>
      <c r="P341" s="5" t="s">
        <v>423</v>
      </c>
      <c r="Q341" s="5" t="s">
        <v>1099</v>
      </c>
      <c r="R341" s="5" t="s">
        <v>37</v>
      </c>
      <c r="S341" s="5" t="s">
        <v>37</v>
      </c>
      <c r="T341" s="4" t="s">
        <v>1117</v>
      </c>
      <c r="U341" s="4">
        <v>13300</v>
      </c>
      <c r="V341" s="4">
        <v>1.5</v>
      </c>
      <c r="X341" s="4" t="s">
        <v>95</v>
      </c>
      <c r="Y341" s="4">
        <v>22.7</v>
      </c>
      <c r="Z341" s="4">
        <v>8.39</v>
      </c>
      <c r="AA341" s="4">
        <v>9.48</v>
      </c>
      <c r="AH341" s="25">
        <f t="shared" si="5"/>
        <v>0</v>
      </c>
      <c r="AL341" s="4">
        <v>-292.32</v>
      </c>
      <c r="AN341" s="4" t="s">
        <v>1105</v>
      </c>
      <c r="AO341" s="4" t="s">
        <v>97</v>
      </c>
    </row>
    <row r="342" spans="1:41" ht="13.8" customHeight="1" x14ac:dyDescent="0.3">
      <c r="A342" s="4" t="s">
        <v>589</v>
      </c>
      <c r="B342" s="4" t="s">
        <v>1065</v>
      </c>
      <c r="C342" s="4">
        <v>2015</v>
      </c>
      <c r="E342" s="4" t="s">
        <v>180</v>
      </c>
      <c r="F342" s="4" t="s">
        <v>578</v>
      </c>
      <c r="G342" s="4" t="s">
        <v>1066</v>
      </c>
      <c r="H342" s="15" t="s">
        <v>15</v>
      </c>
      <c r="I342" s="15" t="s">
        <v>16</v>
      </c>
      <c r="J342" s="4" t="s">
        <v>1067</v>
      </c>
      <c r="K342">
        <v>36.24671294709902</v>
      </c>
      <c r="L342">
        <v>120.11436891845879</v>
      </c>
      <c r="P342" s="5" t="s">
        <v>21</v>
      </c>
      <c r="Q342" s="5" t="s">
        <v>424</v>
      </c>
      <c r="R342" s="5" t="s">
        <v>37</v>
      </c>
      <c r="S342" s="5" t="s">
        <v>37</v>
      </c>
      <c r="X342" s="4" t="s">
        <v>99</v>
      </c>
      <c r="Y342" s="4">
        <v>20.3</v>
      </c>
      <c r="AH342" s="25">
        <f t="shared" si="5"/>
        <v>0</v>
      </c>
      <c r="AL342" s="4">
        <v>42.47</v>
      </c>
      <c r="AN342" s="4" t="s">
        <v>96</v>
      </c>
      <c r="AO342" s="4" t="s">
        <v>97</v>
      </c>
    </row>
    <row r="343" spans="1:41" x14ac:dyDescent="0.25">
      <c r="A343" s="4" t="s">
        <v>1252</v>
      </c>
      <c r="B343" s="4" t="s">
        <v>161</v>
      </c>
      <c r="C343" s="4">
        <v>2020</v>
      </c>
      <c r="D343" s="9" t="s">
        <v>1091</v>
      </c>
      <c r="E343" s="4" t="s">
        <v>179</v>
      </c>
      <c r="F343" s="4" t="s">
        <v>579</v>
      </c>
      <c r="G343" s="4" t="s">
        <v>1090</v>
      </c>
      <c r="H343" s="15" t="s">
        <v>15</v>
      </c>
      <c r="I343" s="15" t="s">
        <v>16</v>
      </c>
      <c r="J343" s="4" t="s">
        <v>1087</v>
      </c>
      <c r="M343" s="4">
        <v>122</v>
      </c>
      <c r="N343" s="6" t="s">
        <v>1109</v>
      </c>
      <c r="O343" s="4" t="s">
        <v>1110</v>
      </c>
      <c r="P343" s="5" t="s">
        <v>423</v>
      </c>
      <c r="Q343" s="5" t="s">
        <v>1098</v>
      </c>
      <c r="R343" s="5" t="s">
        <v>37</v>
      </c>
      <c r="S343" s="5" t="s">
        <v>37</v>
      </c>
      <c r="T343" s="4" t="s">
        <v>165</v>
      </c>
      <c r="U343" s="4">
        <v>10200</v>
      </c>
      <c r="V343" s="4">
        <v>2.2999999999999998</v>
      </c>
      <c r="X343" s="4" t="s">
        <v>112</v>
      </c>
      <c r="Y343" s="4">
        <v>24.2</v>
      </c>
      <c r="Z343" s="4">
        <v>8.61</v>
      </c>
      <c r="AA343" s="4">
        <v>3.23</v>
      </c>
      <c r="AB343" s="4">
        <v>6.3399999999999998E-2</v>
      </c>
      <c r="AC343" s="4">
        <v>2.29E-2</v>
      </c>
      <c r="AD343" s="4">
        <v>0.313</v>
      </c>
      <c r="AH343" s="25">
        <f t="shared" si="5"/>
        <v>0.14971977312130891</v>
      </c>
      <c r="AL343" s="4">
        <v>-1.2010000000000001</v>
      </c>
      <c r="AN343" s="4" t="s">
        <v>1105</v>
      </c>
      <c r="AO343" s="4" t="s">
        <v>97</v>
      </c>
    </row>
    <row r="344" spans="1:41" x14ac:dyDescent="0.25">
      <c r="A344" s="4" t="s">
        <v>1252</v>
      </c>
      <c r="B344" s="4" t="s">
        <v>161</v>
      </c>
      <c r="C344" s="4">
        <v>2020</v>
      </c>
      <c r="D344" s="9" t="s">
        <v>1091</v>
      </c>
      <c r="E344" s="4" t="s">
        <v>179</v>
      </c>
      <c r="F344" s="4" t="s">
        <v>579</v>
      </c>
      <c r="G344" s="4" t="s">
        <v>1090</v>
      </c>
      <c r="H344" s="15" t="s">
        <v>15</v>
      </c>
      <c r="I344" s="15" t="s">
        <v>16</v>
      </c>
      <c r="J344" s="4" t="s">
        <v>1087</v>
      </c>
      <c r="M344" s="4">
        <v>122</v>
      </c>
      <c r="N344" s="6" t="s">
        <v>1108</v>
      </c>
      <c r="O344" s="4" t="s">
        <v>1110</v>
      </c>
      <c r="P344" s="5" t="s">
        <v>423</v>
      </c>
      <c r="Q344" s="5" t="s">
        <v>1098</v>
      </c>
      <c r="R344" s="5" t="s">
        <v>37</v>
      </c>
      <c r="S344" s="5" t="s">
        <v>37</v>
      </c>
      <c r="T344" s="4" t="s">
        <v>165</v>
      </c>
      <c r="U344" s="4">
        <v>10200</v>
      </c>
      <c r="V344" s="4">
        <v>2.2999999999999998</v>
      </c>
      <c r="X344" s="4" t="s">
        <v>112</v>
      </c>
      <c r="Y344" s="4">
        <v>21.7</v>
      </c>
      <c r="Z344" s="4">
        <v>8.9700000000000006</v>
      </c>
      <c r="AA344" s="4">
        <v>3.38</v>
      </c>
      <c r="AB344" s="4">
        <v>6.2600000000000003E-2</v>
      </c>
      <c r="AC344" s="4">
        <v>5.7000000000000002E-2</v>
      </c>
      <c r="AD344" s="4">
        <v>0.20899999999999999</v>
      </c>
      <c r="AH344" s="25">
        <f t="shared" si="5"/>
        <v>0.1251360888072848</v>
      </c>
      <c r="AL344" s="4">
        <v>-0.65700000000000003</v>
      </c>
      <c r="AN344" s="4" t="s">
        <v>1105</v>
      </c>
      <c r="AO344" s="4" t="s">
        <v>97</v>
      </c>
    </row>
    <row r="345" spans="1:41" x14ac:dyDescent="0.25">
      <c r="A345" s="4" t="s">
        <v>1252</v>
      </c>
      <c r="B345" s="4" t="s">
        <v>161</v>
      </c>
      <c r="C345" s="4">
        <v>2020</v>
      </c>
      <c r="D345" s="9" t="s">
        <v>1091</v>
      </c>
      <c r="E345" s="4" t="s">
        <v>179</v>
      </c>
      <c r="F345" s="4" t="s">
        <v>579</v>
      </c>
      <c r="G345" s="4" t="s">
        <v>1090</v>
      </c>
      <c r="H345" s="15" t="s">
        <v>15</v>
      </c>
      <c r="I345" s="15" t="s">
        <v>16</v>
      </c>
      <c r="J345" s="4" t="s">
        <v>1087</v>
      </c>
      <c r="M345" s="4">
        <v>122</v>
      </c>
      <c r="N345" s="6" t="s">
        <v>1106</v>
      </c>
      <c r="O345" s="4" t="s">
        <v>1107</v>
      </c>
      <c r="P345" s="5" t="s">
        <v>423</v>
      </c>
      <c r="Q345" s="5" t="s">
        <v>1099</v>
      </c>
      <c r="R345" s="5" t="s">
        <v>37</v>
      </c>
      <c r="S345" s="5" t="s">
        <v>37</v>
      </c>
      <c r="T345" s="4" t="s">
        <v>1100</v>
      </c>
      <c r="U345" s="4">
        <v>10200</v>
      </c>
      <c r="V345" s="4">
        <v>2.2999999999999998</v>
      </c>
      <c r="X345" s="4" t="s">
        <v>112</v>
      </c>
      <c r="Y345" s="4">
        <v>24.2</v>
      </c>
      <c r="Z345" s="4">
        <v>7.78</v>
      </c>
      <c r="AA345" s="4">
        <v>0.63</v>
      </c>
      <c r="AB345" s="4">
        <v>6.2199999999999998E-2</v>
      </c>
      <c r="AC345" s="4">
        <v>2.8400000000000002E-2</v>
      </c>
      <c r="AD345" s="4">
        <v>0.48</v>
      </c>
      <c r="AH345" s="25">
        <f t="shared" si="5"/>
        <v>0.20088200332133305</v>
      </c>
      <c r="AL345" s="4">
        <v>0.94699999999999995</v>
      </c>
      <c r="AN345" s="4" t="s">
        <v>1105</v>
      </c>
      <c r="AO345" s="4" t="s">
        <v>97</v>
      </c>
    </row>
    <row r="346" spans="1:41" ht="14.4" customHeight="1" x14ac:dyDescent="0.25">
      <c r="A346" s="4" t="s">
        <v>1252</v>
      </c>
      <c r="B346" s="4" t="s">
        <v>161</v>
      </c>
      <c r="C346" s="4">
        <v>2020</v>
      </c>
      <c r="D346" s="9" t="s">
        <v>1091</v>
      </c>
      <c r="E346" s="4" t="s">
        <v>179</v>
      </c>
      <c r="F346" s="4" t="s">
        <v>579</v>
      </c>
      <c r="G346" s="4" t="s">
        <v>1090</v>
      </c>
      <c r="H346" s="15" t="s">
        <v>15</v>
      </c>
      <c r="I346" s="15" t="s">
        <v>16</v>
      </c>
      <c r="J346" s="4" t="s">
        <v>1087</v>
      </c>
      <c r="M346" s="4">
        <v>122</v>
      </c>
      <c r="N346" s="6" t="s">
        <v>1106</v>
      </c>
      <c r="O346" s="4" t="s">
        <v>1107</v>
      </c>
      <c r="P346" s="5" t="s">
        <v>423</v>
      </c>
      <c r="Q346" s="5" t="s">
        <v>1099</v>
      </c>
      <c r="R346" s="5" t="s">
        <v>37</v>
      </c>
      <c r="S346" s="5" t="s">
        <v>37</v>
      </c>
      <c r="T346" s="4" t="s">
        <v>1100</v>
      </c>
      <c r="U346" s="4">
        <v>10200</v>
      </c>
      <c r="V346" s="4">
        <v>2.2999999999999998</v>
      </c>
      <c r="X346" s="4" t="s">
        <v>112</v>
      </c>
      <c r="Y346" s="4">
        <v>21.7</v>
      </c>
      <c r="Z346" s="4">
        <v>8.51</v>
      </c>
      <c r="AA346" s="4">
        <v>1.77</v>
      </c>
      <c r="AB346" s="4">
        <v>3.0099999999999998E-2</v>
      </c>
      <c r="AC346" s="4">
        <v>8.9300000000000004E-2</v>
      </c>
      <c r="AD346" s="4">
        <v>0.46800000000000003</v>
      </c>
      <c r="AH346" s="25">
        <f t="shared" si="5"/>
        <v>0.18606034854621761</v>
      </c>
      <c r="AL346" s="4">
        <v>1.6160000000000001</v>
      </c>
      <c r="AN346" s="4" t="s">
        <v>1105</v>
      </c>
      <c r="AO346" s="4" t="s">
        <v>97</v>
      </c>
    </row>
    <row r="347" spans="1:41" ht="14.4" customHeight="1" x14ac:dyDescent="0.25">
      <c r="A347" s="4" t="s">
        <v>1253</v>
      </c>
      <c r="B347" s="4" t="s">
        <v>161</v>
      </c>
      <c r="C347" s="4">
        <v>2019</v>
      </c>
      <c r="D347" s="23" t="s">
        <v>162</v>
      </c>
      <c r="E347" s="4" t="s">
        <v>179</v>
      </c>
      <c r="F347" s="4" t="s">
        <v>579</v>
      </c>
      <c r="G347" s="4" t="s">
        <v>764</v>
      </c>
      <c r="H347" s="4" t="s">
        <v>15</v>
      </c>
      <c r="I347" s="4" t="s">
        <v>16</v>
      </c>
      <c r="J347" s="4" t="s">
        <v>163</v>
      </c>
      <c r="M347" s="4">
        <v>130</v>
      </c>
      <c r="N347" s="6" t="s">
        <v>1108</v>
      </c>
      <c r="O347" s="5" t="s">
        <v>164</v>
      </c>
      <c r="P347" s="5" t="s">
        <v>21</v>
      </c>
      <c r="Q347" s="17" t="s">
        <v>423</v>
      </c>
      <c r="R347" s="5" t="s">
        <v>37</v>
      </c>
      <c r="S347" s="5" t="s">
        <v>342</v>
      </c>
      <c r="T347" s="4" t="s">
        <v>165</v>
      </c>
      <c r="U347" s="4">
        <v>10200</v>
      </c>
      <c r="V347" s="4">
        <v>2.2999999999999998</v>
      </c>
      <c r="W347" s="4">
        <f>7.2+48</f>
        <v>55.2</v>
      </c>
      <c r="X347" s="4" t="s">
        <v>95</v>
      </c>
      <c r="Y347" s="8">
        <v>23</v>
      </c>
      <c r="Z347" s="8">
        <v>7.72</v>
      </c>
      <c r="AA347" s="8">
        <v>8.42</v>
      </c>
      <c r="AB347" s="8">
        <v>6.3E-2</v>
      </c>
      <c r="AC347" s="8">
        <v>5.7000000000000002E-2</v>
      </c>
      <c r="AD347" s="8">
        <v>0.21</v>
      </c>
      <c r="AE347" s="8"/>
      <c r="AF347" s="8"/>
      <c r="AG347" s="8">
        <v>3.96</v>
      </c>
      <c r="AH347" s="8">
        <f t="shared" si="5"/>
        <v>0.12575123084475764</v>
      </c>
      <c r="AI347" s="8"/>
      <c r="AJ347" s="8"/>
      <c r="AK347" s="8"/>
      <c r="AL347" s="8"/>
      <c r="AM347" s="8"/>
      <c r="AN347" s="4" t="s">
        <v>96</v>
      </c>
      <c r="AO347" s="4" t="s">
        <v>97</v>
      </c>
    </row>
    <row r="348" spans="1:41" ht="14.4" customHeight="1" x14ac:dyDescent="0.25">
      <c r="A348" s="4" t="s">
        <v>1254</v>
      </c>
      <c r="B348" s="4" t="s">
        <v>161</v>
      </c>
      <c r="C348" s="4">
        <v>2019</v>
      </c>
      <c r="D348" s="9" t="s">
        <v>1095</v>
      </c>
      <c r="E348" s="4" t="s">
        <v>179</v>
      </c>
      <c r="F348" s="4" t="s">
        <v>579</v>
      </c>
      <c r="G348" s="4" t="s">
        <v>1094</v>
      </c>
      <c r="H348" s="15" t="s">
        <v>15</v>
      </c>
      <c r="I348" s="15" t="s">
        <v>16</v>
      </c>
      <c r="J348" s="4" t="s">
        <v>123</v>
      </c>
      <c r="M348" s="4">
        <v>183</v>
      </c>
      <c r="N348" s="6" t="s">
        <v>25</v>
      </c>
      <c r="O348" s="5" t="s">
        <v>1101</v>
      </c>
      <c r="P348" s="5" t="s">
        <v>21</v>
      </c>
      <c r="Q348" s="5" t="s">
        <v>424</v>
      </c>
      <c r="R348" s="5" t="s">
        <v>37</v>
      </c>
      <c r="S348" s="5" t="s">
        <v>37</v>
      </c>
      <c r="T348" s="4" t="s">
        <v>1102</v>
      </c>
      <c r="U348" s="4">
        <v>21426.94</v>
      </c>
      <c r="V348" s="4">
        <v>1.3</v>
      </c>
      <c r="W348" s="4">
        <v>150</v>
      </c>
      <c r="X348" s="4" t="s">
        <v>112</v>
      </c>
      <c r="Y348" s="4">
        <v>30</v>
      </c>
      <c r="Z348" s="4">
        <v>8.5</v>
      </c>
      <c r="AE348" s="4">
        <v>3.6</v>
      </c>
      <c r="AH348" s="25">
        <f t="shared" si="5"/>
        <v>0</v>
      </c>
      <c r="AN348" s="4" t="s">
        <v>1105</v>
      </c>
      <c r="AO348" s="4" t="s">
        <v>97</v>
      </c>
    </row>
    <row r="349" spans="1:41" ht="14.4" customHeight="1" x14ac:dyDescent="0.25">
      <c r="A349" s="4" t="s">
        <v>1254</v>
      </c>
      <c r="B349" s="4" t="s">
        <v>161</v>
      </c>
      <c r="C349" s="4">
        <v>2019</v>
      </c>
      <c r="D349" s="9" t="s">
        <v>1095</v>
      </c>
      <c r="E349" s="4" t="s">
        <v>179</v>
      </c>
      <c r="F349" s="4" t="s">
        <v>579</v>
      </c>
      <c r="G349" s="4" t="s">
        <v>1094</v>
      </c>
      <c r="H349" s="15" t="s">
        <v>15</v>
      </c>
      <c r="I349" s="15" t="s">
        <v>16</v>
      </c>
      <c r="J349" s="4" t="s">
        <v>123</v>
      </c>
      <c r="M349" s="4">
        <v>183</v>
      </c>
      <c r="N349" s="6" t="s">
        <v>25</v>
      </c>
      <c r="O349" s="5" t="s">
        <v>1101</v>
      </c>
      <c r="P349" s="5" t="s">
        <v>21</v>
      </c>
      <c r="Q349" s="5" t="s">
        <v>424</v>
      </c>
      <c r="R349" s="5" t="s">
        <v>37</v>
      </c>
      <c r="S349" s="5" t="s">
        <v>37</v>
      </c>
      <c r="T349" s="4" t="s">
        <v>1103</v>
      </c>
      <c r="U349" s="4">
        <v>18412.89</v>
      </c>
      <c r="V349" s="4">
        <v>1.7</v>
      </c>
      <c r="W349" s="4">
        <v>120</v>
      </c>
      <c r="X349" s="4" t="s">
        <v>112</v>
      </c>
      <c r="Y349" s="4">
        <v>30</v>
      </c>
      <c r="Z349" s="4">
        <v>8.5</v>
      </c>
      <c r="AE349" s="4">
        <v>2.2000000000000002</v>
      </c>
      <c r="AH349" s="25">
        <f t="shared" si="5"/>
        <v>0</v>
      </c>
      <c r="AN349" s="4" t="s">
        <v>1105</v>
      </c>
      <c r="AO349" s="4" t="s">
        <v>97</v>
      </c>
    </row>
    <row r="350" spans="1:41" ht="14.4" customHeight="1" x14ac:dyDescent="0.25">
      <c r="A350" s="4" t="s">
        <v>1254</v>
      </c>
      <c r="B350" s="4" t="s">
        <v>161</v>
      </c>
      <c r="C350" s="4">
        <v>2019</v>
      </c>
      <c r="D350" s="9" t="s">
        <v>1095</v>
      </c>
      <c r="E350" s="4" t="s">
        <v>179</v>
      </c>
      <c r="F350" s="4" t="s">
        <v>579</v>
      </c>
      <c r="G350" s="4" t="s">
        <v>1094</v>
      </c>
      <c r="H350" s="15" t="s">
        <v>15</v>
      </c>
      <c r="I350" s="15" t="s">
        <v>16</v>
      </c>
      <c r="J350" s="4" t="s">
        <v>123</v>
      </c>
      <c r="M350" s="4">
        <v>183</v>
      </c>
      <c r="N350" s="6" t="s">
        <v>25</v>
      </c>
      <c r="O350" s="5" t="s">
        <v>1101</v>
      </c>
      <c r="P350" s="5" t="s">
        <v>21</v>
      </c>
      <c r="Q350" s="5" t="s">
        <v>424</v>
      </c>
      <c r="R350" s="5" t="s">
        <v>37</v>
      </c>
      <c r="S350" s="5" t="s">
        <v>37</v>
      </c>
      <c r="T350" s="4" t="s">
        <v>1104</v>
      </c>
      <c r="U350" s="4">
        <v>19112.71</v>
      </c>
      <c r="V350" s="4">
        <v>1.5</v>
      </c>
      <c r="W350" s="4">
        <v>119</v>
      </c>
      <c r="X350" s="4" t="s">
        <v>112</v>
      </c>
      <c r="Y350" s="4">
        <v>30</v>
      </c>
      <c r="Z350" s="4">
        <v>8.5</v>
      </c>
      <c r="AE350" s="4">
        <v>2.8</v>
      </c>
      <c r="AH350" s="25">
        <f t="shared" si="5"/>
        <v>0</v>
      </c>
      <c r="AN350" s="4" t="s">
        <v>1105</v>
      </c>
      <c r="AO350" s="4" t="s">
        <v>97</v>
      </c>
    </row>
    <row r="351" spans="1:41" ht="14.4" customHeight="1" x14ac:dyDescent="0.25">
      <c r="A351" s="4" t="s">
        <v>1255</v>
      </c>
      <c r="B351" s="15" t="s">
        <v>506</v>
      </c>
      <c r="C351" s="15">
        <v>2022</v>
      </c>
      <c r="D351" s="15"/>
      <c r="E351" s="15" t="s">
        <v>179</v>
      </c>
      <c r="F351" s="4" t="s">
        <v>578</v>
      </c>
      <c r="G351" s="4" t="s">
        <v>572</v>
      </c>
      <c r="H351" s="15" t="s">
        <v>15</v>
      </c>
      <c r="I351" s="15" t="s">
        <v>16</v>
      </c>
      <c r="J351" s="18" t="s">
        <v>419</v>
      </c>
      <c r="K351" s="18"/>
      <c r="L351" s="18"/>
      <c r="M351" s="17"/>
      <c r="N351" s="33"/>
      <c r="O351" s="17"/>
      <c r="P351" s="5" t="s">
        <v>21</v>
      </c>
      <c r="Q351" s="17" t="s">
        <v>48</v>
      </c>
      <c r="R351" s="5" t="s">
        <v>44</v>
      </c>
      <c r="S351" s="17" t="s">
        <v>432</v>
      </c>
      <c r="AH351" s="25">
        <f t="shared" si="5"/>
        <v>0</v>
      </c>
      <c r="AI351" s="21">
        <v>145.68</v>
      </c>
      <c r="AJ351" s="21"/>
      <c r="AK351" s="21"/>
      <c r="AL351" s="21"/>
      <c r="AM351" s="15"/>
      <c r="AN351" s="4" t="s">
        <v>96</v>
      </c>
      <c r="AO351" s="4" t="s">
        <v>98</v>
      </c>
    </row>
    <row r="352" spans="1:41" ht="14.4" customHeight="1" x14ac:dyDescent="0.25">
      <c r="A352" s="4" t="s">
        <v>1255</v>
      </c>
      <c r="B352" s="15" t="s">
        <v>506</v>
      </c>
      <c r="C352" s="15">
        <v>2022</v>
      </c>
      <c r="D352" s="15"/>
      <c r="E352" s="15" t="s">
        <v>179</v>
      </c>
      <c r="F352" s="4" t="s">
        <v>578</v>
      </c>
      <c r="G352" s="4" t="s">
        <v>572</v>
      </c>
      <c r="H352" s="15" t="s">
        <v>15</v>
      </c>
      <c r="I352" s="15" t="s">
        <v>16</v>
      </c>
      <c r="J352" s="18" t="s">
        <v>419</v>
      </c>
      <c r="K352" s="18"/>
      <c r="L352" s="18"/>
      <c r="M352" s="16"/>
      <c r="N352" s="34"/>
      <c r="O352" s="17"/>
      <c r="P352" s="5" t="s">
        <v>21</v>
      </c>
      <c r="Q352" s="17" t="s">
        <v>48</v>
      </c>
      <c r="R352" s="5" t="s">
        <v>44</v>
      </c>
      <c r="S352" s="24" t="s">
        <v>432</v>
      </c>
      <c r="AH352" s="25">
        <f t="shared" si="5"/>
        <v>0</v>
      </c>
      <c r="AI352" s="15"/>
      <c r="AJ352" s="15"/>
      <c r="AK352" s="15"/>
      <c r="AL352" s="15"/>
      <c r="AM352" s="15">
        <v>0.59567999999999999</v>
      </c>
      <c r="AN352" s="4" t="s">
        <v>96</v>
      </c>
      <c r="AO352" s="4" t="s">
        <v>98</v>
      </c>
    </row>
    <row r="353" spans="1:41" x14ac:dyDescent="0.25">
      <c r="A353" s="4" t="s">
        <v>1255</v>
      </c>
      <c r="B353" s="15" t="s">
        <v>506</v>
      </c>
      <c r="C353" s="15">
        <v>2022</v>
      </c>
      <c r="D353" s="15"/>
      <c r="E353" s="15" t="s">
        <v>179</v>
      </c>
      <c r="F353" s="4" t="s">
        <v>578</v>
      </c>
      <c r="G353" s="4" t="s">
        <v>572</v>
      </c>
      <c r="H353" s="15" t="s">
        <v>15</v>
      </c>
      <c r="I353" s="15" t="s">
        <v>16</v>
      </c>
      <c r="J353" s="18" t="s">
        <v>419</v>
      </c>
      <c r="K353" s="18"/>
      <c r="L353" s="18"/>
      <c r="M353" s="16"/>
      <c r="N353" s="34"/>
      <c r="O353" s="17"/>
      <c r="P353" s="24" t="s">
        <v>185</v>
      </c>
      <c r="Q353" s="17" t="s">
        <v>185</v>
      </c>
      <c r="R353" s="5" t="s">
        <v>44</v>
      </c>
      <c r="S353" s="24" t="s">
        <v>420</v>
      </c>
      <c r="AH353" s="25">
        <f t="shared" si="5"/>
        <v>0</v>
      </c>
      <c r="AI353" s="15"/>
      <c r="AJ353" s="15"/>
      <c r="AK353" s="15"/>
      <c r="AL353" s="15"/>
      <c r="AM353" s="15">
        <v>0.56328</v>
      </c>
      <c r="AN353" s="4" t="s">
        <v>96</v>
      </c>
      <c r="AO353" s="4" t="s">
        <v>98</v>
      </c>
    </row>
    <row r="354" spans="1:41" x14ac:dyDescent="0.25">
      <c r="A354" s="4" t="s">
        <v>1256</v>
      </c>
      <c r="B354" s="4" t="s">
        <v>1089</v>
      </c>
      <c r="C354" s="4">
        <v>2015</v>
      </c>
      <c r="E354" s="4" t="s">
        <v>180</v>
      </c>
      <c r="F354" s="4" t="s">
        <v>578</v>
      </c>
      <c r="G354" s="4" t="s">
        <v>1088</v>
      </c>
      <c r="H354" s="15" t="s">
        <v>15</v>
      </c>
      <c r="I354" s="15" t="s">
        <v>16</v>
      </c>
      <c r="J354" s="4" t="s">
        <v>1087</v>
      </c>
      <c r="P354" s="5" t="s">
        <v>21</v>
      </c>
      <c r="Q354" s="5" t="s">
        <v>48</v>
      </c>
      <c r="R354" s="5" t="s">
        <v>1056</v>
      </c>
      <c r="S354" s="5" t="s">
        <v>1056</v>
      </c>
      <c r="X354" s="4" t="s">
        <v>112</v>
      </c>
      <c r="Y354" s="4">
        <v>24.6</v>
      </c>
      <c r="Z354" s="4">
        <v>8.66</v>
      </c>
      <c r="AA354" s="4">
        <v>7.13</v>
      </c>
      <c r="AB354" s="4">
        <v>3.3000000000000002E-2</v>
      </c>
      <c r="AD354" s="4">
        <v>0.33</v>
      </c>
      <c r="AF354" s="4">
        <v>1.06</v>
      </c>
      <c r="AH354" s="25">
        <f t="shared" si="5"/>
        <v>0.12611272602456519</v>
      </c>
      <c r="AI354" s="4">
        <v>1.1200000000000001</v>
      </c>
      <c r="AL354" s="4">
        <v>-308.04000000000002</v>
      </c>
      <c r="AN354" s="4" t="s">
        <v>96</v>
      </c>
      <c r="AO354" s="4" t="s">
        <v>97</v>
      </c>
    </row>
    <row r="355" spans="1:41" x14ac:dyDescent="0.25">
      <c r="A355" s="4" t="s">
        <v>1257</v>
      </c>
      <c r="B355" s="4" t="s">
        <v>1097</v>
      </c>
      <c r="C355" s="4">
        <v>2020</v>
      </c>
      <c r="E355" s="4" t="s">
        <v>180</v>
      </c>
      <c r="F355" s="4" t="s">
        <v>578</v>
      </c>
      <c r="G355" s="4" t="s">
        <v>1096</v>
      </c>
      <c r="H355" s="15" t="s">
        <v>15</v>
      </c>
      <c r="I355" s="15" t="s">
        <v>16</v>
      </c>
      <c r="J355" s="4" t="s">
        <v>123</v>
      </c>
      <c r="P355" s="5" t="s">
        <v>21</v>
      </c>
      <c r="Q355" s="5" t="s">
        <v>424</v>
      </c>
      <c r="R355" s="5" t="s">
        <v>37</v>
      </c>
      <c r="S355" s="5" t="s">
        <v>37</v>
      </c>
      <c r="T355" s="4">
        <v>1</v>
      </c>
      <c r="U355" s="4">
        <v>14000</v>
      </c>
      <c r="V355" s="4">
        <v>1.3</v>
      </c>
      <c r="X355" s="4" t="s">
        <v>112</v>
      </c>
      <c r="Y355" s="4">
        <v>28.32</v>
      </c>
      <c r="Z355" s="4">
        <v>9.19</v>
      </c>
      <c r="AA355" s="4">
        <v>4.71</v>
      </c>
      <c r="AB355" s="4">
        <v>0.37</v>
      </c>
      <c r="AD355" s="4">
        <v>7.0000000000000007E-2</v>
      </c>
      <c r="AF355" s="4">
        <v>11.94</v>
      </c>
      <c r="AH355" s="25">
        <f t="shared" si="5"/>
        <v>0.30865972089360694</v>
      </c>
      <c r="AI355" s="4">
        <v>61.37</v>
      </c>
      <c r="AL355" s="4">
        <v>-5.75</v>
      </c>
      <c r="AN355" s="4" t="s">
        <v>1105</v>
      </c>
      <c r="AO355" s="4" t="s">
        <v>97</v>
      </c>
    </row>
    <row r="356" spans="1:41" x14ac:dyDescent="0.25">
      <c r="A356" s="4" t="s">
        <v>1257</v>
      </c>
      <c r="B356" s="4" t="s">
        <v>1097</v>
      </c>
      <c r="C356" s="4">
        <v>2020</v>
      </c>
      <c r="E356" s="4" t="s">
        <v>180</v>
      </c>
      <c r="F356" s="4" t="s">
        <v>578</v>
      </c>
      <c r="G356" s="4" t="s">
        <v>1096</v>
      </c>
      <c r="H356" s="15" t="s">
        <v>15</v>
      </c>
      <c r="I356" s="15" t="s">
        <v>16</v>
      </c>
      <c r="J356" s="4" t="s">
        <v>123</v>
      </c>
      <c r="P356" s="5" t="s">
        <v>21</v>
      </c>
      <c r="Q356" s="5" t="s">
        <v>424</v>
      </c>
      <c r="R356" s="5" t="s">
        <v>37</v>
      </c>
      <c r="S356" s="5" t="s">
        <v>37</v>
      </c>
      <c r="T356" s="4">
        <v>2</v>
      </c>
      <c r="U356" s="4">
        <v>13000</v>
      </c>
      <c r="V356" s="4">
        <v>1.3</v>
      </c>
      <c r="X356" s="4" t="s">
        <v>112</v>
      </c>
      <c r="Y356" s="4">
        <v>28.32</v>
      </c>
      <c r="Z356" s="4">
        <v>9.18</v>
      </c>
      <c r="AA356" s="4">
        <v>5.03</v>
      </c>
      <c r="AB356" s="4">
        <v>0.35</v>
      </c>
      <c r="AD356" s="4">
        <v>0.17</v>
      </c>
      <c r="AF356" s="4">
        <v>12.53</v>
      </c>
      <c r="AH356" s="25">
        <f t="shared" si="5"/>
        <v>0.32357747231272871</v>
      </c>
      <c r="AI356" s="4">
        <v>87.12</v>
      </c>
      <c r="AL356" s="4">
        <v>-6.22</v>
      </c>
      <c r="AN356" s="4" t="s">
        <v>1105</v>
      </c>
      <c r="AO356" s="4" t="s">
        <v>97</v>
      </c>
    </row>
    <row r="357" spans="1:41" x14ac:dyDescent="0.25">
      <c r="A357" s="4" t="s">
        <v>1257</v>
      </c>
      <c r="B357" s="4" t="s">
        <v>1097</v>
      </c>
      <c r="C357" s="4">
        <v>2020</v>
      </c>
      <c r="E357" s="4" t="s">
        <v>180</v>
      </c>
      <c r="F357" s="4" t="s">
        <v>578</v>
      </c>
      <c r="G357" s="4" t="s">
        <v>1096</v>
      </c>
      <c r="H357" s="15" t="s">
        <v>15</v>
      </c>
      <c r="I357" s="15" t="s">
        <v>16</v>
      </c>
      <c r="J357" s="4" t="s">
        <v>123</v>
      </c>
      <c r="P357" s="5" t="s">
        <v>21</v>
      </c>
      <c r="Q357" s="5" t="s">
        <v>424</v>
      </c>
      <c r="R357" s="5" t="s">
        <v>37</v>
      </c>
      <c r="S357" s="5" t="s">
        <v>37</v>
      </c>
      <c r="T357" s="4">
        <v>3</v>
      </c>
      <c r="U357" s="4">
        <v>12500</v>
      </c>
      <c r="V357" s="4">
        <v>1.3</v>
      </c>
      <c r="X357" s="4" t="s">
        <v>112</v>
      </c>
      <c r="Y357" s="4">
        <v>28.32</v>
      </c>
      <c r="Z357" s="4">
        <v>9.17</v>
      </c>
      <c r="AA357" s="4">
        <v>4.84</v>
      </c>
      <c r="AB357" s="4">
        <v>0.25</v>
      </c>
      <c r="AD357" s="4">
        <v>0.08</v>
      </c>
      <c r="AF357" s="4">
        <v>11.15</v>
      </c>
      <c r="AH357" s="25">
        <f t="shared" si="5"/>
        <v>0.21851180645680515</v>
      </c>
      <c r="AI357" s="4">
        <v>48.96</v>
      </c>
      <c r="AL357" s="4">
        <v>8.85</v>
      </c>
      <c r="AN357" s="4" t="s">
        <v>1105</v>
      </c>
      <c r="AO357" s="4" t="s">
        <v>97</v>
      </c>
    </row>
    <row r="358" spans="1:41" x14ac:dyDescent="0.25">
      <c r="A358" s="4" t="s">
        <v>1258</v>
      </c>
      <c r="B358" s="4" t="s">
        <v>31</v>
      </c>
      <c r="C358" s="4">
        <v>2017</v>
      </c>
      <c r="E358" s="4" t="s">
        <v>180</v>
      </c>
      <c r="F358" s="4" t="s">
        <v>578</v>
      </c>
      <c r="G358" s="4" t="s">
        <v>746</v>
      </c>
      <c r="H358" s="4" t="s">
        <v>32</v>
      </c>
      <c r="I358" s="4" t="s">
        <v>33</v>
      </c>
      <c r="J358" s="4" t="s">
        <v>34</v>
      </c>
      <c r="N358" s="6" t="s">
        <v>25</v>
      </c>
      <c r="O358" s="5" t="s">
        <v>58</v>
      </c>
      <c r="P358" s="5" t="s">
        <v>21</v>
      </c>
      <c r="Q358" s="17" t="s">
        <v>424</v>
      </c>
      <c r="R358" s="5" t="s">
        <v>37</v>
      </c>
      <c r="S358" s="5" t="s">
        <v>37</v>
      </c>
      <c r="W358" s="4">
        <v>14</v>
      </c>
      <c r="X358" s="4" t="s">
        <v>95</v>
      </c>
      <c r="Y358" s="8">
        <v>29.14</v>
      </c>
      <c r="Z358" s="8">
        <v>8.5</v>
      </c>
      <c r="AA358" s="8">
        <v>7.31</v>
      </c>
      <c r="AB358" s="8">
        <v>0.17799999999999999</v>
      </c>
      <c r="AC358" s="8">
        <v>2.6800000000000001E-3</v>
      </c>
      <c r="AD358" s="8">
        <v>0.69059999999999999</v>
      </c>
      <c r="AE358" s="8">
        <v>31.9</v>
      </c>
      <c r="AF358" s="8">
        <v>19613</v>
      </c>
      <c r="AG358" s="8">
        <v>4.7300000000000004</v>
      </c>
      <c r="AH358" s="8">
        <f t="shared" si="5"/>
        <v>0.34912876001513898</v>
      </c>
      <c r="AI358" s="8">
        <v>653.89</v>
      </c>
      <c r="AJ358" s="8"/>
      <c r="AK358" s="8"/>
      <c r="AL358" s="8">
        <v>497.52</v>
      </c>
      <c r="AM358" s="8">
        <v>25.59</v>
      </c>
      <c r="AN358" s="4" t="s">
        <v>96</v>
      </c>
      <c r="AO358" s="4" t="s">
        <v>168</v>
      </c>
    </row>
    <row r="359" spans="1:41" x14ac:dyDescent="0.25">
      <c r="A359" s="4" t="s">
        <v>1259</v>
      </c>
      <c r="B359" s="4" t="s">
        <v>110</v>
      </c>
      <c r="C359" s="4">
        <v>2018</v>
      </c>
      <c r="D359" s="12" t="s">
        <v>795</v>
      </c>
      <c r="E359" s="15" t="s">
        <v>179</v>
      </c>
      <c r="F359" s="4" t="s">
        <v>579</v>
      </c>
      <c r="G359" s="4" t="s">
        <v>747</v>
      </c>
      <c r="H359" s="4" t="s">
        <v>16</v>
      </c>
      <c r="I359" s="4" t="s">
        <v>16</v>
      </c>
      <c r="O359" s="5" t="s">
        <v>111</v>
      </c>
      <c r="R359" s="5" t="s">
        <v>37</v>
      </c>
      <c r="S359" s="5" t="s">
        <v>38</v>
      </c>
      <c r="X359" s="5" t="s">
        <v>112</v>
      </c>
      <c r="Y359" s="14">
        <v>17.7</v>
      </c>
      <c r="Z359" s="8"/>
      <c r="AA359" s="8"/>
      <c r="AB359" s="8"/>
      <c r="AC359" s="8"/>
      <c r="AD359" s="8"/>
      <c r="AE359" s="8"/>
      <c r="AF359" s="8"/>
      <c r="AG359" s="8"/>
      <c r="AH359" s="8">
        <f t="shared" si="5"/>
        <v>0</v>
      </c>
      <c r="AI359" s="14"/>
      <c r="AJ359" s="14">
        <v>8.1599999999999992E-2</v>
      </c>
      <c r="AK359" s="14"/>
      <c r="AL359" s="8"/>
      <c r="AM359" s="8"/>
      <c r="AN359" s="4" t="s">
        <v>96</v>
      </c>
      <c r="AO359" s="4" t="s">
        <v>98</v>
      </c>
    </row>
    <row r="360" spans="1:41" ht="13.8" customHeight="1" x14ac:dyDescent="0.3">
      <c r="A360" s="4" t="s">
        <v>1274</v>
      </c>
      <c r="B360" s="4" t="s">
        <v>1266</v>
      </c>
      <c r="C360" s="4">
        <v>2023</v>
      </c>
      <c r="D360" t="s">
        <v>1268</v>
      </c>
      <c r="E360" s="4" t="s">
        <v>179</v>
      </c>
      <c r="F360" s="4" t="s">
        <v>579</v>
      </c>
      <c r="G360" t="s">
        <v>1267</v>
      </c>
      <c r="H360" s="4" t="s">
        <v>15</v>
      </c>
      <c r="I360" s="4" t="s">
        <v>16</v>
      </c>
      <c r="J360" s="4" t="s">
        <v>1269</v>
      </c>
      <c r="K360">
        <v>30.274083999999998</v>
      </c>
      <c r="L360">
        <v>120.15506999999999</v>
      </c>
      <c r="M360" s="4">
        <v>730</v>
      </c>
      <c r="N360" s="6" t="s">
        <v>1270</v>
      </c>
      <c r="O360" s="5" t="s">
        <v>1271</v>
      </c>
      <c r="P360" s="5" t="s">
        <v>21</v>
      </c>
      <c r="Q360" s="17" t="s">
        <v>424</v>
      </c>
      <c r="R360" s="5" t="s">
        <v>37</v>
      </c>
      <c r="S360" s="5" t="s">
        <v>37</v>
      </c>
      <c r="T360" t="s">
        <v>1272</v>
      </c>
      <c r="U360" s="4">
        <v>228</v>
      </c>
      <c r="V360" s="4">
        <v>1.5</v>
      </c>
      <c r="X360" s="4" t="s">
        <v>99</v>
      </c>
      <c r="Y360" s="4">
        <v>17.8</v>
      </c>
      <c r="Z360" s="4">
        <v>8.2799999999999994</v>
      </c>
      <c r="AA360" s="4">
        <v>8.27</v>
      </c>
      <c r="AB360" s="4">
        <v>0.26</v>
      </c>
      <c r="AC360" s="4">
        <v>0.33</v>
      </c>
      <c r="AD360" s="4">
        <v>0.67</v>
      </c>
      <c r="AF360" s="4">
        <v>14.12</v>
      </c>
      <c r="AH360" s="25">
        <f t="shared" si="5"/>
        <v>0.48050165963507374</v>
      </c>
      <c r="AL360" s="4">
        <v>2124.0300000000002</v>
      </c>
      <c r="AN360" s="4" t="s">
        <v>96</v>
      </c>
      <c r="AO360" s="4" t="s">
        <v>97</v>
      </c>
    </row>
    <row r="361" spans="1:41" ht="13.8" customHeight="1" x14ac:dyDescent="0.3">
      <c r="A361" s="4" t="s">
        <v>1274</v>
      </c>
      <c r="B361" s="4" t="s">
        <v>1266</v>
      </c>
      <c r="C361" s="4">
        <v>2023</v>
      </c>
      <c r="D361" t="s">
        <v>1268</v>
      </c>
      <c r="E361" s="4" t="s">
        <v>179</v>
      </c>
      <c r="F361" s="4" t="s">
        <v>579</v>
      </c>
      <c r="G361" t="s">
        <v>1267</v>
      </c>
      <c r="H361" s="4" t="s">
        <v>15</v>
      </c>
      <c r="I361" s="4" t="s">
        <v>16</v>
      </c>
      <c r="J361" s="4" t="s">
        <v>1269</v>
      </c>
      <c r="K361">
        <v>30.274083999999998</v>
      </c>
      <c r="L361">
        <v>120.15506999999999</v>
      </c>
      <c r="M361" s="4">
        <v>730</v>
      </c>
      <c r="N361" s="6" t="s">
        <v>1270</v>
      </c>
      <c r="O361" s="5" t="s">
        <v>1271</v>
      </c>
      <c r="P361" s="5" t="s">
        <v>21</v>
      </c>
      <c r="Q361" s="17" t="s">
        <v>424</v>
      </c>
      <c r="R361" s="5" t="s">
        <v>37</v>
      </c>
      <c r="S361" s="5" t="s">
        <v>37</v>
      </c>
      <c r="T361" t="s">
        <v>1272</v>
      </c>
      <c r="U361" s="4">
        <v>228</v>
      </c>
      <c r="V361" s="4">
        <v>1.5</v>
      </c>
      <c r="X361" s="4" t="s">
        <v>99</v>
      </c>
      <c r="Y361" s="4">
        <v>17.8</v>
      </c>
      <c r="Z361" s="4">
        <v>7.65</v>
      </c>
      <c r="AA361" s="4">
        <v>7.78</v>
      </c>
      <c r="AB361" s="4">
        <v>0.19</v>
      </c>
      <c r="AC361" s="4">
        <v>0.23</v>
      </c>
      <c r="AD361" s="4">
        <v>0.51</v>
      </c>
      <c r="AF361" s="4">
        <v>13.77</v>
      </c>
      <c r="AH361" s="25">
        <f t="shared" si="5"/>
        <v>0.3548225142130591</v>
      </c>
      <c r="AL361" s="4">
        <v>790.33</v>
      </c>
      <c r="AN361" s="4" t="s">
        <v>96</v>
      </c>
      <c r="AO361" s="4" t="s">
        <v>97</v>
      </c>
    </row>
    <row r="362" spans="1:41" ht="13.8" customHeight="1" x14ac:dyDescent="0.3">
      <c r="A362" s="4" t="s">
        <v>1274</v>
      </c>
      <c r="B362" s="4" t="s">
        <v>1266</v>
      </c>
      <c r="C362" s="4">
        <v>2023</v>
      </c>
      <c r="D362" t="s">
        <v>1268</v>
      </c>
      <c r="E362" s="4" t="s">
        <v>179</v>
      </c>
      <c r="F362" s="4" t="s">
        <v>579</v>
      </c>
      <c r="G362" t="s">
        <v>1267</v>
      </c>
      <c r="H362" s="4" t="s">
        <v>15</v>
      </c>
      <c r="I362" s="4" t="s">
        <v>16</v>
      </c>
      <c r="J362" s="4" t="s">
        <v>1269</v>
      </c>
      <c r="K362">
        <v>30.274083999999998</v>
      </c>
      <c r="L362">
        <v>120.15506999999999</v>
      </c>
      <c r="M362" s="4">
        <v>730</v>
      </c>
      <c r="N362" s="6" t="s">
        <v>1270</v>
      </c>
      <c r="O362" s="5" t="s">
        <v>1271</v>
      </c>
      <c r="P362" s="5" t="s">
        <v>21</v>
      </c>
      <c r="Q362" s="17" t="s">
        <v>424</v>
      </c>
      <c r="R362" s="5" t="s">
        <v>37</v>
      </c>
      <c r="S362" s="5" t="s">
        <v>37</v>
      </c>
      <c r="T362" t="s">
        <v>1273</v>
      </c>
      <c r="U362" s="4">
        <v>228</v>
      </c>
      <c r="V362" s="4">
        <v>1.5</v>
      </c>
      <c r="X362" s="4" t="s">
        <v>99</v>
      </c>
      <c r="Y362" s="4">
        <v>17.8</v>
      </c>
      <c r="Z362" s="4">
        <v>7.96</v>
      </c>
      <c r="AA362" s="4">
        <v>5.92</v>
      </c>
      <c r="AB362" s="4">
        <v>0.28999999999999998</v>
      </c>
      <c r="AC362" s="4">
        <v>0.21</v>
      </c>
      <c r="AD362" s="4">
        <v>2.38</v>
      </c>
      <c r="AF362" s="4">
        <v>13.43</v>
      </c>
      <c r="AH362" s="25">
        <f t="shared" si="5"/>
        <v>0.99737708430438721</v>
      </c>
      <c r="AL362" s="4">
        <v>6778.99</v>
      </c>
      <c r="AN362" s="4" t="s">
        <v>96</v>
      </c>
      <c r="AO362" s="4" t="s">
        <v>97</v>
      </c>
    </row>
    <row r="363" spans="1:41" ht="13.8" customHeight="1" x14ac:dyDescent="0.3">
      <c r="A363" s="4" t="s">
        <v>1274</v>
      </c>
      <c r="B363" s="4" t="s">
        <v>1266</v>
      </c>
      <c r="C363" s="4">
        <v>2023</v>
      </c>
      <c r="D363" t="s">
        <v>1268</v>
      </c>
      <c r="E363" s="4" t="s">
        <v>179</v>
      </c>
      <c r="F363" s="4" t="s">
        <v>579</v>
      </c>
      <c r="G363" t="s">
        <v>1267</v>
      </c>
      <c r="H363" s="4" t="s">
        <v>15</v>
      </c>
      <c r="I363" s="4" t="s">
        <v>16</v>
      </c>
      <c r="J363" s="4" t="s">
        <v>1269</v>
      </c>
      <c r="K363">
        <v>30.274083999999998</v>
      </c>
      <c r="L363">
        <v>120.15506999999999</v>
      </c>
      <c r="M363" s="4">
        <v>730</v>
      </c>
      <c r="N363" s="6" t="s">
        <v>1270</v>
      </c>
      <c r="O363" s="5" t="s">
        <v>1271</v>
      </c>
      <c r="P363" s="5" t="s">
        <v>21</v>
      </c>
      <c r="Q363" s="17" t="s">
        <v>424</v>
      </c>
      <c r="R363" s="5" t="s">
        <v>37</v>
      </c>
      <c r="S363" s="5" t="s">
        <v>37</v>
      </c>
      <c r="T363" t="s">
        <v>1273</v>
      </c>
      <c r="U363" s="4">
        <v>228</v>
      </c>
      <c r="V363" s="4">
        <v>1.5</v>
      </c>
      <c r="X363" s="4" t="s">
        <v>99</v>
      </c>
      <c r="Y363" s="4">
        <v>17.8</v>
      </c>
      <c r="Z363" s="4">
        <v>7.59</v>
      </c>
      <c r="AA363" s="4">
        <v>5.69</v>
      </c>
      <c r="AB363" s="4">
        <v>0.18</v>
      </c>
      <c r="AC363" s="4">
        <v>0.06</v>
      </c>
      <c r="AD363" s="4">
        <v>1.29</v>
      </c>
      <c r="AF363" s="4">
        <v>14.11</v>
      </c>
      <c r="AH363" s="25">
        <f t="shared" si="5"/>
        <v>0.54615115981836493</v>
      </c>
      <c r="AL363" s="4">
        <v>2349.1</v>
      </c>
      <c r="AN363" s="4" t="s">
        <v>96</v>
      </c>
      <c r="AO363" s="4" t="s">
        <v>97</v>
      </c>
    </row>
    <row r="364" spans="1:41" ht="13.8" customHeight="1" x14ac:dyDescent="0.3">
      <c r="A364" s="4" t="s">
        <v>1280</v>
      </c>
      <c r="B364" s="4" t="s">
        <v>1281</v>
      </c>
      <c r="C364" s="4">
        <v>2013</v>
      </c>
      <c r="E364" s="4" t="s">
        <v>381</v>
      </c>
      <c r="F364" s="4" t="s">
        <v>579</v>
      </c>
      <c r="G364" t="s">
        <v>1275</v>
      </c>
      <c r="H364" s="4" t="s">
        <v>32</v>
      </c>
      <c r="I364" s="4" t="s">
        <v>33</v>
      </c>
      <c r="J364" s="4" t="s">
        <v>1276</v>
      </c>
      <c r="K364">
        <v>-21.251999999999999</v>
      </c>
      <c r="L364">
        <v>-48.322200000000002</v>
      </c>
      <c r="M364" s="4">
        <v>125</v>
      </c>
      <c r="N364" s="6" t="s">
        <v>1277</v>
      </c>
      <c r="O364" s="5" t="s">
        <v>1278</v>
      </c>
      <c r="P364" s="5" t="s">
        <v>21</v>
      </c>
      <c r="Q364" s="17" t="s">
        <v>424</v>
      </c>
      <c r="R364" s="5" t="s">
        <v>37</v>
      </c>
      <c r="S364" s="5" t="s">
        <v>37</v>
      </c>
      <c r="U364" s="4">
        <v>100</v>
      </c>
      <c r="V364" s="4">
        <v>1</v>
      </c>
      <c r="X364" s="4" t="s">
        <v>99</v>
      </c>
      <c r="AH364" s="25">
        <f t="shared" si="5"/>
        <v>0</v>
      </c>
      <c r="AI364" s="4">
        <v>1096</v>
      </c>
      <c r="AL364" s="4">
        <v>46.09</v>
      </c>
      <c r="AN364" s="4" t="s">
        <v>96</v>
      </c>
      <c r="AO364" s="4" t="s">
        <v>1279</v>
      </c>
    </row>
    <row r="365" spans="1:41" ht="13.8" customHeight="1" x14ac:dyDescent="0.25">
      <c r="A365" s="4" t="s">
        <v>590</v>
      </c>
      <c r="B365" s="15" t="s">
        <v>431</v>
      </c>
      <c r="C365" s="15">
        <v>2023</v>
      </c>
      <c r="D365" s="12" t="s">
        <v>615</v>
      </c>
      <c r="E365" s="15" t="s">
        <v>179</v>
      </c>
      <c r="F365" s="4" t="s">
        <v>579</v>
      </c>
      <c r="G365" s="15" t="s">
        <v>566</v>
      </c>
      <c r="H365" s="15" t="s">
        <v>15</v>
      </c>
      <c r="I365" s="15" t="s">
        <v>16</v>
      </c>
      <c r="J365" s="18" t="s">
        <v>100</v>
      </c>
      <c r="K365" s="18"/>
      <c r="L365" s="18"/>
      <c r="M365" s="17"/>
      <c r="N365" s="33"/>
      <c r="O365" s="17"/>
      <c r="P365" s="5" t="s">
        <v>21</v>
      </c>
      <c r="Q365" s="13" t="s">
        <v>48</v>
      </c>
      <c r="R365" s="5" t="s">
        <v>44</v>
      </c>
      <c r="S365" s="17" t="s">
        <v>432</v>
      </c>
      <c r="AH365" s="25">
        <f t="shared" si="5"/>
        <v>0</v>
      </c>
      <c r="AI365" s="21">
        <v>144.72</v>
      </c>
      <c r="AJ365" s="21"/>
      <c r="AK365" s="21"/>
      <c r="AL365" s="21"/>
      <c r="AM365" s="15"/>
      <c r="AN365" s="4" t="s">
        <v>96</v>
      </c>
      <c r="AO365" s="4" t="s">
        <v>98</v>
      </c>
    </row>
    <row r="366" spans="1:41" ht="13.8" customHeight="1" x14ac:dyDescent="0.25">
      <c r="A366" s="4" t="s">
        <v>590</v>
      </c>
      <c r="B366" s="15" t="s">
        <v>431</v>
      </c>
      <c r="C366" s="15">
        <v>2023</v>
      </c>
      <c r="D366" s="12" t="s">
        <v>615</v>
      </c>
      <c r="E366" s="15" t="s">
        <v>179</v>
      </c>
      <c r="F366" s="4" t="s">
        <v>579</v>
      </c>
      <c r="G366" s="4" t="s">
        <v>566</v>
      </c>
      <c r="H366" s="15" t="s">
        <v>15</v>
      </c>
      <c r="I366" s="15" t="s">
        <v>16</v>
      </c>
      <c r="J366" s="18" t="s">
        <v>100</v>
      </c>
      <c r="K366" s="18"/>
      <c r="L366" s="18"/>
      <c r="M366" s="16"/>
      <c r="N366" s="34"/>
      <c r="O366" s="17"/>
      <c r="P366" s="5" t="s">
        <v>21</v>
      </c>
      <c r="Q366" s="24" t="s">
        <v>48</v>
      </c>
      <c r="R366" s="5" t="s">
        <v>44</v>
      </c>
      <c r="S366" s="24" t="s">
        <v>432</v>
      </c>
      <c r="AH366" s="25">
        <f t="shared" si="5"/>
        <v>0</v>
      </c>
      <c r="AI366" s="15"/>
      <c r="AJ366" s="15"/>
      <c r="AK366" s="15"/>
      <c r="AL366" s="15"/>
      <c r="AM366" s="15">
        <v>1.6701600000000001</v>
      </c>
      <c r="AN366" s="4" t="s">
        <v>96</v>
      </c>
      <c r="AO366" s="4" t="s">
        <v>98</v>
      </c>
    </row>
    <row r="367" spans="1:41" ht="13.8" customHeight="1" x14ac:dyDescent="0.3">
      <c r="A367" s="4" t="s">
        <v>1288</v>
      </c>
      <c r="B367" s="4" t="s">
        <v>1282</v>
      </c>
      <c r="C367" s="4">
        <v>2017</v>
      </c>
      <c r="E367" s="4" t="s">
        <v>180</v>
      </c>
      <c r="F367" s="4" t="s">
        <v>579</v>
      </c>
      <c r="G367" t="s">
        <v>1283</v>
      </c>
      <c r="H367" s="4" t="s">
        <v>32</v>
      </c>
      <c r="I367" s="4" t="s">
        <v>33</v>
      </c>
      <c r="J367" s="4" t="s">
        <v>1284</v>
      </c>
      <c r="K367" s="4">
        <v>-5.0999999999999996</v>
      </c>
      <c r="L367" s="4">
        <v>-37.166699999999999</v>
      </c>
      <c r="N367" t="s">
        <v>25</v>
      </c>
      <c r="O367" s="5" t="s">
        <v>1285</v>
      </c>
      <c r="P367" s="5" t="s">
        <v>21</v>
      </c>
      <c r="Q367" s="5" t="s">
        <v>424</v>
      </c>
      <c r="R367" s="5" t="s">
        <v>37</v>
      </c>
      <c r="S367" s="5" t="s">
        <v>37</v>
      </c>
      <c r="T367" s="4" t="s">
        <v>1286</v>
      </c>
      <c r="U367" s="4">
        <v>26000</v>
      </c>
      <c r="W367" s="4">
        <v>92</v>
      </c>
      <c r="X367" s="4" t="s">
        <v>112</v>
      </c>
      <c r="AH367" s="25">
        <f t="shared" si="5"/>
        <v>0</v>
      </c>
      <c r="AI367" s="4">
        <v>-314.87</v>
      </c>
      <c r="AL367" s="4">
        <v>-3773.51</v>
      </c>
      <c r="AM367" s="4">
        <v>2.4700000000000002</v>
      </c>
      <c r="AN367" s="4" t="s">
        <v>96</v>
      </c>
      <c r="AO367" s="4" t="s">
        <v>97</v>
      </c>
    </row>
    <row r="368" spans="1:41" ht="13.8" customHeight="1" x14ac:dyDescent="0.3">
      <c r="A368" s="4" t="s">
        <v>1288</v>
      </c>
      <c r="B368" s="4" t="s">
        <v>1282</v>
      </c>
      <c r="C368" s="4">
        <v>2017</v>
      </c>
      <c r="E368" s="4" t="s">
        <v>180</v>
      </c>
      <c r="F368" s="4" t="s">
        <v>579</v>
      </c>
      <c r="G368" t="s">
        <v>1283</v>
      </c>
      <c r="H368" s="4" t="s">
        <v>32</v>
      </c>
      <c r="I368" s="4" t="s">
        <v>33</v>
      </c>
      <c r="J368" s="4" t="s">
        <v>1284</v>
      </c>
      <c r="K368" s="4">
        <v>-5.0999999999999996</v>
      </c>
      <c r="L368" s="4">
        <v>-37.166699999999999</v>
      </c>
      <c r="N368" t="s">
        <v>25</v>
      </c>
      <c r="O368" s="5" t="s">
        <v>1285</v>
      </c>
      <c r="P368" s="5" t="s">
        <v>21</v>
      </c>
      <c r="Q368" s="5" t="s">
        <v>424</v>
      </c>
      <c r="R368" s="5" t="s">
        <v>37</v>
      </c>
      <c r="S368" s="5" t="s">
        <v>37</v>
      </c>
      <c r="T368" s="4" t="s">
        <v>1287</v>
      </c>
      <c r="U368" s="4">
        <v>26000</v>
      </c>
      <c r="W368" s="4">
        <v>14</v>
      </c>
      <c r="X368" s="4" t="s">
        <v>112</v>
      </c>
      <c r="AH368" s="25">
        <f t="shared" si="5"/>
        <v>0</v>
      </c>
      <c r="AI368" s="4">
        <v>653.89</v>
      </c>
      <c r="AL368" s="4">
        <v>497.52</v>
      </c>
      <c r="AM368" s="4">
        <v>25.59</v>
      </c>
      <c r="AN368" s="4" t="s">
        <v>96</v>
      </c>
      <c r="AO368" s="4" t="s">
        <v>97</v>
      </c>
    </row>
    <row r="369" spans="1:41" ht="13.8" customHeight="1" x14ac:dyDescent="0.3">
      <c r="A369" s="4" t="s">
        <v>1304</v>
      </c>
      <c r="B369" s="4" t="s">
        <v>1299</v>
      </c>
      <c r="C369" s="4">
        <v>2025</v>
      </c>
      <c r="D369" s="4" t="s">
        <v>1300</v>
      </c>
      <c r="E369" s="4" t="s">
        <v>179</v>
      </c>
      <c r="F369" s="4" t="s">
        <v>579</v>
      </c>
      <c r="G369" t="s">
        <v>1301</v>
      </c>
      <c r="H369" s="4" t="s">
        <v>15</v>
      </c>
      <c r="I369" s="4" t="s">
        <v>16</v>
      </c>
      <c r="J369" s="4" t="s">
        <v>1269</v>
      </c>
      <c r="K369" s="4">
        <v>30.274100000000001</v>
      </c>
      <c r="L369" s="4">
        <v>120.1551</v>
      </c>
      <c r="N369" s="6" t="s">
        <v>20</v>
      </c>
      <c r="O369" s="5" t="s">
        <v>1305</v>
      </c>
      <c r="P369" s="5" t="s">
        <v>21</v>
      </c>
      <c r="Q369" s="5" t="s">
        <v>48</v>
      </c>
      <c r="R369" s="5" t="s">
        <v>37</v>
      </c>
      <c r="S369" s="5" t="s">
        <v>37</v>
      </c>
      <c r="T369" s="5" t="s">
        <v>1306</v>
      </c>
      <c r="W369" s="4">
        <v>556</v>
      </c>
      <c r="X369" s="4" t="s">
        <v>99</v>
      </c>
      <c r="AF369" s="4">
        <v>85</v>
      </c>
      <c r="AH369" s="25">
        <f t="shared" si="5"/>
        <v>0</v>
      </c>
      <c r="AI369" s="4">
        <v>99.18</v>
      </c>
      <c r="AN369" s="4" t="s">
        <v>96</v>
      </c>
      <c r="AO369" s="4" t="s">
        <v>97</v>
      </c>
    </row>
    <row r="370" spans="1:41" ht="13.8" customHeight="1" x14ac:dyDescent="0.3">
      <c r="A370" s="4" t="s">
        <v>1304</v>
      </c>
      <c r="B370" s="4" t="s">
        <v>1299</v>
      </c>
      <c r="C370" s="4">
        <v>2025</v>
      </c>
      <c r="D370" s="4" t="s">
        <v>1300</v>
      </c>
      <c r="E370" s="4" t="s">
        <v>179</v>
      </c>
      <c r="F370" s="4" t="s">
        <v>579</v>
      </c>
      <c r="G370" t="s">
        <v>1301</v>
      </c>
      <c r="H370" s="4" t="s">
        <v>15</v>
      </c>
      <c r="I370" s="4" t="s">
        <v>16</v>
      </c>
      <c r="J370" s="4" t="s">
        <v>1269</v>
      </c>
      <c r="K370" s="4">
        <v>30.274100000000001</v>
      </c>
      <c r="L370" s="4">
        <v>120.1551</v>
      </c>
      <c r="N370" s="6" t="s">
        <v>20</v>
      </c>
      <c r="O370" s="5" t="s">
        <v>1305</v>
      </c>
      <c r="P370" s="5" t="s">
        <v>21</v>
      </c>
      <c r="Q370" s="5" t="s">
        <v>48</v>
      </c>
      <c r="R370" s="5" t="s">
        <v>44</v>
      </c>
      <c r="S370" s="5" t="s">
        <v>432</v>
      </c>
      <c r="T370" s="5" t="s">
        <v>1307</v>
      </c>
      <c r="W370" s="4">
        <v>556</v>
      </c>
      <c r="X370" s="4" t="s">
        <v>99</v>
      </c>
      <c r="AF370" s="4">
        <v>93</v>
      </c>
      <c r="AH370" s="25">
        <f t="shared" si="5"/>
        <v>0</v>
      </c>
      <c r="AI370" s="4">
        <v>76.709999999999994</v>
      </c>
      <c r="AN370" s="4" t="s">
        <v>96</v>
      </c>
      <c r="AO370" s="4" t="s">
        <v>97</v>
      </c>
    </row>
    <row r="371" spans="1:41" ht="13.8" customHeight="1" x14ac:dyDescent="0.3">
      <c r="A371" s="4" t="s">
        <v>1304</v>
      </c>
      <c r="B371" s="4" t="s">
        <v>1299</v>
      </c>
      <c r="C371" s="4">
        <v>2025</v>
      </c>
      <c r="D371" s="4" t="s">
        <v>1300</v>
      </c>
      <c r="E371" s="4" t="s">
        <v>179</v>
      </c>
      <c r="F371" s="4" t="s">
        <v>579</v>
      </c>
      <c r="G371" t="s">
        <v>1301</v>
      </c>
      <c r="H371" s="4" t="s">
        <v>15</v>
      </c>
      <c r="I371" s="4" t="s">
        <v>16</v>
      </c>
      <c r="J371" s="4" t="s">
        <v>1269</v>
      </c>
      <c r="K371" s="4">
        <v>30.274100000000001</v>
      </c>
      <c r="L371" s="4">
        <v>120.1551</v>
      </c>
      <c r="N371" s="36" t="s">
        <v>1302</v>
      </c>
      <c r="O371" s="5" t="s">
        <v>1303</v>
      </c>
      <c r="P371" s="5" t="s">
        <v>185</v>
      </c>
      <c r="Q371" s="5" t="s">
        <v>185</v>
      </c>
      <c r="R371" s="5" t="s">
        <v>37</v>
      </c>
      <c r="S371" s="5" t="s">
        <v>37</v>
      </c>
      <c r="T371" s="5" t="s">
        <v>1306</v>
      </c>
      <c r="W371" s="4">
        <v>833</v>
      </c>
      <c r="X371" s="4" t="s">
        <v>99</v>
      </c>
      <c r="AF371" s="4">
        <v>81.400000000000006</v>
      </c>
      <c r="AH371" s="25">
        <f t="shared" si="5"/>
        <v>0</v>
      </c>
      <c r="AI371" s="4">
        <v>130.13999999999999</v>
      </c>
      <c r="AN371" s="4" t="s">
        <v>96</v>
      </c>
      <c r="AO371" s="4" t="s">
        <v>97</v>
      </c>
    </row>
    <row r="372" spans="1:41" ht="13.8" customHeight="1" x14ac:dyDescent="0.3">
      <c r="A372" s="4" t="s">
        <v>1304</v>
      </c>
      <c r="B372" s="4" t="s">
        <v>1299</v>
      </c>
      <c r="C372" s="4">
        <v>2025</v>
      </c>
      <c r="D372" s="4" t="s">
        <v>1300</v>
      </c>
      <c r="E372" s="4" t="s">
        <v>179</v>
      </c>
      <c r="F372" s="4" t="s">
        <v>579</v>
      </c>
      <c r="G372" t="s">
        <v>1301</v>
      </c>
      <c r="H372" s="4" t="s">
        <v>15</v>
      </c>
      <c r="I372" s="4" t="s">
        <v>16</v>
      </c>
      <c r="J372" s="4" t="s">
        <v>1269</v>
      </c>
      <c r="K372" s="4">
        <v>30.274100000000001</v>
      </c>
      <c r="L372" s="4">
        <v>120.1551</v>
      </c>
      <c r="N372" s="36" t="s">
        <v>1302</v>
      </c>
      <c r="O372" s="5" t="s">
        <v>1303</v>
      </c>
      <c r="P372" s="5" t="s">
        <v>185</v>
      </c>
      <c r="Q372" s="5" t="s">
        <v>185</v>
      </c>
      <c r="R372" s="5" t="s">
        <v>44</v>
      </c>
      <c r="S372" s="5" t="s">
        <v>420</v>
      </c>
      <c r="T372" s="5" t="s">
        <v>1308</v>
      </c>
      <c r="W372" s="4">
        <v>833</v>
      </c>
      <c r="X372" s="4" t="s">
        <v>99</v>
      </c>
      <c r="AF372" s="4">
        <v>95.75</v>
      </c>
      <c r="AH372" s="25">
        <f t="shared" si="5"/>
        <v>0</v>
      </c>
      <c r="AI372" s="4">
        <v>100.27</v>
      </c>
      <c r="AN372" s="4" t="s">
        <v>96</v>
      </c>
      <c r="AO372" s="4" t="s">
        <v>97</v>
      </c>
    </row>
    <row r="373" spans="1:41" ht="13.8" customHeight="1" x14ac:dyDescent="0.3">
      <c r="A373" s="4" t="s">
        <v>1304</v>
      </c>
      <c r="B373" s="4" t="s">
        <v>1299</v>
      </c>
      <c r="C373" s="4">
        <v>2025</v>
      </c>
      <c r="D373" s="4" t="s">
        <v>1300</v>
      </c>
      <c r="E373" s="4" t="s">
        <v>179</v>
      </c>
      <c r="F373" s="4" t="s">
        <v>579</v>
      </c>
      <c r="G373" t="s">
        <v>1301</v>
      </c>
      <c r="H373" s="4" t="s">
        <v>15</v>
      </c>
      <c r="I373" s="4" t="s">
        <v>16</v>
      </c>
      <c r="J373" s="4" t="s">
        <v>1269</v>
      </c>
      <c r="K373" s="4">
        <v>30.274100000000001</v>
      </c>
      <c r="L373" s="4">
        <v>120.1551</v>
      </c>
      <c r="N373" s="6" t="s">
        <v>20</v>
      </c>
      <c r="O373" s="5" t="s">
        <v>1305</v>
      </c>
      <c r="P373" s="5" t="s">
        <v>21</v>
      </c>
      <c r="Q373" s="5" t="s">
        <v>48</v>
      </c>
      <c r="R373" s="5" t="s">
        <v>37</v>
      </c>
      <c r="S373" s="5" t="s">
        <v>37</v>
      </c>
      <c r="T373" s="5" t="s">
        <v>1309</v>
      </c>
      <c r="W373" s="4">
        <v>556</v>
      </c>
      <c r="X373" s="4" t="s">
        <v>99</v>
      </c>
      <c r="AF373" s="4">
        <v>85</v>
      </c>
      <c r="AH373" s="25">
        <f t="shared" si="5"/>
        <v>0</v>
      </c>
      <c r="AI373" s="4">
        <v>287.12</v>
      </c>
      <c r="AN373" s="4" t="s">
        <v>96</v>
      </c>
      <c r="AO373" s="4" t="s">
        <v>97</v>
      </c>
    </row>
    <row r="374" spans="1:41" ht="13.8" customHeight="1" x14ac:dyDescent="0.3">
      <c r="A374" s="4" t="s">
        <v>1304</v>
      </c>
      <c r="B374" s="4" t="s">
        <v>1299</v>
      </c>
      <c r="C374" s="4">
        <v>2025</v>
      </c>
      <c r="D374" s="4" t="s">
        <v>1300</v>
      </c>
      <c r="E374" s="4" t="s">
        <v>179</v>
      </c>
      <c r="F374" s="4" t="s">
        <v>579</v>
      </c>
      <c r="G374" t="s">
        <v>1301</v>
      </c>
      <c r="H374" s="4" t="s">
        <v>15</v>
      </c>
      <c r="I374" s="4" t="s">
        <v>16</v>
      </c>
      <c r="J374" s="4" t="s">
        <v>1269</v>
      </c>
      <c r="K374" s="4">
        <v>30.274100000000001</v>
      </c>
      <c r="L374" s="4">
        <v>120.1551</v>
      </c>
      <c r="N374" s="6" t="s">
        <v>20</v>
      </c>
      <c r="O374" s="5" t="s">
        <v>1305</v>
      </c>
      <c r="P374" s="5" t="s">
        <v>21</v>
      </c>
      <c r="Q374" s="5" t="s">
        <v>48</v>
      </c>
      <c r="R374" s="5" t="s">
        <v>44</v>
      </c>
      <c r="S374" s="5" t="s">
        <v>432</v>
      </c>
      <c r="T374" s="5" t="s">
        <v>1310</v>
      </c>
      <c r="W374" s="4">
        <v>556</v>
      </c>
      <c r="X374" s="4" t="s">
        <v>99</v>
      </c>
      <c r="AF374" s="4">
        <v>93</v>
      </c>
      <c r="AH374" s="25">
        <f t="shared" si="5"/>
        <v>0</v>
      </c>
      <c r="AI374" s="4">
        <v>220</v>
      </c>
      <c r="AN374" s="4" t="s">
        <v>96</v>
      </c>
      <c r="AO374" s="4" t="s">
        <v>97</v>
      </c>
    </row>
    <row r="375" spans="1:41" ht="13.8" customHeight="1" x14ac:dyDescent="0.3">
      <c r="A375" s="4" t="s">
        <v>1304</v>
      </c>
      <c r="B375" s="4" t="s">
        <v>1299</v>
      </c>
      <c r="C375" s="4">
        <v>2025</v>
      </c>
      <c r="D375" s="4" t="s">
        <v>1300</v>
      </c>
      <c r="E375" s="4" t="s">
        <v>179</v>
      </c>
      <c r="F375" s="4" t="s">
        <v>579</v>
      </c>
      <c r="G375" t="s">
        <v>1301</v>
      </c>
      <c r="H375" s="4" t="s">
        <v>15</v>
      </c>
      <c r="I375" s="4" t="s">
        <v>16</v>
      </c>
      <c r="J375" s="4" t="s">
        <v>1269</v>
      </c>
      <c r="K375" s="4">
        <v>30.274100000000001</v>
      </c>
      <c r="L375" s="4">
        <v>120.1551</v>
      </c>
      <c r="N375" s="36" t="s">
        <v>1302</v>
      </c>
      <c r="O375" s="5" t="s">
        <v>1303</v>
      </c>
      <c r="P375" s="5" t="s">
        <v>185</v>
      </c>
      <c r="Q375" s="5" t="s">
        <v>185</v>
      </c>
      <c r="R375" s="5" t="s">
        <v>37</v>
      </c>
      <c r="S375" s="5" t="s">
        <v>37</v>
      </c>
      <c r="T375" s="5" t="s">
        <v>1312</v>
      </c>
      <c r="W375" s="4">
        <v>833</v>
      </c>
      <c r="X375" s="4" t="s">
        <v>99</v>
      </c>
      <c r="AF375" s="4">
        <v>81.400000000000006</v>
      </c>
      <c r="AH375" s="25">
        <f t="shared" si="5"/>
        <v>0</v>
      </c>
      <c r="AI375" s="4">
        <v>247.95</v>
      </c>
      <c r="AN375" s="4" t="s">
        <v>96</v>
      </c>
      <c r="AO375" s="4" t="s">
        <v>97</v>
      </c>
    </row>
    <row r="376" spans="1:41" ht="13.8" customHeight="1" x14ac:dyDescent="0.3">
      <c r="A376" s="4" t="s">
        <v>1304</v>
      </c>
      <c r="B376" s="4" t="s">
        <v>1299</v>
      </c>
      <c r="C376" s="4">
        <v>2025</v>
      </c>
      <c r="D376" s="4" t="s">
        <v>1300</v>
      </c>
      <c r="E376" s="4" t="s">
        <v>179</v>
      </c>
      <c r="F376" s="4" t="s">
        <v>579</v>
      </c>
      <c r="G376" t="s">
        <v>1301</v>
      </c>
      <c r="H376" s="4" t="s">
        <v>15</v>
      </c>
      <c r="I376" s="4" t="s">
        <v>16</v>
      </c>
      <c r="J376" s="4" t="s">
        <v>1269</v>
      </c>
      <c r="K376" s="4">
        <v>30.274100000000001</v>
      </c>
      <c r="L376" s="4">
        <v>120.1551</v>
      </c>
      <c r="N376" s="36" t="s">
        <v>1302</v>
      </c>
      <c r="O376" s="5" t="s">
        <v>1303</v>
      </c>
      <c r="P376" s="5" t="s">
        <v>185</v>
      </c>
      <c r="Q376" s="5" t="s">
        <v>185</v>
      </c>
      <c r="R376" s="5" t="s">
        <v>44</v>
      </c>
      <c r="S376" s="5" t="s">
        <v>420</v>
      </c>
      <c r="T376" s="5" t="s">
        <v>1311</v>
      </c>
      <c r="W376" s="4">
        <v>833</v>
      </c>
      <c r="X376" s="4" t="s">
        <v>99</v>
      </c>
      <c r="AF376" s="4">
        <v>95.75</v>
      </c>
      <c r="AH376" s="25">
        <f t="shared" si="5"/>
        <v>0</v>
      </c>
      <c r="AI376" s="4">
        <v>187.12</v>
      </c>
      <c r="AN376" s="4" t="s">
        <v>96</v>
      </c>
      <c r="AO376" s="4" t="s">
        <v>97</v>
      </c>
    </row>
    <row r="377" spans="1:41" x14ac:dyDescent="0.25">
      <c r="A377" s="4" t="s">
        <v>871</v>
      </c>
      <c r="B377" s="15" t="s">
        <v>557</v>
      </c>
      <c r="C377" s="15">
        <v>2023</v>
      </c>
      <c r="D377" s="12" t="s">
        <v>769</v>
      </c>
      <c r="E377" s="12" t="s">
        <v>179</v>
      </c>
      <c r="F377" s="4" t="s">
        <v>579</v>
      </c>
      <c r="G377" s="4" t="s">
        <v>626</v>
      </c>
      <c r="H377" s="15" t="s">
        <v>15</v>
      </c>
      <c r="I377" s="15" t="s">
        <v>16</v>
      </c>
      <c r="J377" s="18" t="s">
        <v>191</v>
      </c>
      <c r="K377" s="18"/>
      <c r="L377" s="18"/>
      <c r="M377" s="16"/>
      <c r="N377" s="34"/>
      <c r="O377" s="17"/>
      <c r="P377" s="5" t="s">
        <v>21</v>
      </c>
      <c r="Q377" s="24" t="s">
        <v>424</v>
      </c>
      <c r="R377" s="5" t="s">
        <v>44</v>
      </c>
      <c r="S377" s="24" t="s">
        <v>424</v>
      </c>
      <c r="AH377" s="25">
        <f t="shared" si="5"/>
        <v>0</v>
      </c>
      <c r="AI377" s="15"/>
      <c r="AJ377" s="15"/>
      <c r="AK377" s="15"/>
      <c r="AL377" s="15"/>
      <c r="AM377" s="15">
        <v>0.8877600000000001</v>
      </c>
      <c r="AN377" s="4" t="s">
        <v>96</v>
      </c>
      <c r="AO377" s="4" t="s">
        <v>98</v>
      </c>
    </row>
    <row r="378" spans="1:41" x14ac:dyDescent="0.25">
      <c r="A378" s="4" t="s">
        <v>871</v>
      </c>
      <c r="B378" s="15" t="s">
        <v>435</v>
      </c>
      <c r="C378" s="15">
        <v>2023</v>
      </c>
      <c r="D378" s="12" t="s">
        <v>769</v>
      </c>
      <c r="E378" s="12" t="s">
        <v>179</v>
      </c>
      <c r="F378" s="4" t="s">
        <v>579</v>
      </c>
      <c r="G378" s="4" t="s">
        <v>626</v>
      </c>
      <c r="H378" s="15" t="s">
        <v>15</v>
      </c>
      <c r="I378" s="15" t="s">
        <v>16</v>
      </c>
      <c r="J378" s="18" t="s">
        <v>191</v>
      </c>
      <c r="K378" s="18"/>
      <c r="L378" s="18"/>
      <c r="M378" s="17"/>
      <c r="N378" s="33"/>
      <c r="O378" s="17"/>
      <c r="P378" s="5" t="s">
        <v>21</v>
      </c>
      <c r="Q378" s="17" t="s">
        <v>424</v>
      </c>
      <c r="R378" s="17" t="s">
        <v>37</v>
      </c>
      <c r="S378" s="17" t="s">
        <v>436</v>
      </c>
      <c r="AH378" s="25">
        <f t="shared" si="5"/>
        <v>0</v>
      </c>
      <c r="AI378" s="21">
        <v>452.40000000000003</v>
      </c>
      <c r="AJ378" s="21"/>
      <c r="AK378" s="21"/>
      <c r="AL378" s="21"/>
      <c r="AM378" s="15"/>
      <c r="AN378" s="4" t="s">
        <v>96</v>
      </c>
      <c r="AO378" s="4" t="s">
        <v>98</v>
      </c>
    </row>
    <row r="379" spans="1:41" ht="13.8" customHeight="1" x14ac:dyDescent="0.3">
      <c r="A379" s="4" t="s">
        <v>582</v>
      </c>
      <c r="B379" s="4" t="s">
        <v>859</v>
      </c>
      <c r="C379" s="4">
        <v>2020</v>
      </c>
      <c r="D379" s="11" t="s">
        <v>1049</v>
      </c>
      <c r="E379" s="4" t="s">
        <v>179</v>
      </c>
      <c r="F379" s="4" t="s">
        <v>579</v>
      </c>
      <c r="G379" s="4" t="s">
        <v>860</v>
      </c>
      <c r="H379" s="4" t="s">
        <v>15</v>
      </c>
      <c r="I379" s="4" t="s">
        <v>63</v>
      </c>
      <c r="J379" s="4" t="s">
        <v>861</v>
      </c>
      <c r="K379">
        <v>15.9240905</v>
      </c>
      <c r="L379">
        <v>80.186380900000003</v>
      </c>
      <c r="M379" s="4">
        <v>225</v>
      </c>
      <c r="N379" s="6" t="s">
        <v>1200</v>
      </c>
      <c r="O379" s="5" t="s">
        <v>863</v>
      </c>
      <c r="P379" s="5" t="s">
        <v>185</v>
      </c>
      <c r="Q379" s="17" t="s">
        <v>185</v>
      </c>
      <c r="R379" s="5" t="s">
        <v>37</v>
      </c>
      <c r="S379" s="5" t="s">
        <v>37</v>
      </c>
      <c r="T379" s="4">
        <v>1</v>
      </c>
      <c r="U379" s="4">
        <v>60000</v>
      </c>
      <c r="V379" s="4">
        <v>5.16</v>
      </c>
      <c r="X379" s="4" t="s">
        <v>99</v>
      </c>
      <c r="AA379" s="4">
        <v>5</v>
      </c>
      <c r="AF379" s="4">
        <v>11368</v>
      </c>
      <c r="AH379" s="8">
        <f t="shared" si="5"/>
        <v>0</v>
      </c>
      <c r="AI379" s="4">
        <v>317.81</v>
      </c>
      <c r="AL379" s="4">
        <v>49580.9</v>
      </c>
      <c r="AN379" s="4" t="s">
        <v>96</v>
      </c>
      <c r="AO379" s="4" t="s">
        <v>864</v>
      </c>
    </row>
    <row r="380" spans="1:41" ht="13.8" customHeight="1" x14ac:dyDescent="0.3">
      <c r="A380" s="4" t="s">
        <v>582</v>
      </c>
      <c r="B380" s="4" t="s">
        <v>859</v>
      </c>
      <c r="C380" s="4">
        <v>2020</v>
      </c>
      <c r="D380" s="11" t="s">
        <v>1049</v>
      </c>
      <c r="E380" s="4" t="s">
        <v>179</v>
      </c>
      <c r="F380" s="4" t="s">
        <v>579</v>
      </c>
      <c r="G380" s="4" t="s">
        <v>860</v>
      </c>
      <c r="H380" s="4" t="s">
        <v>15</v>
      </c>
      <c r="I380" s="4" t="s">
        <v>63</v>
      </c>
      <c r="J380" s="4" t="s">
        <v>861</v>
      </c>
      <c r="K380">
        <v>15.9240905</v>
      </c>
      <c r="L380">
        <v>80.186380900000003</v>
      </c>
      <c r="M380" s="4">
        <v>225</v>
      </c>
      <c r="N380" s="6" t="s">
        <v>1200</v>
      </c>
      <c r="O380" s="5" t="s">
        <v>863</v>
      </c>
      <c r="P380" s="5" t="s">
        <v>185</v>
      </c>
      <c r="Q380" s="17" t="s">
        <v>185</v>
      </c>
      <c r="R380" s="5" t="s">
        <v>37</v>
      </c>
      <c r="S380" s="5" t="s">
        <v>37</v>
      </c>
      <c r="T380" s="4">
        <v>2</v>
      </c>
      <c r="U380" s="4">
        <v>132000</v>
      </c>
      <c r="V380" s="4">
        <v>5.16</v>
      </c>
      <c r="X380" s="4" t="s">
        <v>99</v>
      </c>
      <c r="AA380" s="4">
        <v>5</v>
      </c>
      <c r="AF380" s="4">
        <v>5220</v>
      </c>
      <c r="AH380" s="8">
        <f t="shared" si="5"/>
        <v>0</v>
      </c>
      <c r="AI380" s="4">
        <v>315.07</v>
      </c>
      <c r="AL380" s="4">
        <v>4904.1099999999997</v>
      </c>
      <c r="AN380" s="4" t="s">
        <v>96</v>
      </c>
      <c r="AO380" s="4" t="s">
        <v>864</v>
      </c>
    </row>
    <row r="381" spans="1:41" ht="13.8" customHeight="1" x14ac:dyDescent="0.3">
      <c r="A381" s="4" t="s">
        <v>582</v>
      </c>
      <c r="B381" s="4" t="s">
        <v>859</v>
      </c>
      <c r="C381" s="4">
        <v>2020</v>
      </c>
      <c r="D381" s="11" t="s">
        <v>1049</v>
      </c>
      <c r="E381" s="4" t="s">
        <v>179</v>
      </c>
      <c r="F381" s="4" t="s">
        <v>579</v>
      </c>
      <c r="G381" s="4" t="s">
        <v>860</v>
      </c>
      <c r="H381" s="4" t="s">
        <v>15</v>
      </c>
      <c r="I381" s="4" t="s">
        <v>63</v>
      </c>
      <c r="J381" s="4" t="s">
        <v>861</v>
      </c>
      <c r="K381">
        <v>15.9240905</v>
      </c>
      <c r="L381">
        <v>80.186380900000003</v>
      </c>
      <c r="M381" s="4">
        <v>285</v>
      </c>
      <c r="N381" s="6" t="s">
        <v>1200</v>
      </c>
      <c r="O381" s="5" t="s">
        <v>863</v>
      </c>
      <c r="P381" s="5" t="s">
        <v>185</v>
      </c>
      <c r="Q381" s="17" t="s">
        <v>185</v>
      </c>
      <c r="R381" s="5" t="s">
        <v>37</v>
      </c>
      <c r="S381" s="5" t="s">
        <v>37</v>
      </c>
      <c r="T381" s="4">
        <v>3</v>
      </c>
      <c r="U381" s="4">
        <v>64000</v>
      </c>
      <c r="V381" s="4">
        <v>5.16</v>
      </c>
      <c r="X381" s="4" t="s">
        <v>99</v>
      </c>
      <c r="AA381" s="4">
        <v>5</v>
      </c>
      <c r="AF381" s="4">
        <v>15080</v>
      </c>
      <c r="AH381" s="8">
        <f t="shared" si="5"/>
        <v>0</v>
      </c>
      <c r="AI381" s="4">
        <v>474.25</v>
      </c>
      <c r="AL381" s="4">
        <v>7369.86</v>
      </c>
      <c r="AN381" s="4" t="s">
        <v>96</v>
      </c>
      <c r="AO381" s="4" t="s">
        <v>864</v>
      </c>
    </row>
    <row r="382" spans="1:41" ht="13.8" customHeight="1" x14ac:dyDescent="0.3">
      <c r="A382" s="4" t="s">
        <v>582</v>
      </c>
      <c r="B382" s="4" t="s">
        <v>859</v>
      </c>
      <c r="C382" s="4">
        <v>2020</v>
      </c>
      <c r="D382" s="11" t="s">
        <v>1049</v>
      </c>
      <c r="E382" s="4" t="s">
        <v>179</v>
      </c>
      <c r="F382" s="4" t="s">
        <v>579</v>
      </c>
      <c r="G382" s="4" t="s">
        <v>860</v>
      </c>
      <c r="H382" s="4" t="s">
        <v>15</v>
      </c>
      <c r="I382" s="4" t="s">
        <v>63</v>
      </c>
      <c r="J382" s="4" t="s">
        <v>861</v>
      </c>
      <c r="K382">
        <v>15.9240905</v>
      </c>
      <c r="L382">
        <v>80.186380900000003</v>
      </c>
      <c r="M382" s="4">
        <v>225</v>
      </c>
      <c r="N382" s="6" t="s">
        <v>1200</v>
      </c>
      <c r="O382" s="5" t="s">
        <v>863</v>
      </c>
      <c r="P382" s="5" t="s">
        <v>185</v>
      </c>
      <c r="Q382" s="17" t="s">
        <v>185</v>
      </c>
      <c r="R382" s="5" t="s">
        <v>37</v>
      </c>
      <c r="S382" s="5" t="s">
        <v>37</v>
      </c>
      <c r="T382" s="4">
        <v>4</v>
      </c>
      <c r="U382" s="4">
        <v>70000</v>
      </c>
      <c r="V382" s="4">
        <v>5.16</v>
      </c>
      <c r="X382" s="4" t="s">
        <v>99</v>
      </c>
      <c r="AA382" s="4">
        <v>5</v>
      </c>
      <c r="AF382" s="4">
        <v>16472</v>
      </c>
      <c r="AH382" s="8">
        <f t="shared" si="5"/>
        <v>0</v>
      </c>
      <c r="AI382" s="4">
        <v>205.48</v>
      </c>
      <c r="AL382" s="4">
        <v>3205.48</v>
      </c>
      <c r="AN382" s="4" t="s">
        <v>96</v>
      </c>
      <c r="AO382" s="4" t="s">
        <v>864</v>
      </c>
    </row>
    <row r="383" spans="1:41" ht="13.8" customHeight="1" x14ac:dyDescent="0.3">
      <c r="A383" s="4" t="s">
        <v>582</v>
      </c>
      <c r="B383" s="4" t="s">
        <v>859</v>
      </c>
      <c r="C383" s="4">
        <v>2020</v>
      </c>
      <c r="D383" s="11" t="s">
        <v>1049</v>
      </c>
      <c r="E383" s="4" t="s">
        <v>179</v>
      </c>
      <c r="F383" s="4" t="s">
        <v>579</v>
      </c>
      <c r="G383" s="4" t="s">
        <v>860</v>
      </c>
      <c r="H383" s="4" t="s">
        <v>15</v>
      </c>
      <c r="I383" s="4" t="s">
        <v>63</v>
      </c>
      <c r="J383" s="4" t="s">
        <v>861</v>
      </c>
      <c r="K383">
        <v>15.9240905</v>
      </c>
      <c r="L383">
        <v>80.186380900000003</v>
      </c>
      <c r="M383" s="4">
        <v>225</v>
      </c>
      <c r="N383" s="6" t="s">
        <v>1200</v>
      </c>
      <c r="O383" s="5" t="s">
        <v>863</v>
      </c>
      <c r="P383" s="5" t="s">
        <v>185</v>
      </c>
      <c r="Q383" s="17" t="s">
        <v>185</v>
      </c>
      <c r="R383" s="5" t="s">
        <v>37</v>
      </c>
      <c r="S383" s="5" t="s">
        <v>37</v>
      </c>
      <c r="T383" s="4">
        <v>5</v>
      </c>
      <c r="U383" s="4">
        <v>108000</v>
      </c>
      <c r="V383" s="4">
        <v>5.16</v>
      </c>
      <c r="X383" s="4" t="s">
        <v>99</v>
      </c>
      <c r="AA383" s="4">
        <v>5</v>
      </c>
      <c r="AF383" s="4">
        <v>5220</v>
      </c>
      <c r="AH383" s="8">
        <f t="shared" si="5"/>
        <v>0</v>
      </c>
      <c r="AI383" s="4">
        <v>353.42</v>
      </c>
      <c r="AL383" s="4">
        <v>5506.85</v>
      </c>
      <c r="AN383" s="4" t="s">
        <v>96</v>
      </c>
      <c r="AO383" s="4" t="s">
        <v>864</v>
      </c>
    </row>
    <row r="384" spans="1:41" ht="13.8" customHeight="1" x14ac:dyDescent="0.3">
      <c r="A384" s="4" t="s">
        <v>582</v>
      </c>
      <c r="B384" s="4" t="s">
        <v>859</v>
      </c>
      <c r="C384" s="4">
        <v>2020</v>
      </c>
      <c r="D384" s="11" t="s">
        <v>1049</v>
      </c>
      <c r="E384" s="4" t="s">
        <v>179</v>
      </c>
      <c r="F384" s="4" t="s">
        <v>579</v>
      </c>
      <c r="G384" s="4" t="s">
        <v>860</v>
      </c>
      <c r="H384" s="4" t="s">
        <v>15</v>
      </c>
      <c r="I384" s="4" t="s">
        <v>63</v>
      </c>
      <c r="J384" s="4" t="s">
        <v>861</v>
      </c>
      <c r="K384">
        <v>15.9240905</v>
      </c>
      <c r="L384">
        <v>80.186380900000003</v>
      </c>
      <c r="M384" s="4">
        <v>225</v>
      </c>
      <c r="N384" s="6" t="s">
        <v>1200</v>
      </c>
      <c r="O384" s="5" t="s">
        <v>863</v>
      </c>
      <c r="P384" s="5" t="s">
        <v>185</v>
      </c>
      <c r="Q384" s="17" t="s">
        <v>185</v>
      </c>
      <c r="R384" s="5" t="s">
        <v>37</v>
      </c>
      <c r="S384" s="5" t="s">
        <v>37</v>
      </c>
      <c r="T384" s="4">
        <v>6</v>
      </c>
      <c r="U384" s="4">
        <v>80000</v>
      </c>
      <c r="V384" s="4">
        <v>5.16</v>
      </c>
      <c r="X384" s="4" t="s">
        <v>99</v>
      </c>
      <c r="AA384" s="4">
        <v>5</v>
      </c>
      <c r="AF384" s="4">
        <v>5800</v>
      </c>
      <c r="AH384" s="8">
        <f t="shared" si="5"/>
        <v>0</v>
      </c>
      <c r="AI384" s="4">
        <v>432.88</v>
      </c>
      <c r="AL384" s="4">
        <v>6739.73</v>
      </c>
      <c r="AN384" s="4" t="s">
        <v>96</v>
      </c>
      <c r="AO384" s="4" t="s">
        <v>864</v>
      </c>
    </row>
    <row r="385" spans="1:41" ht="13.8" customHeight="1" x14ac:dyDescent="0.3">
      <c r="A385" s="4" t="s">
        <v>582</v>
      </c>
      <c r="B385" s="4" t="s">
        <v>859</v>
      </c>
      <c r="C385" s="4">
        <v>2020</v>
      </c>
      <c r="D385" s="11" t="s">
        <v>1049</v>
      </c>
      <c r="E385" s="4" t="s">
        <v>179</v>
      </c>
      <c r="F385" s="4" t="s">
        <v>579</v>
      </c>
      <c r="G385" s="4" t="s">
        <v>860</v>
      </c>
      <c r="H385" s="4" t="s">
        <v>15</v>
      </c>
      <c r="I385" s="4" t="s">
        <v>63</v>
      </c>
      <c r="J385" s="4" t="s">
        <v>861</v>
      </c>
      <c r="K385">
        <v>15.9240905</v>
      </c>
      <c r="L385">
        <v>80.186380900000003</v>
      </c>
      <c r="M385" s="4">
        <v>240</v>
      </c>
      <c r="N385" s="6" t="s">
        <v>1200</v>
      </c>
      <c r="O385" s="5" t="s">
        <v>863</v>
      </c>
      <c r="P385" s="5" t="s">
        <v>185</v>
      </c>
      <c r="Q385" s="17" t="s">
        <v>185</v>
      </c>
      <c r="R385" s="5" t="s">
        <v>37</v>
      </c>
      <c r="S385" s="5" t="s">
        <v>37</v>
      </c>
      <c r="T385" s="4">
        <v>7</v>
      </c>
      <c r="U385" s="4">
        <v>260000</v>
      </c>
      <c r="V385" s="4">
        <v>5.16</v>
      </c>
      <c r="X385" s="4" t="s">
        <v>99</v>
      </c>
      <c r="AA385" s="4">
        <v>5</v>
      </c>
      <c r="AF385" s="4">
        <v>3712</v>
      </c>
      <c r="AH385" s="8">
        <f t="shared" si="5"/>
        <v>0</v>
      </c>
      <c r="AI385" s="4">
        <v>221.92</v>
      </c>
      <c r="AL385" s="4">
        <v>3452.05</v>
      </c>
      <c r="AN385" s="4" t="s">
        <v>96</v>
      </c>
      <c r="AO385" s="4" t="s">
        <v>864</v>
      </c>
    </row>
    <row r="386" spans="1:41" ht="13.8" customHeight="1" x14ac:dyDescent="0.3">
      <c r="A386" s="4" t="s">
        <v>582</v>
      </c>
      <c r="B386" s="4" t="s">
        <v>859</v>
      </c>
      <c r="C386" s="4">
        <v>2020</v>
      </c>
      <c r="D386" s="11" t="s">
        <v>1049</v>
      </c>
      <c r="E386" s="4" t="s">
        <v>179</v>
      </c>
      <c r="F386" s="4" t="s">
        <v>579</v>
      </c>
      <c r="G386" s="4" t="s">
        <v>860</v>
      </c>
      <c r="H386" s="4" t="s">
        <v>15</v>
      </c>
      <c r="I386" s="4" t="s">
        <v>63</v>
      </c>
      <c r="J386" s="4" t="s">
        <v>861</v>
      </c>
      <c r="K386">
        <v>15.9240905</v>
      </c>
      <c r="L386">
        <v>80.186380900000003</v>
      </c>
      <c r="M386" s="4">
        <v>210</v>
      </c>
      <c r="N386" s="6" t="s">
        <v>1200</v>
      </c>
      <c r="O386" s="5" t="s">
        <v>863</v>
      </c>
      <c r="P386" s="5" t="s">
        <v>185</v>
      </c>
      <c r="Q386" s="17" t="s">
        <v>185</v>
      </c>
      <c r="R386" s="5" t="s">
        <v>37</v>
      </c>
      <c r="S386" s="5" t="s">
        <v>37</v>
      </c>
      <c r="T386" s="4">
        <v>8</v>
      </c>
      <c r="U386" s="4">
        <v>100000</v>
      </c>
      <c r="V386" s="4">
        <v>5.16</v>
      </c>
      <c r="X386" s="4" t="s">
        <v>99</v>
      </c>
      <c r="AA386" s="4">
        <v>5</v>
      </c>
      <c r="AF386" s="4">
        <v>8120</v>
      </c>
      <c r="AH386" s="8">
        <f t="shared" ref="AH386:AH449" si="6">(AB386*(14.01/18.04))+(AC386*(14.01/62))+(AD386*(14.01/46.01))</f>
        <v>0</v>
      </c>
      <c r="AI386" s="4">
        <v>378.08</v>
      </c>
      <c r="AL386" s="4">
        <v>5890.41</v>
      </c>
      <c r="AN386" s="4" t="s">
        <v>96</v>
      </c>
      <c r="AO386" s="4" t="s">
        <v>864</v>
      </c>
    </row>
    <row r="387" spans="1:41" ht="13.8" customHeight="1" x14ac:dyDescent="0.3">
      <c r="A387" s="4" t="s">
        <v>582</v>
      </c>
      <c r="B387" s="4" t="s">
        <v>859</v>
      </c>
      <c r="C387" s="4">
        <v>2020</v>
      </c>
      <c r="D387" s="11" t="s">
        <v>1049</v>
      </c>
      <c r="E387" s="4" t="s">
        <v>179</v>
      </c>
      <c r="F387" s="4" t="s">
        <v>579</v>
      </c>
      <c r="G387" s="4" t="s">
        <v>860</v>
      </c>
      <c r="H387" s="4" t="s">
        <v>15</v>
      </c>
      <c r="I387" s="4" t="s">
        <v>63</v>
      </c>
      <c r="J387" s="4" t="s">
        <v>861</v>
      </c>
      <c r="K387">
        <v>15.9240905</v>
      </c>
      <c r="L387">
        <v>80.186380900000003</v>
      </c>
      <c r="M387" s="4">
        <v>210</v>
      </c>
      <c r="N387" s="6" t="s">
        <v>1200</v>
      </c>
      <c r="O387" s="5" t="s">
        <v>863</v>
      </c>
      <c r="P387" s="5" t="s">
        <v>185</v>
      </c>
      <c r="Q387" s="17" t="s">
        <v>185</v>
      </c>
      <c r="R387" s="5" t="s">
        <v>37</v>
      </c>
      <c r="S387" s="5" t="s">
        <v>37</v>
      </c>
      <c r="T387" s="4">
        <v>9</v>
      </c>
      <c r="U387" s="4">
        <v>280000</v>
      </c>
      <c r="V387" s="4">
        <v>5.16</v>
      </c>
      <c r="X387" s="4" t="s">
        <v>99</v>
      </c>
      <c r="AA387" s="4">
        <v>5</v>
      </c>
      <c r="AF387" s="4">
        <v>5800</v>
      </c>
      <c r="AH387" s="8">
        <f t="shared" si="6"/>
        <v>0</v>
      </c>
      <c r="AI387" s="4">
        <v>328.77</v>
      </c>
      <c r="AL387" s="4">
        <v>5123.29</v>
      </c>
      <c r="AN387" s="4" t="s">
        <v>96</v>
      </c>
      <c r="AO387" s="4" t="s">
        <v>864</v>
      </c>
    </row>
    <row r="388" spans="1:41" ht="13.8" customHeight="1" x14ac:dyDescent="0.3">
      <c r="A388" s="4" t="s">
        <v>582</v>
      </c>
      <c r="B388" s="4" t="s">
        <v>859</v>
      </c>
      <c r="C388" s="4">
        <v>2020</v>
      </c>
      <c r="D388" s="11" t="s">
        <v>1049</v>
      </c>
      <c r="E388" s="4" t="s">
        <v>179</v>
      </c>
      <c r="F388" s="4" t="s">
        <v>579</v>
      </c>
      <c r="G388" s="4" t="s">
        <v>860</v>
      </c>
      <c r="H388" s="4" t="s">
        <v>15</v>
      </c>
      <c r="I388" s="4" t="s">
        <v>63</v>
      </c>
      <c r="J388" s="4" t="s">
        <v>861</v>
      </c>
      <c r="K388">
        <v>15.9240905</v>
      </c>
      <c r="L388">
        <v>80.186380900000003</v>
      </c>
      <c r="M388" s="4">
        <v>255</v>
      </c>
      <c r="N388" s="6" t="s">
        <v>1200</v>
      </c>
      <c r="O388" s="5" t="s">
        <v>863</v>
      </c>
      <c r="P388" s="5" t="s">
        <v>185</v>
      </c>
      <c r="Q388" s="17" t="s">
        <v>185</v>
      </c>
      <c r="R388" s="5" t="s">
        <v>37</v>
      </c>
      <c r="S388" s="5" t="s">
        <v>37</v>
      </c>
      <c r="T388" s="4">
        <v>10</v>
      </c>
      <c r="U388" s="4">
        <v>40000</v>
      </c>
      <c r="V388" s="4">
        <v>5.16</v>
      </c>
      <c r="X388" s="4" t="s">
        <v>99</v>
      </c>
      <c r="AA388" s="4">
        <v>5</v>
      </c>
      <c r="AF388" s="4">
        <v>6380</v>
      </c>
      <c r="AH388" s="8">
        <f t="shared" si="6"/>
        <v>0</v>
      </c>
      <c r="AI388" s="4">
        <v>358.63</v>
      </c>
      <c r="AL388" s="4">
        <v>5589.04</v>
      </c>
      <c r="AN388" s="4" t="s">
        <v>96</v>
      </c>
      <c r="AO388" s="4" t="s">
        <v>864</v>
      </c>
    </row>
    <row r="389" spans="1:41" ht="13.8" customHeight="1" x14ac:dyDescent="0.3">
      <c r="A389" s="4" t="s">
        <v>582</v>
      </c>
      <c r="B389" s="4" t="s">
        <v>859</v>
      </c>
      <c r="C389" s="4">
        <v>2020</v>
      </c>
      <c r="D389" s="11" t="s">
        <v>1049</v>
      </c>
      <c r="E389" s="4" t="s">
        <v>179</v>
      </c>
      <c r="F389" s="4" t="s">
        <v>579</v>
      </c>
      <c r="G389" s="4" t="s">
        <v>860</v>
      </c>
      <c r="H389" s="4" t="s">
        <v>15</v>
      </c>
      <c r="I389" s="4" t="s">
        <v>63</v>
      </c>
      <c r="J389" s="4" t="s">
        <v>861</v>
      </c>
      <c r="K389">
        <v>15.9240905</v>
      </c>
      <c r="L389">
        <v>80.186380900000003</v>
      </c>
      <c r="M389" s="4">
        <v>225</v>
      </c>
      <c r="N389" s="6" t="s">
        <v>1200</v>
      </c>
      <c r="O389" s="5" t="s">
        <v>863</v>
      </c>
      <c r="P389" s="5" t="s">
        <v>185</v>
      </c>
      <c r="Q389" s="17" t="s">
        <v>185</v>
      </c>
      <c r="R389" s="5" t="s">
        <v>37</v>
      </c>
      <c r="S389" s="5" t="s">
        <v>37</v>
      </c>
      <c r="T389" s="4">
        <v>11</v>
      </c>
      <c r="U389" s="4">
        <v>28000</v>
      </c>
      <c r="V389" s="4">
        <v>5.16</v>
      </c>
      <c r="X389" s="4" t="s">
        <v>99</v>
      </c>
      <c r="AA389" s="4">
        <v>5</v>
      </c>
      <c r="AF389" s="4">
        <v>14906</v>
      </c>
      <c r="AH389" s="8">
        <f t="shared" si="6"/>
        <v>0</v>
      </c>
      <c r="AI389" s="4">
        <v>317.81</v>
      </c>
      <c r="AL389" s="4">
        <v>4958.8999999999996</v>
      </c>
      <c r="AN389" s="4" t="s">
        <v>96</v>
      </c>
      <c r="AO389" s="4" t="s">
        <v>864</v>
      </c>
    </row>
    <row r="390" spans="1:41" ht="13.8" customHeight="1" x14ac:dyDescent="0.3">
      <c r="A390" s="4" t="s">
        <v>582</v>
      </c>
      <c r="B390" s="4" t="s">
        <v>859</v>
      </c>
      <c r="C390" s="4">
        <v>2020</v>
      </c>
      <c r="D390" s="11" t="s">
        <v>1049</v>
      </c>
      <c r="E390" s="4" t="s">
        <v>179</v>
      </c>
      <c r="F390" s="4" t="s">
        <v>579</v>
      </c>
      <c r="G390" s="4" t="s">
        <v>860</v>
      </c>
      <c r="H390" s="4" t="s">
        <v>15</v>
      </c>
      <c r="I390" s="4" t="s">
        <v>63</v>
      </c>
      <c r="J390" s="4" t="s">
        <v>861</v>
      </c>
      <c r="K390">
        <v>15.9240905</v>
      </c>
      <c r="L390">
        <v>80.186380900000003</v>
      </c>
      <c r="M390" s="4">
        <v>225</v>
      </c>
      <c r="N390" s="6" t="s">
        <v>1200</v>
      </c>
      <c r="O390" s="5" t="s">
        <v>863</v>
      </c>
      <c r="P390" s="5" t="s">
        <v>185</v>
      </c>
      <c r="Q390" s="17" t="s">
        <v>185</v>
      </c>
      <c r="R390" s="5" t="s">
        <v>37</v>
      </c>
      <c r="S390" s="5" t="s">
        <v>37</v>
      </c>
      <c r="T390" s="4">
        <v>12</v>
      </c>
      <c r="U390" s="4">
        <v>40000</v>
      </c>
      <c r="V390" s="4">
        <v>5.16</v>
      </c>
      <c r="X390" s="4" t="s">
        <v>99</v>
      </c>
      <c r="AA390" s="4">
        <v>5</v>
      </c>
      <c r="AF390" s="4">
        <v>10092</v>
      </c>
      <c r="AH390" s="8">
        <f t="shared" si="6"/>
        <v>0</v>
      </c>
      <c r="AI390" s="4">
        <v>328.77</v>
      </c>
      <c r="AL390" s="4">
        <v>5123.29</v>
      </c>
      <c r="AN390" s="4" t="s">
        <v>96</v>
      </c>
      <c r="AO390" s="4" t="s">
        <v>864</v>
      </c>
    </row>
    <row r="391" spans="1:41" x14ac:dyDescent="0.25">
      <c r="A391" s="4" t="s">
        <v>582</v>
      </c>
      <c r="B391" s="4" t="s">
        <v>859</v>
      </c>
      <c r="C391" s="4">
        <v>2020</v>
      </c>
      <c r="D391" s="11" t="s">
        <v>1049</v>
      </c>
      <c r="E391" s="4" t="s">
        <v>179</v>
      </c>
      <c r="F391" s="4" t="s">
        <v>579</v>
      </c>
      <c r="G391" s="4" t="s">
        <v>860</v>
      </c>
      <c r="H391" s="4" t="s">
        <v>15</v>
      </c>
      <c r="I391" s="4" t="s">
        <v>63</v>
      </c>
      <c r="J391" s="4" t="s">
        <v>862</v>
      </c>
      <c r="M391" s="4">
        <v>300</v>
      </c>
      <c r="N391" s="6" t="s">
        <v>1200</v>
      </c>
      <c r="P391" s="5" t="s">
        <v>185</v>
      </c>
      <c r="Q391" s="17" t="s">
        <v>185</v>
      </c>
      <c r="R391" s="5" t="s">
        <v>37</v>
      </c>
      <c r="S391" s="5" t="s">
        <v>37</v>
      </c>
      <c r="T391" s="4">
        <v>1</v>
      </c>
      <c r="U391" s="4">
        <f>40*10000</f>
        <v>400000</v>
      </c>
      <c r="V391" s="4">
        <v>5.78</v>
      </c>
      <c r="X391" s="4" t="s">
        <v>99</v>
      </c>
      <c r="AA391" s="4">
        <v>5</v>
      </c>
      <c r="AF391" s="4">
        <v>4524</v>
      </c>
      <c r="AH391" s="8">
        <f t="shared" si="6"/>
        <v>0</v>
      </c>
      <c r="AI391" s="4">
        <v>361.64</v>
      </c>
      <c r="AL391" s="4">
        <v>5671.23</v>
      </c>
      <c r="AN391" s="4" t="s">
        <v>96</v>
      </c>
      <c r="AO391" s="4" t="s">
        <v>864</v>
      </c>
    </row>
    <row r="392" spans="1:41" x14ac:dyDescent="0.25">
      <c r="A392" s="4" t="s">
        <v>582</v>
      </c>
      <c r="B392" s="4" t="s">
        <v>859</v>
      </c>
      <c r="C392" s="4">
        <v>2020</v>
      </c>
      <c r="D392" s="11" t="s">
        <v>1049</v>
      </c>
      <c r="E392" s="4" t="s">
        <v>179</v>
      </c>
      <c r="F392" s="4" t="s">
        <v>579</v>
      </c>
      <c r="G392" s="4" t="s">
        <v>860</v>
      </c>
      <c r="H392" s="4" t="s">
        <v>15</v>
      </c>
      <c r="I392" s="4" t="s">
        <v>63</v>
      </c>
      <c r="J392" s="4" t="s">
        <v>862</v>
      </c>
      <c r="M392" s="4">
        <v>300</v>
      </c>
      <c r="N392" s="6" t="s">
        <v>1200</v>
      </c>
      <c r="P392" s="5" t="s">
        <v>185</v>
      </c>
      <c r="Q392" s="17" t="s">
        <v>185</v>
      </c>
      <c r="R392" s="5" t="s">
        <v>37</v>
      </c>
      <c r="S392" s="5" t="s">
        <v>37</v>
      </c>
      <c r="T392" s="4">
        <v>2</v>
      </c>
      <c r="U392" s="4">
        <f>10*10000</f>
        <v>100000</v>
      </c>
      <c r="V392" s="4">
        <v>5.78</v>
      </c>
      <c r="X392" s="4" t="s">
        <v>99</v>
      </c>
      <c r="AA392" s="4">
        <v>5</v>
      </c>
      <c r="AF392" s="4">
        <v>5162</v>
      </c>
      <c r="AH392" s="8">
        <f t="shared" si="6"/>
        <v>0</v>
      </c>
      <c r="AI392" s="4">
        <v>1.1000000000000001</v>
      </c>
      <c r="AL392" s="4">
        <v>16.440000000000001</v>
      </c>
      <c r="AN392" s="4" t="s">
        <v>96</v>
      </c>
      <c r="AO392" s="4" t="s">
        <v>864</v>
      </c>
    </row>
    <row r="393" spans="1:41" x14ac:dyDescent="0.25">
      <c r="A393" s="4" t="s">
        <v>582</v>
      </c>
      <c r="B393" s="4" t="s">
        <v>859</v>
      </c>
      <c r="C393" s="4">
        <v>2020</v>
      </c>
      <c r="D393" s="11" t="s">
        <v>1049</v>
      </c>
      <c r="E393" s="4" t="s">
        <v>179</v>
      </c>
      <c r="F393" s="4" t="s">
        <v>579</v>
      </c>
      <c r="G393" s="4" t="s">
        <v>860</v>
      </c>
      <c r="H393" s="4" t="s">
        <v>15</v>
      </c>
      <c r="I393" s="4" t="s">
        <v>63</v>
      </c>
      <c r="J393" s="4" t="s">
        <v>862</v>
      </c>
      <c r="M393" s="4">
        <v>300</v>
      </c>
      <c r="N393" s="6" t="s">
        <v>1200</v>
      </c>
      <c r="P393" s="5" t="s">
        <v>185</v>
      </c>
      <c r="Q393" s="17" t="s">
        <v>185</v>
      </c>
      <c r="R393" s="5" t="s">
        <v>37</v>
      </c>
      <c r="S393" s="5" t="s">
        <v>37</v>
      </c>
      <c r="T393" s="4">
        <v>3</v>
      </c>
      <c r="U393" s="4">
        <f>4*10000</f>
        <v>40000</v>
      </c>
      <c r="V393" s="4">
        <v>5.78</v>
      </c>
      <c r="X393" s="4" t="s">
        <v>99</v>
      </c>
      <c r="AA393" s="4">
        <v>5</v>
      </c>
      <c r="AF393" s="4">
        <v>10324</v>
      </c>
      <c r="AH393" s="8">
        <f t="shared" si="6"/>
        <v>0</v>
      </c>
      <c r="AI393" s="4">
        <v>16.440000000000001</v>
      </c>
      <c r="AL393" s="4">
        <v>246.58</v>
      </c>
      <c r="AN393" s="4" t="s">
        <v>96</v>
      </c>
      <c r="AO393" s="4" t="s">
        <v>864</v>
      </c>
    </row>
    <row r="394" spans="1:41" x14ac:dyDescent="0.25">
      <c r="A394" s="4" t="s">
        <v>582</v>
      </c>
      <c r="B394" s="4" t="s">
        <v>859</v>
      </c>
      <c r="C394" s="4">
        <v>2020</v>
      </c>
      <c r="D394" s="11" t="s">
        <v>1049</v>
      </c>
      <c r="E394" s="4" t="s">
        <v>179</v>
      </c>
      <c r="F394" s="4" t="s">
        <v>579</v>
      </c>
      <c r="G394" s="4" t="s">
        <v>860</v>
      </c>
      <c r="H394" s="4" t="s">
        <v>15</v>
      </c>
      <c r="I394" s="4" t="s">
        <v>63</v>
      </c>
      <c r="J394" s="4" t="s">
        <v>862</v>
      </c>
      <c r="M394" s="4">
        <v>300</v>
      </c>
      <c r="N394" s="6" t="s">
        <v>1200</v>
      </c>
      <c r="P394" s="5" t="s">
        <v>185</v>
      </c>
      <c r="Q394" s="17" t="s">
        <v>185</v>
      </c>
      <c r="R394" s="5" t="s">
        <v>37</v>
      </c>
      <c r="S394" s="5" t="s">
        <v>37</v>
      </c>
      <c r="T394" s="4">
        <v>4</v>
      </c>
      <c r="U394" s="4">
        <f>40*10000</f>
        <v>400000</v>
      </c>
      <c r="V394" s="4">
        <v>5.78</v>
      </c>
      <c r="X394" s="4" t="s">
        <v>99</v>
      </c>
      <c r="AA394" s="4">
        <v>5</v>
      </c>
      <c r="AF394" s="4">
        <v>8700</v>
      </c>
      <c r="AH394" s="8">
        <f t="shared" si="6"/>
        <v>0</v>
      </c>
      <c r="AI394" s="4">
        <v>126.03</v>
      </c>
      <c r="AL394" s="4">
        <v>1972.6</v>
      </c>
      <c r="AN394" s="4" t="s">
        <v>96</v>
      </c>
      <c r="AO394" s="4" t="s">
        <v>864</v>
      </c>
    </row>
    <row r="395" spans="1:41" x14ac:dyDescent="0.25">
      <c r="A395" s="4" t="s">
        <v>925</v>
      </c>
      <c r="B395" s="12" t="s">
        <v>425</v>
      </c>
      <c r="C395" s="12">
        <v>2021</v>
      </c>
      <c r="D395" s="12"/>
      <c r="E395" s="12" t="s">
        <v>179</v>
      </c>
      <c r="F395" s="4" t="s">
        <v>578</v>
      </c>
      <c r="G395" s="15" t="s">
        <v>563</v>
      </c>
      <c r="H395" s="12" t="s">
        <v>15</v>
      </c>
      <c r="I395" s="12" t="s">
        <v>16</v>
      </c>
      <c r="J395" s="12" t="s">
        <v>100</v>
      </c>
      <c r="K395" s="12"/>
      <c r="L395" s="12"/>
      <c r="M395" s="13"/>
      <c r="N395" s="35"/>
      <c r="O395" s="13"/>
      <c r="P395" s="13" t="s">
        <v>185</v>
      </c>
      <c r="Q395" s="17" t="s">
        <v>185</v>
      </c>
      <c r="R395" s="13" t="s">
        <v>37</v>
      </c>
      <c r="S395" s="13" t="s">
        <v>37</v>
      </c>
      <c r="AH395" s="25">
        <f t="shared" si="6"/>
        <v>0</v>
      </c>
      <c r="AI395" s="26">
        <v>5.28</v>
      </c>
      <c r="AJ395" s="26"/>
      <c r="AK395" s="26"/>
      <c r="AL395" s="26"/>
      <c r="AM395" s="12"/>
      <c r="AN395" s="4" t="s">
        <v>96</v>
      </c>
      <c r="AO395" s="4" t="s">
        <v>98</v>
      </c>
    </row>
    <row r="396" spans="1:41" x14ac:dyDescent="0.25">
      <c r="A396" s="4" t="s">
        <v>925</v>
      </c>
      <c r="B396" s="28" t="s">
        <v>425</v>
      </c>
      <c r="C396" s="15">
        <v>2021</v>
      </c>
      <c r="D396" s="15"/>
      <c r="E396" s="15" t="s">
        <v>179</v>
      </c>
      <c r="F396" s="4" t="s">
        <v>578</v>
      </c>
      <c r="G396" s="15" t="s">
        <v>563</v>
      </c>
      <c r="H396" s="15" t="s">
        <v>15</v>
      </c>
      <c r="I396" s="15" t="s">
        <v>16</v>
      </c>
      <c r="J396" s="18" t="s">
        <v>100</v>
      </c>
      <c r="K396" s="18"/>
      <c r="L396" s="18"/>
      <c r="M396" s="16"/>
      <c r="N396" s="34"/>
      <c r="O396" s="17"/>
      <c r="P396" s="17" t="s">
        <v>185</v>
      </c>
      <c r="Q396" s="17" t="s">
        <v>185</v>
      </c>
      <c r="R396" s="17" t="s">
        <v>37</v>
      </c>
      <c r="S396" s="17" t="s">
        <v>37</v>
      </c>
      <c r="AH396" s="25">
        <f t="shared" si="6"/>
        <v>0</v>
      </c>
      <c r="AI396" s="16"/>
      <c r="AJ396" s="16"/>
      <c r="AK396" s="16"/>
      <c r="AL396" s="16"/>
      <c r="AM396" s="16">
        <v>1.1006400000000001</v>
      </c>
      <c r="AN396" s="4" t="s">
        <v>96</v>
      </c>
      <c r="AO396" s="4" t="s">
        <v>98</v>
      </c>
    </row>
    <row r="397" spans="1:41" x14ac:dyDescent="0.25">
      <c r="A397" s="4" t="s">
        <v>925</v>
      </c>
      <c r="B397" s="28" t="s">
        <v>425</v>
      </c>
      <c r="C397" s="15">
        <v>2021</v>
      </c>
      <c r="D397" s="15"/>
      <c r="E397" s="15" t="s">
        <v>180</v>
      </c>
      <c r="F397" s="4" t="s">
        <v>578</v>
      </c>
      <c r="G397" s="4" t="s">
        <v>604</v>
      </c>
      <c r="H397" s="15" t="s">
        <v>15</v>
      </c>
      <c r="I397" s="15" t="s">
        <v>16</v>
      </c>
      <c r="J397" s="18" t="s">
        <v>100</v>
      </c>
      <c r="K397" s="18"/>
      <c r="L397" s="18"/>
      <c r="M397" s="16"/>
      <c r="N397" s="34"/>
      <c r="O397" s="17"/>
      <c r="P397" s="17" t="s">
        <v>185</v>
      </c>
      <c r="Q397" s="17" t="s">
        <v>185</v>
      </c>
      <c r="R397" s="17" t="s">
        <v>37</v>
      </c>
      <c r="S397" s="17" t="s">
        <v>37</v>
      </c>
      <c r="AH397" s="25">
        <f t="shared" si="6"/>
        <v>0</v>
      </c>
      <c r="AI397" s="16"/>
      <c r="AJ397" s="16"/>
      <c r="AK397" s="16"/>
      <c r="AL397" s="16"/>
      <c r="AM397" s="16">
        <v>0.10992</v>
      </c>
      <c r="AN397" s="4" t="s">
        <v>96</v>
      </c>
      <c r="AO397" s="4" t="s">
        <v>98</v>
      </c>
    </row>
    <row r="398" spans="1:41" x14ac:dyDescent="0.25">
      <c r="A398" s="4" t="s">
        <v>925</v>
      </c>
      <c r="B398" s="12" t="s">
        <v>328</v>
      </c>
      <c r="C398" s="4">
        <v>2021</v>
      </c>
      <c r="E398" s="15" t="s">
        <v>180</v>
      </c>
      <c r="F398" s="4" t="s">
        <v>578</v>
      </c>
      <c r="G398" s="4" t="s">
        <v>604</v>
      </c>
      <c r="H398" s="4" t="s">
        <v>15</v>
      </c>
      <c r="I398" s="4" t="s">
        <v>16</v>
      </c>
      <c r="J398" s="12" t="s">
        <v>100</v>
      </c>
      <c r="K398" s="12"/>
      <c r="L398" s="12"/>
      <c r="P398" s="13" t="s">
        <v>185</v>
      </c>
      <c r="Q398" s="17" t="s">
        <v>185</v>
      </c>
      <c r="R398" s="17" t="s">
        <v>37</v>
      </c>
      <c r="S398" s="17" t="s">
        <v>37</v>
      </c>
      <c r="AH398" s="25">
        <f t="shared" si="6"/>
        <v>0</v>
      </c>
      <c r="AI398" s="4">
        <v>2.64</v>
      </c>
      <c r="AN398" s="4" t="s">
        <v>96</v>
      </c>
      <c r="AO398" s="4" t="s">
        <v>98</v>
      </c>
    </row>
    <row r="399" spans="1:41" x14ac:dyDescent="0.25">
      <c r="A399" s="4" t="s">
        <v>925</v>
      </c>
      <c r="B399" s="12" t="s">
        <v>328</v>
      </c>
      <c r="C399" s="4">
        <v>2021</v>
      </c>
      <c r="E399" s="15" t="s">
        <v>180</v>
      </c>
      <c r="F399" s="4" t="s">
        <v>578</v>
      </c>
      <c r="G399" s="4" t="s">
        <v>604</v>
      </c>
      <c r="H399" s="4" t="s">
        <v>15</v>
      </c>
      <c r="I399" s="4" t="s">
        <v>16</v>
      </c>
      <c r="J399" s="12" t="s">
        <v>100</v>
      </c>
      <c r="K399" s="12"/>
      <c r="L399" s="12"/>
      <c r="P399" s="13" t="s">
        <v>185</v>
      </c>
      <c r="Q399" s="17" t="s">
        <v>185</v>
      </c>
      <c r="R399" s="17" t="s">
        <v>37</v>
      </c>
      <c r="S399" s="17" t="s">
        <v>37</v>
      </c>
      <c r="AH399" s="25">
        <f t="shared" si="6"/>
        <v>0</v>
      </c>
      <c r="AI399" s="4">
        <v>5.28</v>
      </c>
      <c r="AN399" s="4" t="s">
        <v>96</v>
      </c>
      <c r="AO399" s="4" t="s">
        <v>98</v>
      </c>
    </row>
    <row r="400" spans="1:41" x14ac:dyDescent="0.25">
      <c r="A400" s="4" t="s">
        <v>925</v>
      </c>
      <c r="B400" s="12" t="s">
        <v>328</v>
      </c>
      <c r="C400" s="12">
        <v>2021</v>
      </c>
      <c r="D400" s="12"/>
      <c r="E400" s="12" t="s">
        <v>180</v>
      </c>
      <c r="F400" s="4" t="s">
        <v>578</v>
      </c>
      <c r="G400" s="4" t="s">
        <v>604</v>
      </c>
      <c r="H400" s="12" t="s">
        <v>15</v>
      </c>
      <c r="I400" s="12" t="s">
        <v>16</v>
      </c>
      <c r="J400" s="12" t="s">
        <v>100</v>
      </c>
      <c r="K400" s="12"/>
      <c r="L400" s="12"/>
      <c r="M400" s="13"/>
      <c r="N400" s="35"/>
      <c r="O400" s="13"/>
      <c r="P400" s="13" t="s">
        <v>185</v>
      </c>
      <c r="Q400" s="17" t="s">
        <v>185</v>
      </c>
      <c r="R400" s="13" t="s">
        <v>37</v>
      </c>
      <c r="S400" s="13" t="s">
        <v>37</v>
      </c>
      <c r="AH400" s="25">
        <f t="shared" si="6"/>
        <v>0</v>
      </c>
      <c r="AI400" s="26">
        <v>2.64</v>
      </c>
      <c r="AJ400" s="26"/>
      <c r="AK400" s="26"/>
      <c r="AL400" s="26"/>
      <c r="AM400" s="12"/>
      <c r="AN400" s="4" t="s">
        <v>96</v>
      </c>
      <c r="AO400" s="4" t="s">
        <v>98</v>
      </c>
    </row>
    <row r="401" spans="1:41" x14ac:dyDescent="0.25">
      <c r="A401" s="4" t="s">
        <v>925</v>
      </c>
      <c r="B401" s="15" t="s">
        <v>328</v>
      </c>
      <c r="C401" s="15">
        <v>2021</v>
      </c>
      <c r="D401" s="15"/>
      <c r="E401" s="15" t="s">
        <v>180</v>
      </c>
      <c r="F401" s="4" t="s">
        <v>578</v>
      </c>
      <c r="G401" s="4" t="s">
        <v>604</v>
      </c>
      <c r="H401" s="15" t="s">
        <v>15</v>
      </c>
      <c r="I401" s="15" t="s">
        <v>16</v>
      </c>
      <c r="J401" s="18" t="s">
        <v>100</v>
      </c>
      <c r="K401" s="18"/>
      <c r="L401" s="18"/>
      <c r="M401" s="16"/>
      <c r="N401" s="34"/>
      <c r="O401" s="17"/>
      <c r="P401" s="17" t="s">
        <v>185</v>
      </c>
      <c r="Q401" s="17" t="s">
        <v>185</v>
      </c>
      <c r="R401" s="17" t="s">
        <v>867</v>
      </c>
      <c r="S401" s="24" t="s">
        <v>421</v>
      </c>
      <c r="AH401" s="25">
        <f t="shared" si="6"/>
        <v>0</v>
      </c>
      <c r="AI401" s="15"/>
      <c r="AJ401" s="15"/>
      <c r="AK401" s="15"/>
      <c r="AL401" s="15"/>
      <c r="AM401" s="15">
        <v>6.6000000000000003E-2</v>
      </c>
      <c r="AN401" s="4" t="s">
        <v>96</v>
      </c>
      <c r="AO401" s="4" t="s">
        <v>98</v>
      </c>
    </row>
    <row r="402" spans="1:41" x14ac:dyDescent="0.25">
      <c r="A402" s="4" t="s">
        <v>925</v>
      </c>
      <c r="B402" s="15" t="s">
        <v>328</v>
      </c>
      <c r="C402" s="15">
        <v>2021</v>
      </c>
      <c r="D402" s="15"/>
      <c r="E402" s="15" t="s">
        <v>180</v>
      </c>
      <c r="F402" s="4" t="s">
        <v>578</v>
      </c>
      <c r="G402" s="4" t="s">
        <v>604</v>
      </c>
      <c r="H402" s="15" t="s">
        <v>15</v>
      </c>
      <c r="I402" s="15" t="s">
        <v>16</v>
      </c>
      <c r="J402" s="18" t="s">
        <v>100</v>
      </c>
      <c r="K402" s="18"/>
      <c r="L402" s="18"/>
      <c r="M402" s="16"/>
      <c r="N402" s="34"/>
      <c r="O402" s="17"/>
      <c r="P402" s="17" t="s">
        <v>185</v>
      </c>
      <c r="Q402" s="17" t="s">
        <v>185</v>
      </c>
      <c r="R402" s="5" t="s">
        <v>867</v>
      </c>
      <c r="S402" s="24" t="s">
        <v>421</v>
      </c>
      <c r="AH402" s="25">
        <f t="shared" si="6"/>
        <v>0</v>
      </c>
      <c r="AI402" s="15"/>
      <c r="AJ402" s="15"/>
      <c r="AK402" s="15"/>
      <c r="AL402" s="15"/>
      <c r="AM402" s="15">
        <v>0.1308</v>
      </c>
      <c r="AN402" s="4" t="s">
        <v>96</v>
      </c>
      <c r="AO402" s="4" t="s">
        <v>98</v>
      </c>
    </row>
    <row r="403" spans="1:41" x14ac:dyDescent="0.25">
      <c r="A403" s="4" t="s">
        <v>925</v>
      </c>
      <c r="B403" s="15" t="s">
        <v>328</v>
      </c>
      <c r="C403" s="15">
        <v>2021</v>
      </c>
      <c r="D403" s="15"/>
      <c r="E403" s="15" t="s">
        <v>180</v>
      </c>
      <c r="F403" s="4" t="s">
        <v>578</v>
      </c>
      <c r="G403" s="4" t="s">
        <v>604</v>
      </c>
      <c r="H403" s="15" t="s">
        <v>15</v>
      </c>
      <c r="I403" s="15" t="s">
        <v>16</v>
      </c>
      <c r="J403" s="18" t="s">
        <v>100</v>
      </c>
      <c r="K403" s="18"/>
      <c r="L403" s="18"/>
      <c r="M403" s="16"/>
      <c r="N403" s="34"/>
      <c r="O403" s="17"/>
      <c r="P403" s="17" t="s">
        <v>185</v>
      </c>
      <c r="Q403" s="17" t="s">
        <v>185</v>
      </c>
      <c r="R403" s="5" t="s">
        <v>867</v>
      </c>
      <c r="S403" s="24" t="s">
        <v>421</v>
      </c>
      <c r="AH403" s="25">
        <f t="shared" si="6"/>
        <v>0</v>
      </c>
      <c r="AI403" s="15"/>
      <c r="AJ403" s="15"/>
      <c r="AK403" s="15"/>
      <c r="AL403" s="15"/>
      <c r="AM403" s="15">
        <v>8.3760000000000001E-2</v>
      </c>
      <c r="AN403" s="4" t="s">
        <v>96</v>
      </c>
      <c r="AO403" s="4" t="s">
        <v>98</v>
      </c>
    </row>
    <row r="404" spans="1:41" x14ac:dyDescent="0.25">
      <c r="A404" s="4" t="s">
        <v>1013</v>
      </c>
      <c r="B404" s="15" t="s">
        <v>483</v>
      </c>
      <c r="C404" s="21">
        <v>2020</v>
      </c>
      <c r="D404" s="15"/>
      <c r="E404" s="15" t="s">
        <v>180</v>
      </c>
      <c r="F404" s="4" t="s">
        <v>578</v>
      </c>
      <c r="G404" s="4" t="s">
        <v>681</v>
      </c>
      <c r="H404" s="15" t="s">
        <v>15</v>
      </c>
      <c r="I404" s="18" t="s">
        <v>16</v>
      </c>
      <c r="J404" s="18" t="s">
        <v>100</v>
      </c>
      <c r="K404" s="18"/>
      <c r="L404" s="18"/>
      <c r="M404" s="17"/>
      <c r="N404" s="33"/>
      <c r="O404" s="17"/>
      <c r="P404" s="17" t="s">
        <v>185</v>
      </c>
      <c r="Q404" s="17" t="s">
        <v>185</v>
      </c>
      <c r="R404" s="17" t="s">
        <v>867</v>
      </c>
      <c r="S404" s="17" t="s">
        <v>417</v>
      </c>
      <c r="AH404" s="25">
        <f t="shared" si="6"/>
        <v>0</v>
      </c>
      <c r="AI404" s="22">
        <v>18.096</v>
      </c>
      <c r="AJ404" s="22"/>
      <c r="AK404" s="22"/>
      <c r="AL404" s="22"/>
      <c r="AM404" s="15"/>
      <c r="AN404" s="4" t="s">
        <v>96</v>
      </c>
      <c r="AO404" s="4" t="s">
        <v>98</v>
      </c>
    </row>
    <row r="405" spans="1:41" x14ac:dyDescent="0.25">
      <c r="A405" s="4" t="s">
        <v>1013</v>
      </c>
      <c r="B405" s="12" t="s">
        <v>335</v>
      </c>
      <c r="C405" s="4">
        <v>2020</v>
      </c>
      <c r="E405" s="12" t="s">
        <v>180</v>
      </c>
      <c r="F405" s="4" t="s">
        <v>578</v>
      </c>
      <c r="G405" s="4" t="s">
        <v>681</v>
      </c>
      <c r="H405" s="4" t="s">
        <v>15</v>
      </c>
      <c r="I405" s="4" t="s">
        <v>16</v>
      </c>
      <c r="J405" s="12" t="s">
        <v>100</v>
      </c>
      <c r="K405" s="12"/>
      <c r="L405" s="12"/>
      <c r="P405" s="13" t="s">
        <v>185</v>
      </c>
      <c r="Q405" s="17" t="s">
        <v>185</v>
      </c>
      <c r="R405" s="17" t="s">
        <v>37</v>
      </c>
      <c r="S405" s="17" t="s">
        <v>37</v>
      </c>
      <c r="AH405" s="25">
        <f t="shared" si="6"/>
        <v>0</v>
      </c>
      <c r="AI405" s="4">
        <v>7.92</v>
      </c>
      <c r="AN405" s="4" t="s">
        <v>96</v>
      </c>
      <c r="AO405" s="4" t="s">
        <v>98</v>
      </c>
    </row>
    <row r="406" spans="1:41" x14ac:dyDescent="0.25">
      <c r="A406" s="4" t="s">
        <v>1013</v>
      </c>
      <c r="B406" s="28" t="s">
        <v>339</v>
      </c>
      <c r="C406" s="15">
        <v>2020</v>
      </c>
      <c r="D406" s="15"/>
      <c r="E406" s="15" t="s">
        <v>179</v>
      </c>
      <c r="F406" s="4" t="s">
        <v>578</v>
      </c>
      <c r="G406" s="4" t="s">
        <v>682</v>
      </c>
      <c r="H406" s="15" t="s">
        <v>15</v>
      </c>
      <c r="I406" s="15" t="s">
        <v>16</v>
      </c>
      <c r="J406" s="18" t="s">
        <v>524</v>
      </c>
      <c r="K406" s="18"/>
      <c r="L406" s="18"/>
      <c r="M406" s="16"/>
      <c r="N406" s="34"/>
      <c r="O406" s="17"/>
      <c r="P406" s="17" t="s">
        <v>185</v>
      </c>
      <c r="Q406" s="17" t="s">
        <v>185</v>
      </c>
      <c r="R406" s="17" t="s">
        <v>37</v>
      </c>
      <c r="S406" s="17" t="s">
        <v>37</v>
      </c>
      <c r="AH406" s="25">
        <f t="shared" si="6"/>
        <v>0</v>
      </c>
      <c r="AI406" s="16"/>
      <c r="AJ406" s="16"/>
      <c r="AK406" s="16"/>
      <c r="AL406" s="16"/>
      <c r="AM406" s="16">
        <v>1.7520000000000001E-2</v>
      </c>
      <c r="AN406" s="4" t="s">
        <v>96</v>
      </c>
      <c r="AO406" s="4" t="s">
        <v>98</v>
      </c>
    </row>
    <row r="407" spans="1:41" x14ac:dyDescent="0.25">
      <c r="A407" s="4" t="s">
        <v>1013</v>
      </c>
      <c r="B407" s="28" t="s">
        <v>339</v>
      </c>
      <c r="C407" s="15">
        <v>2020</v>
      </c>
      <c r="D407" s="15"/>
      <c r="E407" s="15" t="s">
        <v>179</v>
      </c>
      <c r="F407" s="4" t="s">
        <v>578</v>
      </c>
      <c r="G407" s="4" t="s">
        <v>682</v>
      </c>
      <c r="H407" s="15" t="s">
        <v>15</v>
      </c>
      <c r="I407" s="15" t="s">
        <v>16</v>
      </c>
      <c r="J407" s="18" t="s">
        <v>524</v>
      </c>
      <c r="K407" s="18"/>
      <c r="L407" s="18"/>
      <c r="M407" s="16"/>
      <c r="N407" s="34"/>
      <c r="O407" s="17"/>
      <c r="P407" s="17" t="s">
        <v>185</v>
      </c>
      <c r="Q407" s="17" t="s">
        <v>185</v>
      </c>
      <c r="R407" s="17" t="s">
        <v>37</v>
      </c>
      <c r="S407" s="17" t="s">
        <v>37</v>
      </c>
      <c r="AH407" s="25">
        <f t="shared" si="6"/>
        <v>0</v>
      </c>
      <c r="AI407" s="16"/>
      <c r="AJ407" s="16"/>
      <c r="AK407" s="16"/>
      <c r="AL407" s="16"/>
      <c r="AM407" s="16">
        <v>2.4480000000000002E-2</v>
      </c>
      <c r="AN407" s="4" t="s">
        <v>96</v>
      </c>
      <c r="AO407" s="4" t="s">
        <v>98</v>
      </c>
    </row>
    <row r="408" spans="1:41" x14ac:dyDescent="0.25">
      <c r="A408" s="4" t="s">
        <v>1013</v>
      </c>
      <c r="B408" s="28" t="s">
        <v>339</v>
      </c>
      <c r="C408" s="15">
        <v>2020</v>
      </c>
      <c r="D408" s="15"/>
      <c r="E408" s="15" t="s">
        <v>179</v>
      </c>
      <c r="F408" s="4" t="s">
        <v>578</v>
      </c>
      <c r="G408" s="4" t="s">
        <v>682</v>
      </c>
      <c r="H408" s="15" t="s">
        <v>15</v>
      </c>
      <c r="I408" s="15" t="s">
        <v>16</v>
      </c>
      <c r="J408" s="18" t="s">
        <v>524</v>
      </c>
      <c r="K408" s="18"/>
      <c r="L408" s="18"/>
      <c r="M408" s="16"/>
      <c r="N408" s="34"/>
      <c r="O408" s="17"/>
      <c r="P408" s="17" t="s">
        <v>185</v>
      </c>
      <c r="Q408" s="17" t="s">
        <v>185</v>
      </c>
      <c r="R408" s="17" t="s">
        <v>37</v>
      </c>
      <c r="S408" s="17" t="s">
        <v>37</v>
      </c>
      <c r="AH408" s="25">
        <f t="shared" si="6"/>
        <v>0</v>
      </c>
      <c r="AI408" s="16"/>
      <c r="AJ408" s="16"/>
      <c r="AK408" s="16"/>
      <c r="AL408" s="16"/>
      <c r="AM408" s="16">
        <v>0.11327999999999999</v>
      </c>
      <c r="AN408" s="4" t="s">
        <v>96</v>
      </c>
      <c r="AO408" s="4" t="s">
        <v>98</v>
      </c>
    </row>
    <row r="409" spans="1:41" x14ac:dyDescent="0.25">
      <c r="A409" s="4" t="s">
        <v>1013</v>
      </c>
      <c r="B409" s="28" t="s">
        <v>339</v>
      </c>
      <c r="C409" s="15">
        <v>2020</v>
      </c>
      <c r="D409" s="15"/>
      <c r="E409" s="15" t="s">
        <v>179</v>
      </c>
      <c r="F409" s="4" t="s">
        <v>578</v>
      </c>
      <c r="G409" s="4" t="s">
        <v>682</v>
      </c>
      <c r="H409" s="15" t="s">
        <v>15</v>
      </c>
      <c r="I409" s="15" t="s">
        <v>16</v>
      </c>
      <c r="J409" s="18" t="s">
        <v>524</v>
      </c>
      <c r="K409" s="18"/>
      <c r="L409" s="18"/>
      <c r="M409" s="16"/>
      <c r="N409" s="34"/>
      <c r="O409" s="17"/>
      <c r="P409" s="17" t="s">
        <v>185</v>
      </c>
      <c r="Q409" s="17" t="s">
        <v>185</v>
      </c>
      <c r="R409" s="17" t="s">
        <v>37</v>
      </c>
      <c r="S409" s="17" t="s">
        <v>37</v>
      </c>
      <c r="AH409" s="25">
        <f t="shared" si="6"/>
        <v>0</v>
      </c>
      <c r="AI409" s="16"/>
      <c r="AJ409" s="16"/>
      <c r="AK409" s="16"/>
      <c r="AL409" s="16"/>
      <c r="AM409" s="16">
        <v>0.23447999999999999</v>
      </c>
      <c r="AN409" s="4" t="s">
        <v>96</v>
      </c>
      <c r="AO409" s="4" t="s">
        <v>98</v>
      </c>
    </row>
    <row r="410" spans="1:41" x14ac:dyDescent="0.25">
      <c r="A410" s="4" t="s">
        <v>1013</v>
      </c>
      <c r="B410" s="28" t="s">
        <v>339</v>
      </c>
      <c r="C410" s="15">
        <v>2020</v>
      </c>
      <c r="D410" s="15"/>
      <c r="E410" s="15" t="s">
        <v>179</v>
      </c>
      <c r="F410" s="4" t="s">
        <v>578</v>
      </c>
      <c r="G410" s="4" t="s">
        <v>682</v>
      </c>
      <c r="H410" s="15" t="s">
        <v>15</v>
      </c>
      <c r="I410" s="15" t="s">
        <v>16</v>
      </c>
      <c r="J410" s="18" t="s">
        <v>524</v>
      </c>
      <c r="K410" s="18"/>
      <c r="L410" s="18"/>
      <c r="M410" s="16"/>
      <c r="N410" s="34"/>
      <c r="O410" s="17"/>
      <c r="P410" s="17" t="s">
        <v>185</v>
      </c>
      <c r="Q410" s="17" t="s">
        <v>185</v>
      </c>
      <c r="R410" s="17" t="s">
        <v>37</v>
      </c>
      <c r="S410" s="17" t="s">
        <v>37</v>
      </c>
      <c r="AH410" s="25">
        <f t="shared" si="6"/>
        <v>0</v>
      </c>
      <c r="AI410" s="16"/>
      <c r="AJ410" s="16"/>
      <c r="AK410" s="16"/>
      <c r="AL410" s="16"/>
      <c r="AM410" s="16">
        <v>0.63983999999999996</v>
      </c>
      <c r="AN410" s="4" t="s">
        <v>96</v>
      </c>
      <c r="AO410" s="4" t="s">
        <v>98</v>
      </c>
    </row>
    <row r="411" spans="1:41" x14ac:dyDescent="0.25">
      <c r="A411" s="4" t="s">
        <v>1013</v>
      </c>
      <c r="B411" s="28" t="s">
        <v>339</v>
      </c>
      <c r="C411" s="15">
        <v>2020</v>
      </c>
      <c r="D411" s="15"/>
      <c r="E411" s="15" t="s">
        <v>179</v>
      </c>
      <c r="F411" s="4" t="s">
        <v>578</v>
      </c>
      <c r="G411" s="4" t="s">
        <v>682</v>
      </c>
      <c r="H411" s="15" t="s">
        <v>15</v>
      </c>
      <c r="I411" s="15" t="s">
        <v>16</v>
      </c>
      <c r="J411" s="18" t="s">
        <v>524</v>
      </c>
      <c r="K411" s="18"/>
      <c r="L411" s="18"/>
      <c r="M411" s="16"/>
      <c r="N411" s="34"/>
      <c r="O411" s="17"/>
      <c r="P411" s="17" t="s">
        <v>185</v>
      </c>
      <c r="Q411" s="17" t="s">
        <v>185</v>
      </c>
      <c r="R411" s="17" t="s">
        <v>37</v>
      </c>
      <c r="S411" s="17" t="s">
        <v>37</v>
      </c>
      <c r="AH411" s="25">
        <f t="shared" si="6"/>
        <v>0</v>
      </c>
      <c r="AI411" s="16"/>
      <c r="AJ411" s="16"/>
      <c r="AK411" s="16"/>
      <c r="AL411" s="16"/>
      <c r="AM411" s="16">
        <v>1.9440000000000002E-2</v>
      </c>
      <c r="AN411" s="4" t="s">
        <v>96</v>
      </c>
      <c r="AO411" s="4" t="s">
        <v>98</v>
      </c>
    </row>
    <row r="412" spans="1:41" x14ac:dyDescent="0.25">
      <c r="A412" s="4" t="s">
        <v>1014</v>
      </c>
      <c r="B412" s="12" t="s">
        <v>339</v>
      </c>
      <c r="C412" s="4">
        <v>2020</v>
      </c>
      <c r="E412" s="12" t="s">
        <v>180</v>
      </c>
      <c r="F412" s="4" t="s">
        <v>578</v>
      </c>
      <c r="G412" s="4" t="s">
        <v>681</v>
      </c>
      <c r="H412" s="4" t="s">
        <v>15</v>
      </c>
      <c r="I412" s="4" t="s">
        <v>16</v>
      </c>
      <c r="J412" s="12" t="s">
        <v>100</v>
      </c>
      <c r="K412" s="12"/>
      <c r="L412" s="12"/>
      <c r="P412" s="13" t="s">
        <v>185</v>
      </c>
      <c r="Q412" s="17" t="s">
        <v>185</v>
      </c>
      <c r="R412" s="17" t="s">
        <v>37</v>
      </c>
      <c r="S412" s="17" t="s">
        <v>37</v>
      </c>
      <c r="AH412" s="25">
        <f t="shared" si="6"/>
        <v>0</v>
      </c>
      <c r="AI412" s="4">
        <v>11.040000000000001</v>
      </c>
      <c r="AN412" s="4" t="s">
        <v>96</v>
      </c>
      <c r="AO412" s="4" t="s">
        <v>98</v>
      </c>
    </row>
    <row r="413" spans="1:41" x14ac:dyDescent="0.25">
      <c r="A413" s="4" t="s">
        <v>1014</v>
      </c>
      <c r="B413" s="12" t="s">
        <v>339</v>
      </c>
      <c r="C413" s="4">
        <v>2020</v>
      </c>
      <c r="E413" s="12" t="s">
        <v>180</v>
      </c>
      <c r="F413" s="4" t="s">
        <v>578</v>
      </c>
      <c r="G413" s="4" t="s">
        <v>681</v>
      </c>
      <c r="H413" s="4" t="s">
        <v>15</v>
      </c>
      <c r="I413" s="4" t="s">
        <v>16</v>
      </c>
      <c r="J413" s="12" t="s">
        <v>100</v>
      </c>
      <c r="K413" s="12"/>
      <c r="L413" s="12"/>
      <c r="P413" s="13" t="s">
        <v>185</v>
      </c>
      <c r="Q413" s="17" t="s">
        <v>185</v>
      </c>
      <c r="R413" s="17" t="s">
        <v>37</v>
      </c>
      <c r="S413" s="17" t="s">
        <v>37</v>
      </c>
      <c r="AH413" s="25">
        <f t="shared" si="6"/>
        <v>0</v>
      </c>
      <c r="AI413" s="4">
        <v>11.28</v>
      </c>
      <c r="AN413" s="4" t="s">
        <v>96</v>
      </c>
      <c r="AO413" s="4" t="s">
        <v>98</v>
      </c>
    </row>
    <row r="414" spans="1:41" ht="14.4" customHeight="1" x14ac:dyDescent="0.25">
      <c r="A414" s="4" t="s">
        <v>1014</v>
      </c>
      <c r="B414" s="12" t="s">
        <v>339</v>
      </c>
      <c r="C414" s="4">
        <v>2020</v>
      </c>
      <c r="E414" s="12" t="s">
        <v>180</v>
      </c>
      <c r="F414" s="4" t="s">
        <v>578</v>
      </c>
      <c r="G414" s="4" t="s">
        <v>681</v>
      </c>
      <c r="H414" s="4" t="s">
        <v>15</v>
      </c>
      <c r="I414" s="4" t="s">
        <v>16</v>
      </c>
      <c r="J414" s="12" t="s">
        <v>100</v>
      </c>
      <c r="K414" s="12"/>
      <c r="L414" s="12"/>
      <c r="P414" s="13" t="s">
        <v>185</v>
      </c>
      <c r="Q414" s="17" t="s">
        <v>185</v>
      </c>
      <c r="R414" s="17" t="s">
        <v>37</v>
      </c>
      <c r="S414" s="17" t="s">
        <v>37</v>
      </c>
      <c r="AH414" s="25">
        <f t="shared" si="6"/>
        <v>0</v>
      </c>
      <c r="AI414" s="4">
        <v>15.600000000000001</v>
      </c>
      <c r="AN414" s="4" t="s">
        <v>96</v>
      </c>
      <c r="AO414" s="4" t="s">
        <v>98</v>
      </c>
    </row>
    <row r="415" spans="1:41" x14ac:dyDescent="0.25">
      <c r="A415" s="4" t="s">
        <v>1014</v>
      </c>
      <c r="B415" s="12" t="s">
        <v>339</v>
      </c>
      <c r="C415" s="4">
        <v>2020</v>
      </c>
      <c r="E415" s="12" t="s">
        <v>180</v>
      </c>
      <c r="F415" s="4" t="s">
        <v>578</v>
      </c>
      <c r="G415" s="4" t="s">
        <v>681</v>
      </c>
      <c r="H415" s="4" t="s">
        <v>15</v>
      </c>
      <c r="I415" s="4" t="s">
        <v>16</v>
      </c>
      <c r="J415" s="12" t="s">
        <v>100</v>
      </c>
      <c r="K415" s="12"/>
      <c r="L415" s="12"/>
      <c r="P415" s="13" t="s">
        <v>185</v>
      </c>
      <c r="Q415" s="17" t="s">
        <v>185</v>
      </c>
      <c r="R415" s="17" t="s">
        <v>37</v>
      </c>
      <c r="S415" s="17" t="s">
        <v>37</v>
      </c>
      <c r="AH415" s="25">
        <f t="shared" si="6"/>
        <v>0</v>
      </c>
      <c r="AI415" s="4">
        <v>25.68</v>
      </c>
      <c r="AN415" s="4" t="s">
        <v>96</v>
      </c>
      <c r="AO415" s="4" t="s">
        <v>98</v>
      </c>
    </row>
    <row r="416" spans="1:41" x14ac:dyDescent="0.25">
      <c r="A416" s="4" t="s">
        <v>1014</v>
      </c>
      <c r="B416" s="12" t="s">
        <v>339</v>
      </c>
      <c r="C416" s="4">
        <v>2020</v>
      </c>
      <c r="E416" s="12" t="s">
        <v>180</v>
      </c>
      <c r="F416" s="4" t="s">
        <v>578</v>
      </c>
      <c r="G416" s="4" t="s">
        <v>681</v>
      </c>
      <c r="H416" s="4" t="s">
        <v>15</v>
      </c>
      <c r="I416" s="4" t="s">
        <v>16</v>
      </c>
      <c r="J416" s="12" t="s">
        <v>100</v>
      </c>
      <c r="K416" s="12"/>
      <c r="L416" s="12"/>
      <c r="P416" s="13" t="s">
        <v>185</v>
      </c>
      <c r="Q416" s="17" t="s">
        <v>185</v>
      </c>
      <c r="R416" s="17" t="s">
        <v>37</v>
      </c>
      <c r="S416" s="17" t="s">
        <v>37</v>
      </c>
      <c r="AH416" s="25">
        <f t="shared" si="6"/>
        <v>0</v>
      </c>
      <c r="AI416" s="4">
        <v>38.64</v>
      </c>
      <c r="AN416" s="4" t="s">
        <v>96</v>
      </c>
      <c r="AO416" s="4" t="s">
        <v>98</v>
      </c>
    </row>
    <row r="417" spans="1:41" x14ac:dyDescent="0.25">
      <c r="A417" s="4" t="s">
        <v>1014</v>
      </c>
      <c r="B417" s="12" t="s">
        <v>339</v>
      </c>
      <c r="C417" s="12">
        <v>2020</v>
      </c>
      <c r="D417" s="12"/>
      <c r="E417" s="12" t="s">
        <v>180</v>
      </c>
      <c r="F417" s="4" t="s">
        <v>578</v>
      </c>
      <c r="G417" s="4" t="s">
        <v>681</v>
      </c>
      <c r="H417" s="12" t="s">
        <v>15</v>
      </c>
      <c r="I417" s="12" t="s">
        <v>16</v>
      </c>
      <c r="J417" s="12" t="s">
        <v>100</v>
      </c>
      <c r="K417" s="12"/>
      <c r="L417" s="12"/>
      <c r="M417" s="13"/>
      <c r="N417" s="35"/>
      <c r="O417" s="13"/>
      <c r="P417" s="13" t="s">
        <v>185</v>
      </c>
      <c r="Q417" s="17" t="s">
        <v>185</v>
      </c>
      <c r="R417" s="17" t="s">
        <v>37</v>
      </c>
      <c r="S417" s="13" t="s">
        <v>37</v>
      </c>
      <c r="AH417" s="25">
        <f t="shared" si="6"/>
        <v>0</v>
      </c>
      <c r="AI417" s="26">
        <v>25.68</v>
      </c>
      <c r="AJ417" s="26"/>
      <c r="AK417" s="26"/>
      <c r="AL417" s="26"/>
      <c r="AM417" s="12"/>
      <c r="AN417" s="4" t="s">
        <v>96</v>
      </c>
      <c r="AO417" s="4" t="s">
        <v>98</v>
      </c>
    </row>
    <row r="418" spans="1:41" x14ac:dyDescent="0.25">
      <c r="A418" s="4" t="s">
        <v>1014</v>
      </c>
      <c r="B418" s="12" t="s">
        <v>339</v>
      </c>
      <c r="C418" s="12">
        <v>2020</v>
      </c>
      <c r="D418" s="12"/>
      <c r="E418" s="12" t="s">
        <v>180</v>
      </c>
      <c r="F418" s="4" t="s">
        <v>578</v>
      </c>
      <c r="G418" s="4" t="s">
        <v>681</v>
      </c>
      <c r="H418" s="12" t="s">
        <v>15</v>
      </c>
      <c r="I418" s="12" t="s">
        <v>16</v>
      </c>
      <c r="J418" s="12" t="s">
        <v>100</v>
      </c>
      <c r="K418" s="12"/>
      <c r="L418" s="12"/>
      <c r="M418" s="13"/>
      <c r="N418" s="35"/>
      <c r="O418" s="13"/>
      <c r="P418" s="13" t="s">
        <v>185</v>
      </c>
      <c r="Q418" s="17" t="s">
        <v>185</v>
      </c>
      <c r="R418" s="13" t="s">
        <v>37</v>
      </c>
      <c r="S418" s="13" t="s">
        <v>37</v>
      </c>
      <c r="AH418" s="25">
        <f t="shared" si="6"/>
        <v>0</v>
      </c>
      <c r="AI418" s="26">
        <v>7.92</v>
      </c>
      <c r="AJ418" s="26"/>
      <c r="AK418" s="26"/>
      <c r="AL418" s="26"/>
      <c r="AM418" s="12"/>
      <c r="AN418" s="4" t="s">
        <v>96</v>
      </c>
      <c r="AO418" s="4" t="s">
        <v>98</v>
      </c>
    </row>
    <row r="419" spans="1:41" x14ac:dyDescent="0.25">
      <c r="A419" s="4" t="s">
        <v>1014</v>
      </c>
      <c r="B419" s="12" t="s">
        <v>339</v>
      </c>
      <c r="C419" s="12">
        <v>2020</v>
      </c>
      <c r="D419" s="12"/>
      <c r="E419" s="12" t="s">
        <v>180</v>
      </c>
      <c r="F419" s="4" t="s">
        <v>578</v>
      </c>
      <c r="G419" s="4" t="s">
        <v>681</v>
      </c>
      <c r="H419" s="12" t="s">
        <v>15</v>
      </c>
      <c r="I419" s="12" t="s">
        <v>16</v>
      </c>
      <c r="J419" s="12" t="s">
        <v>100</v>
      </c>
      <c r="K419" s="12"/>
      <c r="L419" s="12"/>
      <c r="M419" s="13"/>
      <c r="N419" s="35"/>
      <c r="O419" s="13"/>
      <c r="P419" s="13" t="s">
        <v>185</v>
      </c>
      <c r="Q419" s="17" t="s">
        <v>185</v>
      </c>
      <c r="R419" s="13" t="s">
        <v>37</v>
      </c>
      <c r="S419" s="13" t="s">
        <v>37</v>
      </c>
      <c r="AH419" s="25">
        <f t="shared" si="6"/>
        <v>0</v>
      </c>
      <c r="AI419" s="26">
        <v>15.600000000000001</v>
      </c>
      <c r="AJ419" s="26"/>
      <c r="AK419" s="26"/>
      <c r="AL419" s="26"/>
      <c r="AM419" s="12"/>
      <c r="AN419" s="4" t="s">
        <v>96</v>
      </c>
      <c r="AO419" s="4" t="s">
        <v>98</v>
      </c>
    </row>
    <row r="420" spans="1:41" x14ac:dyDescent="0.25">
      <c r="A420" s="4" t="s">
        <v>1014</v>
      </c>
      <c r="B420" s="12" t="s">
        <v>339</v>
      </c>
      <c r="C420" s="12">
        <v>2020</v>
      </c>
      <c r="D420" s="12"/>
      <c r="E420" s="12" t="s">
        <v>180</v>
      </c>
      <c r="F420" s="4" t="s">
        <v>578</v>
      </c>
      <c r="G420" s="4" t="s">
        <v>681</v>
      </c>
      <c r="H420" s="12" t="s">
        <v>15</v>
      </c>
      <c r="I420" s="12" t="s">
        <v>16</v>
      </c>
      <c r="J420" s="12" t="s">
        <v>100</v>
      </c>
      <c r="K420" s="12"/>
      <c r="L420" s="12"/>
      <c r="M420" s="13"/>
      <c r="N420" s="35"/>
      <c r="O420" s="13"/>
      <c r="P420" s="13" t="s">
        <v>185</v>
      </c>
      <c r="Q420" s="17" t="s">
        <v>185</v>
      </c>
      <c r="R420" s="13" t="s">
        <v>37</v>
      </c>
      <c r="S420" s="13" t="s">
        <v>37</v>
      </c>
      <c r="AH420" s="25">
        <f t="shared" si="6"/>
        <v>0</v>
      </c>
      <c r="AI420" s="26">
        <v>11.040000000000001</v>
      </c>
      <c r="AJ420" s="26"/>
      <c r="AK420" s="26"/>
      <c r="AL420" s="26"/>
      <c r="AM420" s="12"/>
      <c r="AN420" s="4" t="s">
        <v>96</v>
      </c>
      <c r="AO420" s="4" t="s">
        <v>98</v>
      </c>
    </row>
    <row r="421" spans="1:41" x14ac:dyDescent="0.25">
      <c r="A421" s="4" t="s">
        <v>1014</v>
      </c>
      <c r="B421" s="12" t="s">
        <v>339</v>
      </c>
      <c r="C421" s="12">
        <v>2020</v>
      </c>
      <c r="D421" s="12"/>
      <c r="E421" s="12" t="s">
        <v>180</v>
      </c>
      <c r="F421" s="4" t="s">
        <v>578</v>
      </c>
      <c r="G421" s="4" t="s">
        <v>681</v>
      </c>
      <c r="H421" s="12" t="s">
        <v>15</v>
      </c>
      <c r="I421" s="12" t="s">
        <v>16</v>
      </c>
      <c r="J421" s="12" t="s">
        <v>100</v>
      </c>
      <c r="K421" s="12"/>
      <c r="L421" s="12"/>
      <c r="M421" s="13"/>
      <c r="N421" s="35"/>
      <c r="O421" s="13"/>
      <c r="P421" s="13" t="s">
        <v>185</v>
      </c>
      <c r="Q421" s="17" t="s">
        <v>185</v>
      </c>
      <c r="R421" s="13" t="s">
        <v>37</v>
      </c>
      <c r="S421" s="13" t="s">
        <v>37</v>
      </c>
      <c r="AH421" s="25">
        <f t="shared" si="6"/>
        <v>0</v>
      </c>
      <c r="AI421" s="26">
        <v>38.64</v>
      </c>
      <c r="AJ421" s="26"/>
      <c r="AK421" s="26"/>
      <c r="AL421" s="26"/>
      <c r="AM421" s="12"/>
      <c r="AN421" s="4" t="s">
        <v>96</v>
      </c>
      <c r="AO421" s="4" t="s">
        <v>98</v>
      </c>
    </row>
    <row r="422" spans="1:41" x14ac:dyDescent="0.25">
      <c r="A422" s="4" t="s">
        <v>1014</v>
      </c>
      <c r="B422" s="12" t="s">
        <v>339</v>
      </c>
      <c r="C422" s="12">
        <v>2020</v>
      </c>
      <c r="D422" s="12"/>
      <c r="E422" s="12" t="s">
        <v>180</v>
      </c>
      <c r="F422" s="4" t="s">
        <v>578</v>
      </c>
      <c r="G422" s="4" t="s">
        <v>681</v>
      </c>
      <c r="H422" s="12" t="s">
        <v>15</v>
      </c>
      <c r="I422" s="12" t="s">
        <v>16</v>
      </c>
      <c r="J422" s="12" t="s">
        <v>100</v>
      </c>
      <c r="K422" s="12"/>
      <c r="L422" s="12"/>
      <c r="M422" s="13"/>
      <c r="N422" s="35"/>
      <c r="O422" s="13"/>
      <c r="P422" s="13" t="s">
        <v>185</v>
      </c>
      <c r="Q422" s="17" t="s">
        <v>185</v>
      </c>
      <c r="R422" s="13" t="s">
        <v>37</v>
      </c>
      <c r="S422" s="13" t="s">
        <v>37</v>
      </c>
      <c r="AH422" s="25">
        <f t="shared" si="6"/>
        <v>0</v>
      </c>
      <c r="AI422" s="26">
        <v>11.28</v>
      </c>
      <c r="AJ422" s="26"/>
      <c r="AK422" s="26"/>
      <c r="AL422" s="26"/>
      <c r="AM422" s="12"/>
      <c r="AN422" s="4" t="s">
        <v>96</v>
      </c>
      <c r="AO422" s="4" t="s">
        <v>98</v>
      </c>
    </row>
    <row r="423" spans="1:41" x14ac:dyDescent="0.25">
      <c r="A423" s="4" t="s">
        <v>1015</v>
      </c>
      <c r="B423" s="15" t="s">
        <v>484</v>
      </c>
      <c r="C423" s="21">
        <v>2021</v>
      </c>
      <c r="D423" s="15" t="s">
        <v>855</v>
      </c>
      <c r="E423" s="15" t="s">
        <v>179</v>
      </c>
      <c r="F423" s="4" t="s">
        <v>579</v>
      </c>
      <c r="G423" s="4" t="s">
        <v>686</v>
      </c>
      <c r="H423" s="15" t="s">
        <v>15</v>
      </c>
      <c r="I423" s="18" t="s">
        <v>16</v>
      </c>
      <c r="J423" s="18" t="s">
        <v>100</v>
      </c>
      <c r="K423" s="18"/>
      <c r="L423" s="18"/>
      <c r="M423" s="17"/>
      <c r="N423" s="33"/>
      <c r="O423" s="17"/>
      <c r="P423" s="17" t="s">
        <v>185</v>
      </c>
      <c r="Q423" s="17" t="s">
        <v>185</v>
      </c>
      <c r="R423" s="17" t="s">
        <v>867</v>
      </c>
      <c r="S423" s="17" t="s">
        <v>421</v>
      </c>
      <c r="AH423" s="25">
        <f t="shared" si="6"/>
        <v>0</v>
      </c>
      <c r="AI423" s="22">
        <v>6.239999999999999E-3</v>
      </c>
      <c r="AJ423" s="22"/>
      <c r="AK423" s="22"/>
      <c r="AL423" s="22"/>
      <c r="AM423" s="15"/>
      <c r="AN423" s="4" t="s">
        <v>96</v>
      </c>
      <c r="AO423" s="4" t="s">
        <v>98</v>
      </c>
    </row>
    <row r="424" spans="1:41" x14ac:dyDescent="0.25">
      <c r="A424" s="4" t="s">
        <v>1016</v>
      </c>
      <c r="B424" s="15" t="s">
        <v>484</v>
      </c>
      <c r="C424" s="15">
        <v>2014</v>
      </c>
      <c r="D424" s="15"/>
      <c r="E424" s="15" t="s">
        <v>180</v>
      </c>
      <c r="F424" s="4" t="s">
        <v>578</v>
      </c>
      <c r="G424" s="4" t="s">
        <v>685</v>
      </c>
      <c r="H424" s="15" t="s">
        <v>15</v>
      </c>
      <c r="I424" s="15" t="s">
        <v>16</v>
      </c>
      <c r="J424" s="18" t="s">
        <v>100</v>
      </c>
      <c r="K424" s="18"/>
      <c r="L424" s="18"/>
      <c r="M424" s="16"/>
      <c r="N424" s="34"/>
      <c r="O424" s="17"/>
      <c r="P424" s="17" t="s">
        <v>185</v>
      </c>
      <c r="Q424" s="17" t="s">
        <v>185</v>
      </c>
      <c r="R424" s="17" t="s">
        <v>867</v>
      </c>
      <c r="S424" s="24" t="s">
        <v>417</v>
      </c>
      <c r="AH424" s="25">
        <f t="shared" si="6"/>
        <v>0</v>
      </c>
      <c r="AI424" s="15"/>
      <c r="AJ424" s="15"/>
      <c r="AK424" s="15"/>
      <c r="AL424" s="15"/>
      <c r="AM424" s="15">
        <v>6.7200000000000007E-5</v>
      </c>
      <c r="AN424" s="4" t="s">
        <v>96</v>
      </c>
      <c r="AO424" s="4" t="s">
        <v>98</v>
      </c>
    </row>
    <row r="425" spans="1:41" x14ac:dyDescent="0.25">
      <c r="A425" s="4" t="s">
        <v>1016</v>
      </c>
      <c r="B425" s="15" t="s">
        <v>484</v>
      </c>
      <c r="C425" s="21">
        <v>2014</v>
      </c>
      <c r="D425" s="15"/>
      <c r="E425" s="15" t="s">
        <v>180</v>
      </c>
      <c r="F425" s="4" t="s">
        <v>578</v>
      </c>
      <c r="G425" s="4" t="s">
        <v>683</v>
      </c>
      <c r="H425" s="15" t="s">
        <v>15</v>
      </c>
      <c r="I425" s="18" t="s">
        <v>16</v>
      </c>
      <c r="J425" s="18" t="s">
        <v>100</v>
      </c>
      <c r="K425" s="18"/>
      <c r="L425" s="18"/>
      <c r="M425" s="17"/>
      <c r="N425" s="33"/>
      <c r="O425" s="17"/>
      <c r="P425" s="17" t="s">
        <v>185</v>
      </c>
      <c r="Q425" s="17" t="s">
        <v>185</v>
      </c>
      <c r="R425" s="17" t="s">
        <v>867</v>
      </c>
      <c r="S425" s="17" t="s">
        <v>417</v>
      </c>
      <c r="AH425" s="25">
        <f t="shared" si="6"/>
        <v>0</v>
      </c>
      <c r="AI425" s="22">
        <v>7.2000000000000008E-2</v>
      </c>
      <c r="AJ425" s="22"/>
      <c r="AK425" s="22"/>
      <c r="AL425" s="22"/>
      <c r="AM425" s="15"/>
      <c r="AN425" s="4" t="s">
        <v>96</v>
      </c>
      <c r="AO425" s="4" t="s">
        <v>98</v>
      </c>
    </row>
    <row r="426" spans="1:41" x14ac:dyDescent="0.25">
      <c r="A426" s="4" t="s">
        <v>1017</v>
      </c>
      <c r="B426" s="15" t="s">
        <v>533</v>
      </c>
      <c r="C426" s="15">
        <v>2019</v>
      </c>
      <c r="D426" s="12" t="s">
        <v>810</v>
      </c>
      <c r="E426" s="15" t="s">
        <v>179</v>
      </c>
      <c r="F426" s="4" t="s">
        <v>579</v>
      </c>
      <c r="G426" s="4" t="s">
        <v>684</v>
      </c>
      <c r="H426" s="15" t="s">
        <v>15</v>
      </c>
      <c r="I426" s="15" t="s">
        <v>16</v>
      </c>
      <c r="J426" s="18" t="s">
        <v>100</v>
      </c>
      <c r="K426" s="18"/>
      <c r="L426" s="18"/>
      <c r="M426" s="16"/>
      <c r="N426" s="34"/>
      <c r="O426" s="17"/>
      <c r="P426" s="17" t="s">
        <v>185</v>
      </c>
      <c r="Q426" s="17" t="s">
        <v>185</v>
      </c>
      <c r="R426" s="17" t="s">
        <v>867</v>
      </c>
      <c r="S426" s="24" t="s">
        <v>421</v>
      </c>
      <c r="AH426" s="25">
        <f t="shared" si="6"/>
        <v>0</v>
      </c>
      <c r="AI426" s="15"/>
      <c r="AJ426" s="15"/>
      <c r="AK426" s="15"/>
      <c r="AL426" s="15"/>
      <c r="AM426" s="15">
        <v>1.272E-4</v>
      </c>
      <c r="AN426" s="4" t="s">
        <v>96</v>
      </c>
      <c r="AO426" s="4" t="s">
        <v>98</v>
      </c>
    </row>
    <row r="427" spans="1:41" x14ac:dyDescent="0.25">
      <c r="A427" s="4" t="s">
        <v>1018</v>
      </c>
      <c r="B427" s="12" t="s">
        <v>337</v>
      </c>
      <c r="C427" s="4">
        <v>2021</v>
      </c>
      <c r="D427" s="12" t="s">
        <v>811</v>
      </c>
      <c r="E427" s="15" t="s">
        <v>179</v>
      </c>
      <c r="F427" s="4" t="s">
        <v>579</v>
      </c>
      <c r="G427" s="4" t="s">
        <v>686</v>
      </c>
      <c r="H427" s="4" t="s">
        <v>15</v>
      </c>
      <c r="I427" s="4" t="s">
        <v>16</v>
      </c>
      <c r="J427" s="12" t="s">
        <v>100</v>
      </c>
      <c r="K427" s="12"/>
      <c r="L427" s="12"/>
      <c r="P427" s="13" t="s">
        <v>185</v>
      </c>
      <c r="Q427" s="17" t="s">
        <v>185</v>
      </c>
      <c r="R427" s="17" t="s">
        <v>37</v>
      </c>
      <c r="S427" s="17" t="s">
        <v>37</v>
      </c>
      <c r="AH427" s="25">
        <f t="shared" si="6"/>
        <v>0</v>
      </c>
      <c r="AI427" s="4">
        <v>9.6000000000000014</v>
      </c>
      <c r="AN427" s="4" t="s">
        <v>96</v>
      </c>
      <c r="AO427" s="4" t="s">
        <v>98</v>
      </c>
    </row>
    <row r="428" spans="1:41" x14ac:dyDescent="0.25">
      <c r="A428" s="4" t="s">
        <v>1018</v>
      </c>
      <c r="B428" s="12" t="s">
        <v>337</v>
      </c>
      <c r="C428" s="12">
        <v>2021</v>
      </c>
      <c r="D428" s="12" t="s">
        <v>811</v>
      </c>
      <c r="E428" s="12" t="s">
        <v>179</v>
      </c>
      <c r="F428" s="4" t="s">
        <v>579</v>
      </c>
      <c r="G428" s="4" t="s">
        <v>686</v>
      </c>
      <c r="H428" s="12" t="s">
        <v>15</v>
      </c>
      <c r="I428" s="12" t="s">
        <v>16</v>
      </c>
      <c r="J428" s="12" t="s">
        <v>100</v>
      </c>
      <c r="K428" s="12"/>
      <c r="L428" s="12"/>
      <c r="M428" s="13"/>
      <c r="N428" s="35"/>
      <c r="O428" s="13"/>
      <c r="P428" s="13" t="s">
        <v>185</v>
      </c>
      <c r="Q428" s="17" t="s">
        <v>185</v>
      </c>
      <c r="R428" s="13" t="s">
        <v>37</v>
      </c>
      <c r="S428" s="13" t="s">
        <v>37</v>
      </c>
      <c r="AH428" s="25">
        <f t="shared" si="6"/>
        <v>0</v>
      </c>
      <c r="AI428" s="26">
        <v>9.6000000000000014</v>
      </c>
      <c r="AJ428" s="26"/>
      <c r="AK428" s="26"/>
      <c r="AL428" s="26"/>
      <c r="AM428" s="12"/>
      <c r="AN428" s="4" t="s">
        <v>96</v>
      </c>
      <c r="AO428" s="4" t="s">
        <v>98</v>
      </c>
    </row>
    <row r="429" spans="1:41" x14ac:dyDescent="0.25">
      <c r="A429" s="4" t="s">
        <v>1019</v>
      </c>
      <c r="B429" s="15" t="s">
        <v>485</v>
      </c>
      <c r="C429" s="21">
        <v>2013</v>
      </c>
      <c r="D429" s="12" t="s">
        <v>812</v>
      </c>
      <c r="E429" s="15" t="s">
        <v>179</v>
      </c>
      <c r="F429" s="4" t="s">
        <v>579</v>
      </c>
      <c r="G429" s="4" t="s">
        <v>687</v>
      </c>
      <c r="H429" s="15" t="s">
        <v>15</v>
      </c>
      <c r="I429" s="18" t="s">
        <v>16</v>
      </c>
      <c r="J429" s="18" t="s">
        <v>191</v>
      </c>
      <c r="K429" s="18"/>
      <c r="L429" s="18"/>
      <c r="M429" s="17"/>
      <c r="N429" s="33"/>
      <c r="O429" s="17"/>
      <c r="P429" s="17" t="s">
        <v>185</v>
      </c>
      <c r="Q429" s="17" t="s">
        <v>185</v>
      </c>
      <c r="R429" s="17" t="s">
        <v>867</v>
      </c>
      <c r="S429" s="17" t="s">
        <v>417</v>
      </c>
      <c r="AH429" s="25">
        <f t="shared" si="6"/>
        <v>0</v>
      </c>
      <c r="AI429" s="22">
        <v>3.8231999999999999</v>
      </c>
      <c r="AJ429" s="22"/>
      <c r="AK429" s="22"/>
      <c r="AL429" s="22"/>
      <c r="AM429" s="15"/>
      <c r="AN429" s="4" t="s">
        <v>96</v>
      </c>
      <c r="AO429" s="4" t="s">
        <v>98</v>
      </c>
    </row>
    <row r="430" spans="1:41" x14ac:dyDescent="0.25">
      <c r="A430" s="4" t="s">
        <v>1020</v>
      </c>
      <c r="B430" s="15" t="s">
        <v>485</v>
      </c>
      <c r="C430" s="21">
        <v>2013</v>
      </c>
      <c r="D430" s="30" t="s">
        <v>813</v>
      </c>
      <c r="E430" s="15" t="s">
        <v>179</v>
      </c>
      <c r="F430" s="4" t="s">
        <v>579</v>
      </c>
      <c r="G430" s="4" t="s">
        <v>688</v>
      </c>
      <c r="H430" s="15" t="s">
        <v>15</v>
      </c>
      <c r="I430" s="18" t="s">
        <v>16</v>
      </c>
      <c r="J430" s="18" t="s">
        <v>215</v>
      </c>
      <c r="K430" s="18"/>
      <c r="L430" s="18"/>
      <c r="M430" s="17"/>
      <c r="N430" s="33"/>
      <c r="O430" s="17"/>
      <c r="P430" s="17" t="s">
        <v>185</v>
      </c>
      <c r="Q430" s="17" t="s">
        <v>185</v>
      </c>
      <c r="R430" s="17" t="s">
        <v>867</v>
      </c>
      <c r="S430" s="17" t="s">
        <v>421</v>
      </c>
      <c r="AH430" s="25">
        <f t="shared" si="6"/>
        <v>0</v>
      </c>
      <c r="AI430" s="22">
        <v>1.2000000000000002</v>
      </c>
      <c r="AJ430" s="22"/>
      <c r="AK430" s="22"/>
      <c r="AL430" s="22"/>
      <c r="AM430" s="15"/>
      <c r="AN430" s="4" t="s">
        <v>96</v>
      </c>
      <c r="AO430" s="4" t="s">
        <v>98</v>
      </c>
    </row>
    <row r="431" spans="1:41" x14ac:dyDescent="0.25">
      <c r="A431" s="4" t="s">
        <v>1021</v>
      </c>
      <c r="B431" s="15" t="s">
        <v>486</v>
      </c>
      <c r="C431" s="21">
        <v>2014</v>
      </c>
      <c r="D431" s="12" t="s">
        <v>814</v>
      </c>
      <c r="E431" s="15" t="s">
        <v>179</v>
      </c>
      <c r="F431" s="4" t="s">
        <v>579</v>
      </c>
      <c r="G431" s="4" t="s">
        <v>1118</v>
      </c>
      <c r="H431" s="15" t="s">
        <v>15</v>
      </c>
      <c r="I431" s="18" t="s">
        <v>16</v>
      </c>
      <c r="J431" s="18" t="s">
        <v>100</v>
      </c>
      <c r="K431" s="18"/>
      <c r="L431" s="18"/>
      <c r="M431" s="17"/>
      <c r="N431" s="33"/>
      <c r="O431" s="17"/>
      <c r="P431" s="17" t="s">
        <v>423</v>
      </c>
      <c r="Q431" s="17" t="s">
        <v>868</v>
      </c>
      <c r="R431" s="17" t="s">
        <v>867</v>
      </c>
      <c r="S431" s="17" t="s">
        <v>417</v>
      </c>
      <c r="AH431" s="25">
        <f t="shared" si="6"/>
        <v>0</v>
      </c>
      <c r="AI431" s="22">
        <v>2.5056000000000003</v>
      </c>
      <c r="AJ431" s="22"/>
      <c r="AK431" s="22"/>
      <c r="AL431" s="22"/>
      <c r="AM431" s="15"/>
      <c r="AN431" s="4" t="s">
        <v>96</v>
      </c>
      <c r="AO431" s="4" t="s">
        <v>98</v>
      </c>
    </row>
    <row r="432" spans="1:41" x14ac:dyDescent="0.25">
      <c r="A432" s="4" t="s">
        <v>1021</v>
      </c>
      <c r="B432" s="15" t="s">
        <v>486</v>
      </c>
      <c r="C432" s="15">
        <v>2014</v>
      </c>
      <c r="D432" s="12" t="s">
        <v>814</v>
      </c>
      <c r="E432" s="15" t="s">
        <v>179</v>
      </c>
      <c r="F432" s="4" t="s">
        <v>579</v>
      </c>
      <c r="G432" s="4" t="s">
        <v>1118</v>
      </c>
      <c r="H432" s="15" t="s">
        <v>15</v>
      </c>
      <c r="I432" s="15" t="s">
        <v>16</v>
      </c>
      <c r="J432" s="18" t="s">
        <v>100</v>
      </c>
      <c r="K432" s="18"/>
      <c r="L432" s="18"/>
      <c r="M432" s="16"/>
      <c r="N432" s="34"/>
      <c r="O432" s="17"/>
      <c r="P432" s="17" t="s">
        <v>423</v>
      </c>
      <c r="Q432" s="17" t="s">
        <v>868</v>
      </c>
      <c r="R432" s="17" t="s">
        <v>867</v>
      </c>
      <c r="S432" s="24" t="s">
        <v>417</v>
      </c>
      <c r="AH432" s="25">
        <f t="shared" si="6"/>
        <v>0</v>
      </c>
      <c r="AI432" s="15"/>
      <c r="AJ432" s="15"/>
      <c r="AK432" s="15"/>
      <c r="AL432" s="15"/>
      <c r="AM432" s="15">
        <v>3.4320000000000003E-5</v>
      </c>
      <c r="AN432" s="4" t="s">
        <v>96</v>
      </c>
      <c r="AO432" s="4" t="s">
        <v>98</v>
      </c>
    </row>
    <row r="433" spans="1:41" x14ac:dyDescent="0.25">
      <c r="A433" s="4" t="s">
        <v>1022</v>
      </c>
      <c r="B433" s="15" t="s">
        <v>488</v>
      </c>
      <c r="C433" s="21">
        <v>2005</v>
      </c>
      <c r="D433" s="12" t="s">
        <v>815</v>
      </c>
      <c r="E433" s="15" t="s">
        <v>179</v>
      </c>
      <c r="F433" s="4" t="s">
        <v>579</v>
      </c>
      <c r="G433" s="4" t="s">
        <v>690</v>
      </c>
      <c r="H433" s="15" t="s">
        <v>15</v>
      </c>
      <c r="I433" s="18" t="s">
        <v>16</v>
      </c>
      <c r="J433" s="18" t="s">
        <v>191</v>
      </c>
      <c r="K433" s="18"/>
      <c r="L433" s="18"/>
      <c r="M433" s="17"/>
      <c r="N433" s="33"/>
      <c r="O433" s="17"/>
      <c r="P433" s="17" t="s">
        <v>185</v>
      </c>
      <c r="Q433" s="17" t="s">
        <v>185</v>
      </c>
      <c r="R433" s="17" t="s">
        <v>867</v>
      </c>
      <c r="S433" s="17" t="s">
        <v>417</v>
      </c>
      <c r="AH433" s="25">
        <f t="shared" si="6"/>
        <v>0</v>
      </c>
      <c r="AI433" s="22">
        <v>25.200000000000003</v>
      </c>
      <c r="AJ433" s="22"/>
      <c r="AK433" s="22"/>
      <c r="AL433" s="22"/>
      <c r="AM433" s="15"/>
      <c r="AN433" s="4" t="s">
        <v>96</v>
      </c>
      <c r="AO433" s="4" t="s">
        <v>98</v>
      </c>
    </row>
    <row r="434" spans="1:41" ht="13.8" customHeight="1" x14ac:dyDescent="0.25">
      <c r="A434" s="4" t="s">
        <v>1022</v>
      </c>
      <c r="B434" s="15" t="s">
        <v>488</v>
      </c>
      <c r="C434" s="21">
        <v>2005</v>
      </c>
      <c r="D434" s="12" t="s">
        <v>815</v>
      </c>
      <c r="E434" s="15" t="s">
        <v>179</v>
      </c>
      <c r="F434" s="4" t="s">
        <v>579</v>
      </c>
      <c r="G434" s="4" t="s">
        <v>690</v>
      </c>
      <c r="H434" s="15" t="s">
        <v>15</v>
      </c>
      <c r="I434" s="18" t="s">
        <v>16</v>
      </c>
      <c r="J434" s="18" t="s">
        <v>191</v>
      </c>
      <c r="K434" s="18"/>
      <c r="L434" s="18"/>
      <c r="M434" s="17"/>
      <c r="N434" s="33"/>
      <c r="O434" s="17"/>
      <c r="P434" s="17" t="s">
        <v>185</v>
      </c>
      <c r="Q434" s="17" t="s">
        <v>185</v>
      </c>
      <c r="R434" s="17" t="s">
        <v>867</v>
      </c>
      <c r="S434" s="17" t="s">
        <v>417</v>
      </c>
      <c r="AH434" s="25">
        <f t="shared" si="6"/>
        <v>0</v>
      </c>
      <c r="AI434" s="22">
        <v>25.200000000000003</v>
      </c>
      <c r="AJ434" s="22"/>
      <c r="AK434" s="22"/>
      <c r="AL434" s="22"/>
      <c r="AM434" s="15"/>
      <c r="AN434" s="4" t="s">
        <v>96</v>
      </c>
      <c r="AO434" s="4" t="s">
        <v>98</v>
      </c>
    </row>
    <row r="435" spans="1:41" x14ac:dyDescent="0.25">
      <c r="A435" s="4" t="s">
        <v>1022</v>
      </c>
      <c r="B435" s="15" t="s">
        <v>488</v>
      </c>
      <c r="C435" s="21">
        <v>2005</v>
      </c>
      <c r="D435" s="12" t="s">
        <v>815</v>
      </c>
      <c r="E435" s="15" t="s">
        <v>179</v>
      </c>
      <c r="F435" s="4" t="s">
        <v>579</v>
      </c>
      <c r="G435" s="4" t="s">
        <v>690</v>
      </c>
      <c r="H435" s="15" t="s">
        <v>15</v>
      </c>
      <c r="I435" s="18" t="s">
        <v>16</v>
      </c>
      <c r="J435" s="18" t="s">
        <v>191</v>
      </c>
      <c r="K435" s="18"/>
      <c r="L435" s="18"/>
      <c r="M435" s="17"/>
      <c r="N435" s="33"/>
      <c r="O435" s="17"/>
      <c r="P435" s="17" t="s">
        <v>423</v>
      </c>
      <c r="Q435" s="17" t="s">
        <v>868</v>
      </c>
      <c r="R435" s="17" t="s">
        <v>867</v>
      </c>
      <c r="S435" s="17" t="s">
        <v>417</v>
      </c>
      <c r="AH435" s="25">
        <f t="shared" si="6"/>
        <v>0</v>
      </c>
      <c r="AI435" s="22">
        <v>25.488</v>
      </c>
      <c r="AJ435" s="22"/>
      <c r="AK435" s="22"/>
      <c r="AL435" s="22"/>
      <c r="AM435" s="15"/>
      <c r="AN435" s="4" t="s">
        <v>96</v>
      </c>
      <c r="AO435" s="4" t="s">
        <v>98</v>
      </c>
    </row>
    <row r="436" spans="1:41" x14ac:dyDescent="0.25">
      <c r="A436" s="4" t="s">
        <v>926</v>
      </c>
      <c r="B436" s="4" t="s">
        <v>328</v>
      </c>
      <c r="C436" s="4">
        <v>2021</v>
      </c>
      <c r="D436" s="4" t="s">
        <v>1053</v>
      </c>
      <c r="E436" s="4" t="s">
        <v>180</v>
      </c>
      <c r="F436" s="4" t="s">
        <v>578</v>
      </c>
      <c r="G436" s="4" t="s">
        <v>1054</v>
      </c>
      <c r="H436" s="15" t="s">
        <v>15</v>
      </c>
      <c r="I436" s="15" t="s">
        <v>16</v>
      </c>
      <c r="J436" s="4" t="s">
        <v>1057</v>
      </c>
      <c r="P436" s="5" t="s">
        <v>185</v>
      </c>
      <c r="Q436" s="5" t="s">
        <v>185</v>
      </c>
      <c r="R436" s="5" t="s">
        <v>867</v>
      </c>
      <c r="S436" s="5" t="s">
        <v>1058</v>
      </c>
      <c r="V436" s="4">
        <v>1.1000000000000001</v>
      </c>
      <c r="X436" s="4" t="s">
        <v>99</v>
      </c>
      <c r="Y436" s="4">
        <v>20.93</v>
      </c>
      <c r="Z436" s="4">
        <v>8.41</v>
      </c>
      <c r="AA436" s="4">
        <v>8.1</v>
      </c>
      <c r="AH436" s="25">
        <f t="shared" si="6"/>
        <v>0</v>
      </c>
      <c r="AI436" s="4">
        <v>4.38</v>
      </c>
      <c r="AL436" s="4">
        <v>179.27</v>
      </c>
      <c r="AN436" s="4" t="s">
        <v>96</v>
      </c>
      <c r="AO436" s="4" t="s">
        <v>97</v>
      </c>
    </row>
    <row r="437" spans="1:41" x14ac:dyDescent="0.25">
      <c r="A437" s="4" t="s">
        <v>926</v>
      </c>
      <c r="B437" s="4" t="s">
        <v>328</v>
      </c>
      <c r="C437" s="4">
        <v>2021</v>
      </c>
      <c r="D437" s="4" t="s">
        <v>1053</v>
      </c>
      <c r="E437" s="4" t="s">
        <v>180</v>
      </c>
      <c r="F437" s="4" t="s">
        <v>578</v>
      </c>
      <c r="G437" s="4" t="s">
        <v>1054</v>
      </c>
      <c r="H437" s="15" t="s">
        <v>15</v>
      </c>
      <c r="I437" s="15" t="s">
        <v>16</v>
      </c>
      <c r="J437" s="4" t="s">
        <v>1057</v>
      </c>
      <c r="P437" s="5" t="s">
        <v>185</v>
      </c>
      <c r="Q437" s="5" t="s">
        <v>185</v>
      </c>
      <c r="R437" s="5" t="s">
        <v>867</v>
      </c>
      <c r="S437" s="5" t="s">
        <v>1058</v>
      </c>
      <c r="V437" s="4">
        <v>1.1000000000000001</v>
      </c>
      <c r="X437" s="4" t="s">
        <v>99</v>
      </c>
      <c r="Y437" s="4">
        <v>20.93</v>
      </c>
      <c r="Z437" s="4">
        <v>8.41</v>
      </c>
      <c r="AA437" s="4">
        <v>8.1</v>
      </c>
      <c r="AH437" s="25">
        <f t="shared" si="6"/>
        <v>0</v>
      </c>
      <c r="AI437" s="4">
        <v>2.36</v>
      </c>
      <c r="AL437" s="4">
        <v>116.71</v>
      </c>
      <c r="AN437" s="4" t="s">
        <v>96</v>
      </c>
      <c r="AO437" s="4" t="s">
        <v>97</v>
      </c>
    </row>
    <row r="438" spans="1:41" x14ac:dyDescent="0.25">
      <c r="A438" s="4" t="s">
        <v>1023</v>
      </c>
      <c r="B438" s="15" t="s">
        <v>488</v>
      </c>
      <c r="C438" s="21">
        <v>2006</v>
      </c>
      <c r="D438" s="12" t="s">
        <v>816</v>
      </c>
      <c r="E438" s="15" t="s">
        <v>179</v>
      </c>
      <c r="F438" s="4" t="s">
        <v>579</v>
      </c>
      <c r="G438" s="4" t="s">
        <v>691</v>
      </c>
      <c r="H438" s="15" t="s">
        <v>15</v>
      </c>
      <c r="I438" s="18" t="s">
        <v>16</v>
      </c>
      <c r="J438" s="18" t="s">
        <v>100</v>
      </c>
      <c r="K438" s="18"/>
      <c r="L438" s="18"/>
      <c r="M438" s="17"/>
      <c r="N438" s="33"/>
      <c r="O438" s="17"/>
      <c r="P438" s="17" t="s">
        <v>185</v>
      </c>
      <c r="Q438" s="17" t="s">
        <v>185</v>
      </c>
      <c r="R438" s="17" t="s">
        <v>867</v>
      </c>
      <c r="S438" s="17" t="s">
        <v>417</v>
      </c>
      <c r="AH438" s="25">
        <f t="shared" si="6"/>
        <v>0</v>
      </c>
      <c r="AI438" s="22">
        <v>8.16</v>
      </c>
      <c r="AJ438" s="22"/>
      <c r="AK438" s="22"/>
      <c r="AL438" s="22"/>
      <c r="AM438" s="15"/>
      <c r="AN438" s="4" t="s">
        <v>96</v>
      </c>
      <c r="AO438" s="4" t="s">
        <v>98</v>
      </c>
    </row>
    <row r="439" spans="1:41" x14ac:dyDescent="0.25">
      <c r="A439" s="4" t="s">
        <v>1024</v>
      </c>
      <c r="B439" s="4" t="s">
        <v>232</v>
      </c>
      <c r="C439" s="4">
        <v>2017</v>
      </c>
      <c r="D439" s="11" t="s">
        <v>233</v>
      </c>
      <c r="E439" s="15" t="s">
        <v>179</v>
      </c>
      <c r="F439" s="4" t="s">
        <v>579</v>
      </c>
      <c r="G439" s="4" t="s">
        <v>753</v>
      </c>
      <c r="H439" s="4" t="s">
        <v>15</v>
      </c>
      <c r="I439" s="4" t="s">
        <v>16</v>
      </c>
      <c r="J439" s="4" t="s">
        <v>234</v>
      </c>
      <c r="M439" s="4">
        <v>150</v>
      </c>
      <c r="N439" s="6" t="s">
        <v>235</v>
      </c>
      <c r="O439" s="5" t="s">
        <v>236</v>
      </c>
      <c r="P439" s="5" t="s">
        <v>185</v>
      </c>
      <c r="Q439" s="17" t="s">
        <v>185</v>
      </c>
      <c r="R439" s="5" t="s">
        <v>37</v>
      </c>
      <c r="S439" s="5" t="s">
        <v>38</v>
      </c>
      <c r="T439" s="4" t="s">
        <v>237</v>
      </c>
      <c r="U439" s="4">
        <v>2500</v>
      </c>
      <c r="V439" s="4">
        <v>1.8</v>
      </c>
      <c r="W439" s="4" t="s">
        <v>238</v>
      </c>
      <c r="X439" s="4" t="s">
        <v>99</v>
      </c>
      <c r="AB439" s="4">
        <v>1.21</v>
      </c>
      <c r="AH439" s="25">
        <f t="shared" si="6"/>
        <v>0.93969512195121951</v>
      </c>
      <c r="AI439" s="4">
        <v>9.3000000000000007</v>
      </c>
      <c r="AL439" s="4">
        <v>1068</v>
      </c>
      <c r="AN439" s="4" t="s">
        <v>96</v>
      </c>
      <c r="AO439" s="4" t="s">
        <v>97</v>
      </c>
    </row>
    <row r="440" spans="1:41" ht="13.8" customHeight="1" x14ac:dyDescent="0.25">
      <c r="A440" s="4" t="s">
        <v>1024</v>
      </c>
      <c r="B440" s="4" t="s">
        <v>232</v>
      </c>
      <c r="C440" s="4">
        <v>2017</v>
      </c>
      <c r="D440" s="11" t="s">
        <v>233</v>
      </c>
      <c r="E440" s="15" t="s">
        <v>179</v>
      </c>
      <c r="F440" s="4" t="s">
        <v>579</v>
      </c>
      <c r="G440" s="4" t="s">
        <v>753</v>
      </c>
      <c r="H440" s="4" t="s">
        <v>15</v>
      </c>
      <c r="I440" s="4" t="s">
        <v>16</v>
      </c>
      <c r="J440" s="4" t="s">
        <v>234</v>
      </c>
      <c r="M440" s="4">
        <v>150</v>
      </c>
      <c r="N440" s="6" t="s">
        <v>245</v>
      </c>
      <c r="O440" s="5" t="s">
        <v>246</v>
      </c>
      <c r="P440" s="5" t="s">
        <v>185</v>
      </c>
      <c r="Q440" s="17" t="s">
        <v>185</v>
      </c>
      <c r="R440" s="5" t="s">
        <v>37</v>
      </c>
      <c r="S440" s="5" t="s">
        <v>38</v>
      </c>
      <c r="T440" s="4" t="s">
        <v>247</v>
      </c>
      <c r="U440" s="4">
        <v>2500</v>
      </c>
      <c r="V440" s="4">
        <v>1.8</v>
      </c>
      <c r="W440" s="4" t="s">
        <v>248</v>
      </c>
      <c r="X440" s="4" t="s">
        <v>99</v>
      </c>
      <c r="AB440" s="4">
        <v>1.72</v>
      </c>
      <c r="AH440" s="25">
        <f t="shared" si="6"/>
        <v>1.3357649667405764</v>
      </c>
      <c r="AI440" s="4">
        <v>36.299999999999997</v>
      </c>
      <c r="AL440" s="4">
        <v>1923</v>
      </c>
      <c r="AN440" s="4" t="s">
        <v>96</v>
      </c>
      <c r="AO440" s="4" t="s">
        <v>97</v>
      </c>
    </row>
    <row r="441" spans="1:41" x14ac:dyDescent="0.25">
      <c r="A441" s="4" t="s">
        <v>1025</v>
      </c>
      <c r="B441" s="15" t="s">
        <v>548</v>
      </c>
      <c r="C441" s="15">
        <v>2016</v>
      </c>
      <c r="D441" s="12" t="s">
        <v>817</v>
      </c>
      <c r="E441" s="15" t="s">
        <v>179</v>
      </c>
      <c r="F441" s="4" t="s">
        <v>579</v>
      </c>
      <c r="G441" s="4" t="s">
        <v>1119</v>
      </c>
      <c r="H441" s="15" t="s">
        <v>15</v>
      </c>
      <c r="I441" s="15" t="s">
        <v>16</v>
      </c>
      <c r="J441" s="18" t="s">
        <v>457</v>
      </c>
      <c r="K441" s="18"/>
      <c r="L441" s="18"/>
      <c r="M441" s="16"/>
      <c r="N441" s="34"/>
      <c r="O441" s="17"/>
      <c r="P441" s="17" t="s">
        <v>423</v>
      </c>
      <c r="Q441" s="17" t="s">
        <v>868</v>
      </c>
      <c r="R441" s="17" t="s">
        <v>867</v>
      </c>
      <c r="S441" s="24" t="s">
        <v>417</v>
      </c>
      <c r="AH441" s="8">
        <f t="shared" si="6"/>
        <v>0</v>
      </c>
      <c r="AI441" s="15"/>
      <c r="AJ441" s="15"/>
      <c r="AK441" s="15"/>
      <c r="AL441" s="15"/>
      <c r="AM441" s="15">
        <v>4.5263999999999998E-4</v>
      </c>
      <c r="AN441" s="4" t="s">
        <v>96</v>
      </c>
      <c r="AO441" s="4" t="s">
        <v>98</v>
      </c>
    </row>
    <row r="442" spans="1:41" x14ac:dyDescent="0.25">
      <c r="A442" s="4" t="s">
        <v>1026</v>
      </c>
      <c r="B442" s="15" t="s">
        <v>552</v>
      </c>
      <c r="C442" s="15">
        <v>2017</v>
      </c>
      <c r="D442" s="12" t="s">
        <v>819</v>
      </c>
      <c r="E442" s="15" t="s">
        <v>179</v>
      </c>
      <c r="F442" s="4" t="s">
        <v>579</v>
      </c>
      <c r="G442" s="4" t="s">
        <v>1121</v>
      </c>
      <c r="H442" s="15" t="s">
        <v>15</v>
      </c>
      <c r="I442" s="15" t="s">
        <v>16</v>
      </c>
      <c r="J442" s="18" t="s">
        <v>191</v>
      </c>
      <c r="K442" s="18"/>
      <c r="L442" s="18"/>
      <c r="M442" s="16"/>
      <c r="N442" s="34"/>
      <c r="O442" s="17"/>
      <c r="P442" s="24" t="s">
        <v>185</v>
      </c>
      <c r="Q442" s="17" t="s">
        <v>185</v>
      </c>
      <c r="R442" s="5" t="s">
        <v>44</v>
      </c>
      <c r="S442" s="24" t="s">
        <v>420</v>
      </c>
      <c r="AH442" s="8">
        <f t="shared" si="6"/>
        <v>0</v>
      </c>
      <c r="AI442" s="15"/>
      <c r="AJ442" s="15"/>
      <c r="AK442" s="15"/>
      <c r="AL442" s="15"/>
      <c r="AM442" s="15">
        <v>1.67184</v>
      </c>
      <c r="AN442" s="4" t="s">
        <v>96</v>
      </c>
      <c r="AO442" s="4" t="s">
        <v>98</v>
      </c>
    </row>
    <row r="443" spans="1:41" x14ac:dyDescent="0.25">
      <c r="A443" s="4" t="s">
        <v>1027</v>
      </c>
      <c r="B443" s="15" t="s">
        <v>490</v>
      </c>
      <c r="C443" s="21">
        <v>2021</v>
      </c>
      <c r="D443" s="15"/>
      <c r="E443" s="15" t="s">
        <v>180</v>
      </c>
      <c r="F443" s="4" t="s">
        <v>578</v>
      </c>
      <c r="G443" s="4" t="s">
        <v>692</v>
      </c>
      <c r="H443" s="15" t="s">
        <v>15</v>
      </c>
      <c r="I443" s="18" t="s">
        <v>16</v>
      </c>
      <c r="J443" s="18" t="s">
        <v>100</v>
      </c>
      <c r="K443" s="18"/>
      <c r="L443" s="18"/>
      <c r="M443" s="17"/>
      <c r="N443" s="33"/>
      <c r="O443" s="17"/>
      <c r="P443" s="17" t="s">
        <v>185</v>
      </c>
      <c r="Q443" s="17" t="s">
        <v>185</v>
      </c>
      <c r="R443" s="17" t="s">
        <v>867</v>
      </c>
      <c r="S443" s="17" t="s">
        <v>417</v>
      </c>
      <c r="AH443" s="8">
        <f t="shared" si="6"/>
        <v>0</v>
      </c>
      <c r="AI443" s="22">
        <v>2.7120000000000002</v>
      </c>
      <c r="AJ443" s="22"/>
      <c r="AK443" s="22"/>
      <c r="AL443" s="22"/>
      <c r="AM443" s="15"/>
      <c r="AN443" s="4" t="s">
        <v>96</v>
      </c>
      <c r="AO443" s="4" t="s">
        <v>98</v>
      </c>
    </row>
    <row r="444" spans="1:41" x14ac:dyDescent="0.25">
      <c r="A444" s="4" t="s">
        <v>1027</v>
      </c>
      <c r="B444" s="15" t="s">
        <v>490</v>
      </c>
      <c r="C444" s="15">
        <v>2021</v>
      </c>
      <c r="D444" s="15" t="s">
        <v>856</v>
      </c>
      <c r="E444" s="15" t="s">
        <v>180</v>
      </c>
      <c r="F444" s="4" t="s">
        <v>578</v>
      </c>
      <c r="G444" s="4" t="s">
        <v>692</v>
      </c>
      <c r="H444" s="15" t="s">
        <v>15</v>
      </c>
      <c r="I444" s="15" t="s">
        <v>16</v>
      </c>
      <c r="J444" s="18" t="s">
        <v>100</v>
      </c>
      <c r="K444" s="18"/>
      <c r="L444" s="18"/>
      <c r="M444" s="16"/>
      <c r="N444" s="34"/>
      <c r="O444" s="17"/>
      <c r="P444" s="17" t="s">
        <v>185</v>
      </c>
      <c r="Q444" s="17" t="s">
        <v>185</v>
      </c>
      <c r="R444" s="17" t="s">
        <v>867</v>
      </c>
      <c r="S444" s="24" t="s">
        <v>417</v>
      </c>
      <c r="AH444" s="8">
        <f t="shared" si="6"/>
        <v>0</v>
      </c>
      <c r="AI444" s="15"/>
      <c r="AJ444" s="15"/>
      <c r="AK444" s="15"/>
      <c r="AL444" s="15"/>
      <c r="AM444" s="15">
        <v>3.0479999999999998E-4</v>
      </c>
      <c r="AN444" s="4" t="s">
        <v>96</v>
      </c>
      <c r="AO444" s="4" t="s">
        <v>98</v>
      </c>
    </row>
    <row r="445" spans="1:41" x14ac:dyDescent="0.25">
      <c r="A445" s="4" t="s">
        <v>1028</v>
      </c>
      <c r="B445" s="4" t="s">
        <v>35</v>
      </c>
      <c r="C445" s="4">
        <v>2013</v>
      </c>
      <c r="E445" s="4" t="s">
        <v>179</v>
      </c>
      <c r="F445" s="4" t="s">
        <v>578</v>
      </c>
      <c r="H445" s="4" t="s">
        <v>15</v>
      </c>
      <c r="I445" s="4" t="s">
        <v>16</v>
      </c>
      <c r="J445" s="4" t="s">
        <v>24</v>
      </c>
      <c r="M445" s="4">
        <v>128</v>
      </c>
      <c r="N445" s="6" t="s">
        <v>219</v>
      </c>
      <c r="O445" s="5" t="s">
        <v>260</v>
      </c>
      <c r="P445" s="5" t="s">
        <v>185</v>
      </c>
      <c r="Q445" s="17" t="s">
        <v>185</v>
      </c>
      <c r="R445" s="5" t="s">
        <v>37</v>
      </c>
      <c r="S445" s="5" t="s">
        <v>38</v>
      </c>
      <c r="X445" s="4" t="s">
        <v>99</v>
      </c>
      <c r="AH445" s="25">
        <f t="shared" si="6"/>
        <v>0</v>
      </c>
      <c r="AI445" s="4">
        <v>75.599999999999994</v>
      </c>
      <c r="AM445" s="4">
        <v>0.39791999999999994</v>
      </c>
      <c r="AN445" s="4" t="s">
        <v>96</v>
      </c>
      <c r="AO445" s="4" t="s">
        <v>98</v>
      </c>
    </row>
    <row r="446" spans="1:41" ht="13.8" customHeight="1" x14ac:dyDescent="0.25">
      <c r="A446" s="4" t="s">
        <v>1029</v>
      </c>
      <c r="B446" s="15" t="s">
        <v>542</v>
      </c>
      <c r="C446" s="15">
        <v>2023</v>
      </c>
      <c r="D446" s="12" t="s">
        <v>821</v>
      </c>
      <c r="E446" s="15" t="s">
        <v>179</v>
      </c>
      <c r="F446" s="4" t="s">
        <v>579</v>
      </c>
      <c r="G446" s="4" t="s">
        <v>694</v>
      </c>
      <c r="H446" s="15" t="s">
        <v>15</v>
      </c>
      <c r="I446" s="15" t="s">
        <v>16</v>
      </c>
      <c r="J446" s="18" t="s">
        <v>492</v>
      </c>
      <c r="K446" s="18"/>
      <c r="L446" s="18"/>
      <c r="M446" s="16"/>
      <c r="N446" s="34"/>
      <c r="O446" s="17"/>
      <c r="P446" s="17" t="s">
        <v>185</v>
      </c>
      <c r="Q446" s="17" t="s">
        <v>185</v>
      </c>
      <c r="R446" s="17" t="s">
        <v>867</v>
      </c>
      <c r="S446" s="24" t="s">
        <v>421</v>
      </c>
      <c r="AH446" s="8">
        <f t="shared" si="6"/>
        <v>0</v>
      </c>
      <c r="AI446" s="15"/>
      <c r="AJ446" s="15"/>
      <c r="AK446" s="15"/>
      <c r="AL446" s="15"/>
      <c r="AM446" s="15">
        <v>2.4000000000000001E-4</v>
      </c>
      <c r="AN446" s="4" t="s">
        <v>96</v>
      </c>
      <c r="AO446" s="4" t="s">
        <v>98</v>
      </c>
    </row>
    <row r="447" spans="1:41" ht="13.8" customHeight="1" x14ac:dyDescent="0.25">
      <c r="A447" s="4" t="s">
        <v>1030</v>
      </c>
      <c r="B447" s="15" t="s">
        <v>491</v>
      </c>
      <c r="C447" s="21">
        <v>2022</v>
      </c>
      <c r="D447" s="12" t="s">
        <v>820</v>
      </c>
      <c r="E447" s="15" t="s">
        <v>179</v>
      </c>
      <c r="F447" s="4" t="s">
        <v>579</v>
      </c>
      <c r="G447" s="4" t="s">
        <v>693</v>
      </c>
      <c r="H447" s="15" t="s">
        <v>15</v>
      </c>
      <c r="I447" s="18" t="s">
        <v>16</v>
      </c>
      <c r="J447" s="18" t="s">
        <v>492</v>
      </c>
      <c r="K447" s="18"/>
      <c r="L447" s="18"/>
      <c r="M447" s="17"/>
      <c r="N447" s="33"/>
      <c r="O447" s="17"/>
      <c r="P447" s="17" t="s">
        <v>185</v>
      </c>
      <c r="Q447" s="17" t="s">
        <v>185</v>
      </c>
      <c r="R447" s="17" t="s">
        <v>867</v>
      </c>
      <c r="S447" s="17" t="s">
        <v>421</v>
      </c>
      <c r="AH447" s="8">
        <f t="shared" si="6"/>
        <v>0</v>
      </c>
      <c r="AI447" s="22">
        <v>0.60000000000000009</v>
      </c>
      <c r="AJ447" s="22"/>
      <c r="AK447" s="22"/>
      <c r="AL447" s="22"/>
      <c r="AM447" s="15"/>
      <c r="AN447" s="4" t="s">
        <v>96</v>
      </c>
      <c r="AO447" s="4" t="s">
        <v>98</v>
      </c>
    </row>
    <row r="448" spans="1:41" ht="13.8" customHeight="1" x14ac:dyDescent="0.25">
      <c r="A448" s="4" t="s">
        <v>1031</v>
      </c>
      <c r="B448" s="15" t="s">
        <v>493</v>
      </c>
      <c r="C448" s="21">
        <v>2012</v>
      </c>
      <c r="D448" s="12" t="s">
        <v>822</v>
      </c>
      <c r="E448" s="15" t="s">
        <v>179</v>
      </c>
      <c r="F448" s="4" t="s">
        <v>579</v>
      </c>
      <c r="G448" s="4" t="s">
        <v>695</v>
      </c>
      <c r="H448" s="15" t="s">
        <v>15</v>
      </c>
      <c r="I448" s="18" t="s">
        <v>16</v>
      </c>
      <c r="J448" s="18" t="s">
        <v>19</v>
      </c>
      <c r="K448" s="18"/>
      <c r="L448" s="18"/>
      <c r="M448" s="17"/>
      <c r="N448" s="33"/>
      <c r="O448" s="17"/>
      <c r="P448" s="17" t="s">
        <v>423</v>
      </c>
      <c r="Q448" s="17" t="s">
        <v>868</v>
      </c>
      <c r="R448" s="17" t="s">
        <v>867</v>
      </c>
      <c r="S448" s="17" t="s">
        <v>417</v>
      </c>
      <c r="AH448" s="8">
        <f t="shared" si="6"/>
        <v>0</v>
      </c>
      <c r="AI448" s="22">
        <v>5.6159999999999995E-3</v>
      </c>
      <c r="AJ448" s="22"/>
      <c r="AK448" s="22"/>
      <c r="AL448" s="22"/>
      <c r="AM448" s="15"/>
      <c r="AN448" s="4" t="s">
        <v>96</v>
      </c>
      <c r="AO448" s="4" t="s">
        <v>98</v>
      </c>
    </row>
    <row r="449" spans="1:41" ht="13.8" customHeight="1" x14ac:dyDescent="0.3">
      <c r="A449" s="4" t="s">
        <v>1032</v>
      </c>
      <c r="B449" s="15" t="s">
        <v>540</v>
      </c>
      <c r="C449" s="15">
        <v>2015</v>
      </c>
      <c r="D449" s="30" t="s">
        <v>823</v>
      </c>
      <c r="E449" s="15" t="s">
        <v>179</v>
      </c>
      <c r="F449" s="4" t="s">
        <v>579</v>
      </c>
      <c r="G449" s="4" t="s">
        <v>697</v>
      </c>
      <c r="H449" s="15" t="s">
        <v>15</v>
      </c>
      <c r="I449" s="15" t="s">
        <v>16</v>
      </c>
      <c r="J449" s="18" t="s">
        <v>416</v>
      </c>
      <c r="K449">
        <v>40.190632000000001</v>
      </c>
      <c r="L449">
        <v>116.412144</v>
      </c>
      <c r="M449" s="16"/>
      <c r="N449" s="34"/>
      <c r="O449" s="17"/>
      <c r="P449" s="17" t="s">
        <v>423</v>
      </c>
      <c r="Q449" s="17" t="s">
        <v>868</v>
      </c>
      <c r="R449" s="17" t="s">
        <v>867</v>
      </c>
      <c r="S449" s="24" t="s">
        <v>421</v>
      </c>
      <c r="X449" s="4" t="s">
        <v>99</v>
      </c>
      <c r="Y449" s="4">
        <v>26.5</v>
      </c>
      <c r="Z449" s="4">
        <v>9.24</v>
      </c>
      <c r="AA449" s="4">
        <v>10.5</v>
      </c>
      <c r="AB449" s="4">
        <v>0.44</v>
      </c>
      <c r="AD449" s="4">
        <v>0.06</v>
      </c>
      <c r="AE449" s="4">
        <v>36.159999999999997</v>
      </c>
      <c r="AH449" s="8">
        <f t="shared" si="6"/>
        <v>0.35997725839027572</v>
      </c>
      <c r="AI449" s="15"/>
      <c r="AJ449" s="15"/>
      <c r="AK449" s="15"/>
      <c r="AL449" s="15"/>
      <c r="AM449" s="15">
        <v>0.16320000000000001</v>
      </c>
      <c r="AN449" s="4" t="s">
        <v>96</v>
      </c>
      <c r="AO449" s="4" t="s">
        <v>98</v>
      </c>
    </row>
    <row r="450" spans="1:41" ht="13.8" customHeight="1" x14ac:dyDescent="0.25">
      <c r="A450" s="4" t="s">
        <v>927</v>
      </c>
      <c r="B450" s="12" t="s">
        <v>399</v>
      </c>
      <c r="C450" s="4">
        <v>2016</v>
      </c>
      <c r="D450" s="12" t="s">
        <v>28</v>
      </c>
      <c r="E450" s="12" t="s">
        <v>179</v>
      </c>
      <c r="F450" s="4" t="s">
        <v>579</v>
      </c>
      <c r="G450" s="4" t="s">
        <v>603</v>
      </c>
      <c r="H450" s="4" t="s">
        <v>15</v>
      </c>
      <c r="I450" s="4" t="s">
        <v>16</v>
      </c>
      <c r="J450" s="12" t="s">
        <v>29</v>
      </c>
      <c r="K450" s="12"/>
      <c r="L450" s="12"/>
      <c r="P450" s="13" t="s">
        <v>185</v>
      </c>
      <c r="Q450" s="17" t="s">
        <v>185</v>
      </c>
      <c r="R450" s="24" t="s">
        <v>37</v>
      </c>
      <c r="S450" s="13" t="s">
        <v>37</v>
      </c>
      <c r="AH450" s="25">
        <f t="shared" ref="AH450:AH513" si="7">(AB450*(14.01/18.04))+(AC450*(14.01/62))+(AD450*(14.01/46.01))</f>
        <v>0</v>
      </c>
      <c r="AI450" s="4">
        <v>986.87999999999988</v>
      </c>
      <c r="AN450" s="4" t="s">
        <v>96</v>
      </c>
      <c r="AO450" s="4" t="s">
        <v>98</v>
      </c>
    </row>
    <row r="451" spans="1:41" ht="13.8" customHeight="1" x14ac:dyDescent="0.25">
      <c r="A451" s="4" t="s">
        <v>927</v>
      </c>
      <c r="B451" s="12" t="s">
        <v>399</v>
      </c>
      <c r="C451" s="4">
        <v>2016</v>
      </c>
      <c r="D451" s="12" t="s">
        <v>28</v>
      </c>
      <c r="E451" s="12" t="s">
        <v>179</v>
      </c>
      <c r="F451" s="4" t="s">
        <v>579</v>
      </c>
      <c r="G451" s="4" t="s">
        <v>603</v>
      </c>
      <c r="H451" s="4" t="s">
        <v>15</v>
      </c>
      <c r="I451" s="4" t="s">
        <v>16</v>
      </c>
      <c r="J451" s="12" t="s">
        <v>29</v>
      </c>
      <c r="K451" s="12"/>
      <c r="L451" s="12"/>
      <c r="P451" s="13" t="s">
        <v>185</v>
      </c>
      <c r="Q451" s="17" t="s">
        <v>185</v>
      </c>
      <c r="R451" s="24" t="s">
        <v>37</v>
      </c>
      <c r="S451" s="13" t="s">
        <v>37</v>
      </c>
      <c r="AH451" s="25">
        <f t="shared" si="7"/>
        <v>0</v>
      </c>
      <c r="AI451" s="4">
        <v>612.24</v>
      </c>
      <c r="AN451" s="4" t="s">
        <v>96</v>
      </c>
      <c r="AO451" s="4" t="s">
        <v>98</v>
      </c>
    </row>
    <row r="452" spans="1:41" ht="13.8" customHeight="1" x14ac:dyDescent="0.25">
      <c r="A452" s="4" t="s">
        <v>927</v>
      </c>
      <c r="B452" s="12" t="s">
        <v>399</v>
      </c>
      <c r="C452" s="12">
        <v>2016</v>
      </c>
      <c r="D452" s="12" t="s">
        <v>28</v>
      </c>
      <c r="E452" s="12" t="s">
        <v>179</v>
      </c>
      <c r="F452" s="4" t="s">
        <v>579</v>
      </c>
      <c r="G452" s="4" t="s">
        <v>603</v>
      </c>
      <c r="H452" s="12" t="s">
        <v>15</v>
      </c>
      <c r="I452" s="12" t="s">
        <v>16</v>
      </c>
      <c r="J452" s="12" t="s">
        <v>29</v>
      </c>
      <c r="K452" s="12"/>
      <c r="L452" s="12"/>
      <c r="M452" s="13"/>
      <c r="N452" s="35"/>
      <c r="O452" s="13"/>
      <c r="P452" s="13" t="s">
        <v>185</v>
      </c>
      <c r="Q452" s="17" t="s">
        <v>185</v>
      </c>
      <c r="R452" s="13" t="s">
        <v>37</v>
      </c>
      <c r="S452" s="13" t="s">
        <v>37</v>
      </c>
      <c r="AH452" s="25">
        <f t="shared" si="7"/>
        <v>0</v>
      </c>
      <c r="AI452" s="26">
        <v>612.24</v>
      </c>
      <c r="AJ452" s="26"/>
      <c r="AK452" s="26"/>
      <c r="AL452" s="26"/>
      <c r="AM452" s="12"/>
      <c r="AN452" s="4" t="s">
        <v>96</v>
      </c>
      <c r="AO452" s="4" t="s">
        <v>98</v>
      </c>
    </row>
    <row r="453" spans="1:41" ht="13.8" customHeight="1" x14ac:dyDescent="0.25">
      <c r="A453" s="4" t="s">
        <v>927</v>
      </c>
      <c r="B453" s="12" t="s">
        <v>399</v>
      </c>
      <c r="C453" s="12">
        <v>2016</v>
      </c>
      <c r="D453" s="12" t="s">
        <v>28</v>
      </c>
      <c r="E453" s="12" t="s">
        <v>179</v>
      </c>
      <c r="F453" s="4" t="s">
        <v>579</v>
      </c>
      <c r="G453" s="4" t="s">
        <v>603</v>
      </c>
      <c r="H453" s="12" t="s">
        <v>15</v>
      </c>
      <c r="I453" s="12" t="s">
        <v>16</v>
      </c>
      <c r="J453" s="12" t="s">
        <v>29</v>
      </c>
      <c r="K453" s="12"/>
      <c r="L453" s="12"/>
      <c r="M453" s="13"/>
      <c r="N453" s="35"/>
      <c r="O453" s="13"/>
      <c r="P453" s="13" t="s">
        <v>185</v>
      </c>
      <c r="Q453" s="13" t="s">
        <v>185</v>
      </c>
      <c r="R453" s="13" t="s">
        <v>37</v>
      </c>
      <c r="S453" s="13" t="s">
        <v>37</v>
      </c>
      <c r="AH453" s="25">
        <f t="shared" si="7"/>
        <v>0</v>
      </c>
      <c r="AI453" s="26">
        <v>986.87999999999988</v>
      </c>
      <c r="AJ453" s="26"/>
      <c r="AK453" s="26"/>
      <c r="AL453" s="26"/>
      <c r="AM453" s="12"/>
      <c r="AN453" s="4" t="s">
        <v>96</v>
      </c>
      <c r="AO453" s="4" t="s">
        <v>98</v>
      </c>
    </row>
    <row r="454" spans="1:41" ht="13.8" customHeight="1" x14ac:dyDescent="0.25">
      <c r="A454" s="4" t="s">
        <v>927</v>
      </c>
      <c r="B454" s="12" t="s">
        <v>399</v>
      </c>
      <c r="C454" s="12">
        <v>2016</v>
      </c>
      <c r="D454" s="12" t="s">
        <v>28</v>
      </c>
      <c r="E454" s="12" t="s">
        <v>179</v>
      </c>
      <c r="F454" s="4" t="s">
        <v>579</v>
      </c>
      <c r="G454" s="4" t="s">
        <v>603</v>
      </c>
      <c r="H454" s="12" t="s">
        <v>15</v>
      </c>
      <c r="I454" s="12" t="s">
        <v>16</v>
      </c>
      <c r="J454" s="12" t="s">
        <v>29</v>
      </c>
      <c r="K454" s="12"/>
      <c r="L454" s="12"/>
      <c r="M454" s="13"/>
      <c r="N454" s="35"/>
      <c r="O454" s="13"/>
      <c r="P454" s="13" t="s">
        <v>423</v>
      </c>
      <c r="Q454" s="17" t="s">
        <v>868</v>
      </c>
      <c r="R454" s="13" t="s">
        <v>37</v>
      </c>
      <c r="S454" s="13" t="s">
        <v>37</v>
      </c>
      <c r="AH454" s="25">
        <f t="shared" si="7"/>
        <v>0</v>
      </c>
      <c r="AI454" s="26">
        <v>326.15999999999997</v>
      </c>
      <c r="AJ454" s="26"/>
      <c r="AK454" s="26"/>
      <c r="AL454" s="26"/>
      <c r="AM454" s="12"/>
      <c r="AN454" s="4" t="s">
        <v>96</v>
      </c>
      <c r="AO454" s="4" t="s">
        <v>98</v>
      </c>
    </row>
    <row r="455" spans="1:41" ht="13.8" customHeight="1" x14ac:dyDescent="0.3">
      <c r="A455" s="4" t="s">
        <v>1033</v>
      </c>
      <c r="B455" s="15" t="s">
        <v>494</v>
      </c>
      <c r="C455" s="21">
        <v>2011</v>
      </c>
      <c r="D455" s="15"/>
      <c r="E455" s="15" t="s">
        <v>179</v>
      </c>
      <c r="F455" s="4" t="s">
        <v>578</v>
      </c>
      <c r="G455" s="4" t="s">
        <v>696</v>
      </c>
      <c r="H455" s="15" t="s">
        <v>15</v>
      </c>
      <c r="I455" s="18" t="s">
        <v>16</v>
      </c>
      <c r="J455" s="18" t="s">
        <v>416</v>
      </c>
      <c r="K455">
        <v>40.190632000000001</v>
      </c>
      <c r="L455">
        <v>116.412144</v>
      </c>
      <c r="M455" s="17"/>
      <c r="N455" s="33"/>
      <c r="O455" s="17"/>
      <c r="P455" s="17" t="s">
        <v>185</v>
      </c>
      <c r="Q455" s="17" t="s">
        <v>185</v>
      </c>
      <c r="R455" s="17" t="s">
        <v>867</v>
      </c>
      <c r="S455" s="17" t="s">
        <v>421</v>
      </c>
      <c r="AH455" s="8">
        <f t="shared" si="7"/>
        <v>0</v>
      </c>
      <c r="AI455" s="22">
        <v>7.5359999999999996</v>
      </c>
      <c r="AJ455" s="22"/>
      <c r="AK455" s="22"/>
      <c r="AL455" s="22"/>
      <c r="AM455" s="15"/>
      <c r="AN455" s="4" t="s">
        <v>96</v>
      </c>
      <c r="AO455" s="4" t="s">
        <v>98</v>
      </c>
    </row>
    <row r="456" spans="1:41" ht="13.8" customHeight="1" x14ac:dyDescent="0.25">
      <c r="A456" s="4" t="s">
        <v>1210</v>
      </c>
      <c r="B456" s="12" t="s">
        <v>495</v>
      </c>
      <c r="C456" s="12">
        <v>2013</v>
      </c>
      <c r="D456" s="12"/>
      <c r="E456" s="12" t="s">
        <v>180</v>
      </c>
      <c r="F456" s="4" t="s">
        <v>578</v>
      </c>
      <c r="G456" s="4" t="s">
        <v>698</v>
      </c>
      <c r="H456" s="12" t="s">
        <v>15</v>
      </c>
      <c r="I456" s="12" t="s">
        <v>16</v>
      </c>
      <c r="J456" s="12" t="s">
        <v>100</v>
      </c>
      <c r="K456" s="12"/>
      <c r="L456" s="12"/>
      <c r="M456" s="13"/>
      <c r="N456" s="35"/>
      <c r="O456" s="13"/>
      <c r="P456" s="13" t="s">
        <v>185</v>
      </c>
      <c r="Q456" s="17" t="s">
        <v>185</v>
      </c>
      <c r="R456" s="13" t="s">
        <v>37</v>
      </c>
      <c r="S456" s="13" t="s">
        <v>37</v>
      </c>
      <c r="AH456" s="8">
        <f t="shared" si="7"/>
        <v>0</v>
      </c>
      <c r="AI456" s="26">
        <v>12.24</v>
      </c>
      <c r="AJ456" s="26"/>
      <c r="AK456" s="26"/>
      <c r="AL456" s="26"/>
      <c r="AM456" s="12"/>
      <c r="AN456" s="4" t="s">
        <v>96</v>
      </c>
      <c r="AO456" s="4" t="s">
        <v>98</v>
      </c>
    </row>
    <row r="457" spans="1:41" ht="13.8" customHeight="1" x14ac:dyDescent="0.25">
      <c r="A457" s="4" t="s">
        <v>1210</v>
      </c>
      <c r="B457" s="12" t="s">
        <v>407</v>
      </c>
      <c r="C457" s="4">
        <v>2013</v>
      </c>
      <c r="E457" s="12" t="s">
        <v>180</v>
      </c>
      <c r="F457" s="4" t="s">
        <v>578</v>
      </c>
      <c r="G457" s="4" t="s">
        <v>698</v>
      </c>
      <c r="H457" s="4" t="s">
        <v>15</v>
      </c>
      <c r="I457" s="4" t="s">
        <v>16</v>
      </c>
      <c r="J457" s="12" t="s">
        <v>100</v>
      </c>
      <c r="K457" s="12"/>
      <c r="L457" s="12"/>
      <c r="P457" s="13" t="s">
        <v>185</v>
      </c>
      <c r="Q457" s="17" t="s">
        <v>185</v>
      </c>
      <c r="R457" s="17" t="s">
        <v>37</v>
      </c>
      <c r="S457" s="17" t="s">
        <v>37</v>
      </c>
      <c r="AH457" s="8">
        <f t="shared" si="7"/>
        <v>0</v>
      </c>
      <c r="AI457" s="4">
        <v>12.24</v>
      </c>
      <c r="AN457" s="4" t="s">
        <v>96</v>
      </c>
      <c r="AO457" s="4" t="s">
        <v>98</v>
      </c>
    </row>
    <row r="458" spans="1:41" ht="13.8" customHeight="1" x14ac:dyDescent="0.25">
      <c r="A458" s="4" t="s">
        <v>1210</v>
      </c>
      <c r="B458" s="28" t="s">
        <v>407</v>
      </c>
      <c r="C458" s="15">
        <v>2013</v>
      </c>
      <c r="D458" s="15"/>
      <c r="E458" s="15" t="s">
        <v>180</v>
      </c>
      <c r="F458" s="4" t="s">
        <v>578</v>
      </c>
      <c r="G458" s="4" t="s">
        <v>698</v>
      </c>
      <c r="H458" s="15" t="s">
        <v>15</v>
      </c>
      <c r="I458" s="15" t="s">
        <v>16</v>
      </c>
      <c r="J458" s="18" t="s">
        <v>100</v>
      </c>
      <c r="K458" s="18"/>
      <c r="L458" s="18"/>
      <c r="M458" s="16"/>
      <c r="N458" s="34"/>
      <c r="O458" s="17"/>
      <c r="P458" s="17" t="s">
        <v>185</v>
      </c>
      <c r="Q458" s="17" t="s">
        <v>185</v>
      </c>
      <c r="R458" s="17" t="s">
        <v>37</v>
      </c>
      <c r="S458" s="17" t="s">
        <v>37</v>
      </c>
      <c r="AH458" s="8">
        <f t="shared" si="7"/>
        <v>0</v>
      </c>
      <c r="AI458" s="16"/>
      <c r="AJ458" s="16"/>
      <c r="AK458" s="16"/>
      <c r="AL458" s="16"/>
      <c r="AM458" s="16">
        <v>1.3147200000000001</v>
      </c>
      <c r="AN458" s="4" t="s">
        <v>96</v>
      </c>
      <c r="AO458" s="4" t="s">
        <v>98</v>
      </c>
    </row>
    <row r="459" spans="1:41" ht="13.8" customHeight="1" x14ac:dyDescent="0.25">
      <c r="A459" s="4" t="s">
        <v>1211</v>
      </c>
      <c r="B459" s="15" t="s">
        <v>549</v>
      </c>
      <c r="C459" s="15">
        <v>2012</v>
      </c>
      <c r="D459" s="12" t="s">
        <v>832</v>
      </c>
      <c r="E459" s="15" t="s">
        <v>179</v>
      </c>
      <c r="F459" s="4" t="s">
        <v>579</v>
      </c>
      <c r="G459" s="4" t="s">
        <v>710</v>
      </c>
      <c r="H459" s="15" t="s">
        <v>15</v>
      </c>
      <c r="I459" s="15" t="s">
        <v>16</v>
      </c>
      <c r="J459" s="18" t="s">
        <v>492</v>
      </c>
      <c r="K459" s="18"/>
      <c r="L459" s="18"/>
      <c r="M459" s="16"/>
      <c r="N459" s="34"/>
      <c r="O459" s="17"/>
      <c r="P459" s="17" t="s">
        <v>185</v>
      </c>
      <c r="Q459" s="17" t="s">
        <v>185</v>
      </c>
      <c r="R459" s="17" t="s">
        <v>867</v>
      </c>
      <c r="S459" s="24" t="s">
        <v>417</v>
      </c>
      <c r="AH459" s="8">
        <f t="shared" si="7"/>
        <v>0</v>
      </c>
      <c r="AI459" s="15"/>
      <c r="AJ459" s="15"/>
      <c r="AK459" s="15"/>
      <c r="AL459" s="15"/>
      <c r="AM459" s="15">
        <v>1.15584</v>
      </c>
      <c r="AN459" s="4" t="s">
        <v>96</v>
      </c>
      <c r="AO459" s="4" t="s">
        <v>98</v>
      </c>
    </row>
    <row r="460" spans="1:41" ht="13.8" customHeight="1" x14ac:dyDescent="0.25">
      <c r="A460" s="4" t="s">
        <v>1212</v>
      </c>
      <c r="B460" s="15" t="s">
        <v>502</v>
      </c>
      <c r="C460" s="21">
        <v>2017</v>
      </c>
      <c r="D460" s="12" t="s">
        <v>833</v>
      </c>
      <c r="E460" s="15" t="s">
        <v>179</v>
      </c>
      <c r="F460" s="4" t="s">
        <v>579</v>
      </c>
      <c r="G460" s="4" t="s">
        <v>711</v>
      </c>
      <c r="H460" s="15" t="s">
        <v>15</v>
      </c>
      <c r="I460" s="18" t="s">
        <v>16</v>
      </c>
      <c r="J460" s="18" t="s">
        <v>254</v>
      </c>
      <c r="K460" s="18"/>
      <c r="L460" s="18"/>
      <c r="M460" s="17"/>
      <c r="N460" s="33"/>
      <c r="O460" s="17"/>
      <c r="P460" s="17" t="s">
        <v>423</v>
      </c>
      <c r="Q460" s="17" t="s">
        <v>868</v>
      </c>
      <c r="R460" s="17" t="s">
        <v>867</v>
      </c>
      <c r="S460" s="17" t="s">
        <v>421</v>
      </c>
      <c r="AH460" s="8">
        <f t="shared" si="7"/>
        <v>0</v>
      </c>
      <c r="AI460" s="22">
        <v>32.856000000000002</v>
      </c>
      <c r="AJ460" s="22"/>
      <c r="AK460" s="22"/>
      <c r="AL460" s="22"/>
      <c r="AM460" s="15"/>
      <c r="AN460" s="4" t="s">
        <v>96</v>
      </c>
      <c r="AO460" s="4" t="s">
        <v>98</v>
      </c>
    </row>
    <row r="461" spans="1:41" ht="13.8" customHeight="1" x14ac:dyDescent="0.3">
      <c r="A461" s="4" t="s">
        <v>1213</v>
      </c>
      <c r="B461" s="4" t="s">
        <v>192</v>
      </c>
      <c r="C461" s="4">
        <v>2023</v>
      </c>
      <c r="D461" s="23" t="s">
        <v>193</v>
      </c>
      <c r="E461" s="15" t="s">
        <v>179</v>
      </c>
      <c r="F461" s="4" t="s">
        <v>579</v>
      </c>
      <c r="G461" s="4" t="s">
        <v>763</v>
      </c>
      <c r="H461" s="4" t="s">
        <v>15</v>
      </c>
      <c r="I461" s="4" t="s">
        <v>16</v>
      </c>
      <c r="J461" s="4" t="s">
        <v>194</v>
      </c>
      <c r="K461">
        <v>30.667108800000001</v>
      </c>
      <c r="L461">
        <v>117.4859885</v>
      </c>
      <c r="M461" s="4">
        <v>366</v>
      </c>
      <c r="P461" s="5" t="s">
        <v>185</v>
      </c>
      <c r="Q461" s="17" t="s">
        <v>185</v>
      </c>
      <c r="R461" s="5" t="s">
        <v>37</v>
      </c>
      <c r="S461" s="5" t="s">
        <v>195</v>
      </c>
      <c r="T461" s="4" t="s">
        <v>196</v>
      </c>
      <c r="U461" s="4">
        <f>1000*10000</f>
        <v>10000000</v>
      </c>
      <c r="V461" s="4">
        <v>6</v>
      </c>
      <c r="Y461" s="4">
        <v>29.7</v>
      </c>
      <c r="Z461" s="4">
        <v>7.57</v>
      </c>
      <c r="AH461" s="8">
        <f t="shared" si="7"/>
        <v>0</v>
      </c>
      <c r="AI461" s="4">
        <v>0.65</v>
      </c>
      <c r="AL461" s="4">
        <v>36.11</v>
      </c>
      <c r="AM461" s="4">
        <v>22.13</v>
      </c>
      <c r="AN461" s="4" t="s">
        <v>96</v>
      </c>
      <c r="AO461" s="4" t="s">
        <v>97</v>
      </c>
    </row>
    <row r="462" spans="1:41" ht="13.8" customHeight="1" x14ac:dyDescent="0.3">
      <c r="A462" s="4" t="s">
        <v>1213</v>
      </c>
      <c r="B462" s="4" t="s">
        <v>192</v>
      </c>
      <c r="C462" s="4">
        <v>2023</v>
      </c>
      <c r="D462" s="23" t="s">
        <v>193</v>
      </c>
      <c r="E462" s="15" t="s">
        <v>179</v>
      </c>
      <c r="F462" s="4" t="s">
        <v>579</v>
      </c>
      <c r="G462" s="4" t="s">
        <v>763</v>
      </c>
      <c r="H462" s="4" t="s">
        <v>15</v>
      </c>
      <c r="I462" s="4" t="s">
        <v>16</v>
      </c>
      <c r="J462" s="4" t="s">
        <v>194</v>
      </c>
      <c r="K462">
        <v>30.667108800000001</v>
      </c>
      <c r="L462">
        <v>117.4859885</v>
      </c>
      <c r="M462" s="4">
        <v>366</v>
      </c>
      <c r="P462" s="5" t="s">
        <v>185</v>
      </c>
      <c r="Q462" s="17" t="s">
        <v>185</v>
      </c>
      <c r="R462" s="5" t="s">
        <v>37</v>
      </c>
      <c r="S462" s="5" t="s">
        <v>195</v>
      </c>
      <c r="T462" s="4" t="s">
        <v>210</v>
      </c>
      <c r="U462" s="4">
        <f>53*10000</f>
        <v>530000</v>
      </c>
      <c r="V462" s="4">
        <v>1.5</v>
      </c>
      <c r="Y462" s="4">
        <v>29.7</v>
      </c>
      <c r="Z462" s="4">
        <v>7.57</v>
      </c>
      <c r="AH462" s="8">
        <f t="shared" si="7"/>
        <v>0</v>
      </c>
      <c r="AI462" s="4">
        <v>1.05</v>
      </c>
      <c r="AL462" s="4">
        <v>35.68</v>
      </c>
      <c r="AM462" s="4">
        <v>30.6</v>
      </c>
      <c r="AN462" s="4" t="s">
        <v>96</v>
      </c>
      <c r="AO462" s="4" t="s">
        <v>97</v>
      </c>
    </row>
    <row r="463" spans="1:41" ht="13.8" customHeight="1" x14ac:dyDescent="0.3">
      <c r="A463" s="4" t="s">
        <v>1213</v>
      </c>
      <c r="B463" s="4" t="s">
        <v>192</v>
      </c>
      <c r="C463" s="4">
        <v>2023</v>
      </c>
      <c r="D463" s="23" t="s">
        <v>193</v>
      </c>
      <c r="E463" s="15" t="s">
        <v>179</v>
      </c>
      <c r="F463" s="4" t="s">
        <v>579</v>
      </c>
      <c r="G463" s="4" t="s">
        <v>763</v>
      </c>
      <c r="H463" s="4" t="s">
        <v>15</v>
      </c>
      <c r="I463" s="4" t="s">
        <v>16</v>
      </c>
      <c r="J463" s="4" t="s">
        <v>194</v>
      </c>
      <c r="K463">
        <v>30.667108800000001</v>
      </c>
      <c r="L463">
        <v>117.4859885</v>
      </c>
      <c r="M463" s="4">
        <v>366</v>
      </c>
      <c r="P463" s="5" t="s">
        <v>185</v>
      </c>
      <c r="Q463" s="17" t="s">
        <v>185</v>
      </c>
      <c r="R463" s="5" t="s">
        <v>37</v>
      </c>
      <c r="S463" s="5" t="s">
        <v>195</v>
      </c>
      <c r="T463" s="4" t="s">
        <v>243</v>
      </c>
      <c r="U463" s="4">
        <v>20000</v>
      </c>
      <c r="V463" s="4">
        <v>3</v>
      </c>
      <c r="Y463" s="4">
        <v>29.7</v>
      </c>
      <c r="Z463" s="4">
        <v>7.57</v>
      </c>
      <c r="AH463" s="8">
        <f t="shared" si="7"/>
        <v>0</v>
      </c>
      <c r="AI463" s="4">
        <v>12.5</v>
      </c>
      <c r="AL463" s="4">
        <v>51.29</v>
      </c>
      <c r="AM463" s="4">
        <v>28.96</v>
      </c>
      <c r="AN463" s="4" t="s">
        <v>96</v>
      </c>
      <c r="AO463" s="4" t="s">
        <v>97</v>
      </c>
    </row>
    <row r="464" spans="1:41" ht="13.8" customHeight="1" x14ac:dyDescent="0.3">
      <c r="A464" s="4" t="s">
        <v>1213</v>
      </c>
      <c r="B464" s="4" t="s">
        <v>192</v>
      </c>
      <c r="C464" s="4">
        <v>2023</v>
      </c>
      <c r="D464" s="23" t="s">
        <v>193</v>
      </c>
      <c r="E464" s="15" t="s">
        <v>179</v>
      </c>
      <c r="F464" s="4" t="s">
        <v>579</v>
      </c>
      <c r="G464" s="4" t="s">
        <v>763</v>
      </c>
      <c r="H464" s="4" t="s">
        <v>15</v>
      </c>
      <c r="I464" s="4" t="s">
        <v>16</v>
      </c>
      <c r="J464" s="4" t="s">
        <v>194</v>
      </c>
      <c r="K464">
        <v>30.667108800000001</v>
      </c>
      <c r="L464">
        <v>117.4859885</v>
      </c>
      <c r="M464" s="4">
        <v>366</v>
      </c>
      <c r="P464" s="5" t="s">
        <v>185</v>
      </c>
      <c r="Q464" s="17" t="s">
        <v>185</v>
      </c>
      <c r="R464" s="5" t="s">
        <v>37</v>
      </c>
      <c r="S464" s="5" t="s">
        <v>195</v>
      </c>
      <c r="T464" s="4" t="s">
        <v>249</v>
      </c>
      <c r="U464" s="4">
        <v>20000</v>
      </c>
      <c r="V464" s="4">
        <v>1</v>
      </c>
      <c r="Y464" s="4">
        <v>29.7</v>
      </c>
      <c r="Z464" s="4">
        <v>7.57</v>
      </c>
      <c r="AH464" s="8">
        <f t="shared" si="7"/>
        <v>0</v>
      </c>
      <c r="AI464" s="4">
        <v>37.21</v>
      </c>
      <c r="AL464" s="4">
        <v>61.43</v>
      </c>
      <c r="AM464" s="4">
        <v>66.39</v>
      </c>
      <c r="AN464" s="4" t="s">
        <v>96</v>
      </c>
      <c r="AO464" s="4" t="s">
        <v>97</v>
      </c>
    </row>
    <row r="465" spans="1:41" ht="13.8" customHeight="1" x14ac:dyDescent="0.3">
      <c r="A465" s="4" t="s">
        <v>1214</v>
      </c>
      <c r="B465" s="12" t="s">
        <v>505</v>
      </c>
      <c r="C465" s="12">
        <v>2018</v>
      </c>
      <c r="D465" s="12"/>
      <c r="E465" s="12" t="s">
        <v>180</v>
      </c>
      <c r="F465" s="4" t="s">
        <v>578</v>
      </c>
      <c r="G465" s="4" t="s">
        <v>717</v>
      </c>
      <c r="H465" s="12" t="s">
        <v>15</v>
      </c>
      <c r="I465" s="12" t="s">
        <v>16</v>
      </c>
      <c r="J465" s="12" t="s">
        <v>214</v>
      </c>
      <c r="K465">
        <v>32</v>
      </c>
      <c r="L465">
        <v>117</v>
      </c>
      <c r="M465" s="13"/>
      <c r="N465" s="35"/>
      <c r="O465" s="13"/>
      <c r="P465" s="13" t="s">
        <v>185</v>
      </c>
      <c r="Q465" s="17" t="s">
        <v>185</v>
      </c>
      <c r="R465" s="13" t="s">
        <v>37</v>
      </c>
      <c r="S465" s="13" t="s">
        <v>37</v>
      </c>
      <c r="AH465" s="8">
        <f t="shared" si="7"/>
        <v>0</v>
      </c>
      <c r="AI465" s="26">
        <v>166.07999999999998</v>
      </c>
      <c r="AJ465" s="26"/>
      <c r="AK465" s="26"/>
      <c r="AL465" s="26"/>
      <c r="AM465" s="12"/>
      <c r="AN465" s="4" t="s">
        <v>96</v>
      </c>
      <c r="AO465" s="4" t="s">
        <v>98</v>
      </c>
    </row>
    <row r="466" spans="1:41" ht="13.8" customHeight="1" x14ac:dyDescent="0.3">
      <c r="A466" s="4" t="s">
        <v>1214</v>
      </c>
      <c r="B466" s="12" t="s">
        <v>505</v>
      </c>
      <c r="C466" s="12">
        <v>2018</v>
      </c>
      <c r="D466" s="12"/>
      <c r="E466" s="12" t="s">
        <v>180</v>
      </c>
      <c r="F466" s="4" t="s">
        <v>578</v>
      </c>
      <c r="G466" s="4" t="s">
        <v>717</v>
      </c>
      <c r="H466" s="12" t="s">
        <v>15</v>
      </c>
      <c r="I466" s="12" t="s">
        <v>16</v>
      </c>
      <c r="J466" s="12" t="s">
        <v>214</v>
      </c>
      <c r="K466">
        <v>32</v>
      </c>
      <c r="L466">
        <v>117</v>
      </c>
      <c r="M466" s="13"/>
      <c r="N466" s="35"/>
      <c r="O466" s="13"/>
      <c r="P466" s="13" t="s">
        <v>185</v>
      </c>
      <c r="Q466" s="17" t="s">
        <v>185</v>
      </c>
      <c r="R466" s="13" t="s">
        <v>37</v>
      </c>
      <c r="S466" s="13" t="s">
        <v>37</v>
      </c>
      <c r="AH466" s="8">
        <f t="shared" si="7"/>
        <v>0</v>
      </c>
      <c r="AI466" s="26">
        <v>8.3999999999999986</v>
      </c>
      <c r="AJ466" s="26"/>
      <c r="AK466" s="26"/>
      <c r="AL466" s="26"/>
      <c r="AM466" s="12"/>
      <c r="AN466" s="4" t="s">
        <v>96</v>
      </c>
      <c r="AO466" s="4" t="s">
        <v>98</v>
      </c>
    </row>
    <row r="467" spans="1:41" ht="13.8" customHeight="1" x14ac:dyDescent="0.3">
      <c r="A467" s="4" t="s">
        <v>1214</v>
      </c>
      <c r="B467" s="12" t="s">
        <v>505</v>
      </c>
      <c r="C467" s="12">
        <v>2018</v>
      </c>
      <c r="D467" s="12"/>
      <c r="E467" s="12" t="s">
        <v>180</v>
      </c>
      <c r="F467" s="4" t="s">
        <v>578</v>
      </c>
      <c r="G467" s="4" t="s">
        <v>717</v>
      </c>
      <c r="H467" s="12" t="s">
        <v>15</v>
      </c>
      <c r="I467" s="12" t="s">
        <v>16</v>
      </c>
      <c r="J467" s="12" t="s">
        <v>214</v>
      </c>
      <c r="K467">
        <v>32</v>
      </c>
      <c r="L467">
        <v>117</v>
      </c>
      <c r="M467" s="13"/>
      <c r="N467" s="35"/>
      <c r="O467" s="13"/>
      <c r="P467" s="13" t="s">
        <v>185</v>
      </c>
      <c r="Q467" s="17" t="s">
        <v>185</v>
      </c>
      <c r="R467" s="17" t="s">
        <v>867</v>
      </c>
      <c r="S467" s="13" t="s">
        <v>417</v>
      </c>
      <c r="AH467" s="8">
        <f t="shared" si="7"/>
        <v>0</v>
      </c>
      <c r="AI467" s="26">
        <v>8.3999999999999986</v>
      </c>
      <c r="AJ467" s="26"/>
      <c r="AK467" s="26"/>
      <c r="AL467" s="26"/>
      <c r="AM467" s="12"/>
      <c r="AN467" s="4" t="s">
        <v>96</v>
      </c>
      <c r="AO467" s="4" t="s">
        <v>98</v>
      </c>
    </row>
    <row r="468" spans="1:41" ht="13.8" customHeight="1" x14ac:dyDescent="0.3">
      <c r="A468" s="4" t="s">
        <v>1214</v>
      </c>
      <c r="B468" s="12" t="s">
        <v>505</v>
      </c>
      <c r="C468" s="12">
        <v>2018</v>
      </c>
      <c r="D468" s="12"/>
      <c r="E468" s="12" t="s">
        <v>180</v>
      </c>
      <c r="F468" s="4" t="s">
        <v>578</v>
      </c>
      <c r="G468" s="4" t="s">
        <v>717</v>
      </c>
      <c r="H468" s="12" t="s">
        <v>15</v>
      </c>
      <c r="I468" s="12" t="s">
        <v>16</v>
      </c>
      <c r="J468" s="12" t="s">
        <v>214</v>
      </c>
      <c r="K468">
        <v>32</v>
      </c>
      <c r="L468">
        <v>117</v>
      </c>
      <c r="M468" s="13"/>
      <c r="N468" s="35"/>
      <c r="O468" s="13"/>
      <c r="P468" s="13" t="s">
        <v>185</v>
      </c>
      <c r="Q468" s="17" t="s">
        <v>185</v>
      </c>
      <c r="R468" s="13" t="s">
        <v>37</v>
      </c>
      <c r="S468" s="13" t="s">
        <v>37</v>
      </c>
      <c r="AH468" s="8">
        <f t="shared" si="7"/>
        <v>0</v>
      </c>
      <c r="AI468" s="26">
        <v>494.40000000000003</v>
      </c>
      <c r="AJ468" s="26"/>
      <c r="AK468" s="26"/>
      <c r="AL468" s="26"/>
      <c r="AM468" s="12"/>
      <c r="AN468" s="4" t="s">
        <v>96</v>
      </c>
      <c r="AO468" s="4" t="s">
        <v>98</v>
      </c>
    </row>
    <row r="469" spans="1:41" ht="13.8" customHeight="1" x14ac:dyDescent="0.3">
      <c r="A469" s="4" t="s">
        <v>1214</v>
      </c>
      <c r="B469" s="28" t="s">
        <v>505</v>
      </c>
      <c r="C469" s="15">
        <v>2018</v>
      </c>
      <c r="D469" s="15"/>
      <c r="E469" s="15" t="s">
        <v>180</v>
      </c>
      <c r="F469" s="4" t="s">
        <v>578</v>
      </c>
      <c r="G469" s="4" t="s">
        <v>717</v>
      </c>
      <c r="H469" s="15" t="s">
        <v>15</v>
      </c>
      <c r="I469" s="15" t="s">
        <v>16</v>
      </c>
      <c r="J469" s="18" t="s">
        <v>214</v>
      </c>
      <c r="K469">
        <v>32</v>
      </c>
      <c r="L469">
        <v>117</v>
      </c>
      <c r="M469" s="16"/>
      <c r="N469" s="34"/>
      <c r="O469" s="17"/>
      <c r="P469" s="17" t="s">
        <v>185</v>
      </c>
      <c r="Q469" s="17" t="s">
        <v>185</v>
      </c>
      <c r="R469" s="17" t="s">
        <v>37</v>
      </c>
      <c r="S469" s="17" t="s">
        <v>37</v>
      </c>
      <c r="AH469" s="8">
        <f t="shared" si="7"/>
        <v>0</v>
      </c>
      <c r="AI469" s="16"/>
      <c r="AJ469" s="16"/>
      <c r="AK469" s="16"/>
      <c r="AL469" s="16"/>
      <c r="AM469" s="16">
        <v>0.4476</v>
      </c>
      <c r="AN469" s="4" t="s">
        <v>96</v>
      </c>
      <c r="AO469" s="4" t="s">
        <v>98</v>
      </c>
    </row>
    <row r="470" spans="1:41" ht="13.8" customHeight="1" x14ac:dyDescent="0.3">
      <c r="A470" s="4" t="s">
        <v>1214</v>
      </c>
      <c r="B470" s="28" t="s">
        <v>505</v>
      </c>
      <c r="C470" s="15">
        <v>2018</v>
      </c>
      <c r="D470" s="15"/>
      <c r="E470" s="15" t="s">
        <v>180</v>
      </c>
      <c r="F470" s="4" t="s">
        <v>578</v>
      </c>
      <c r="G470" s="4" t="s">
        <v>717</v>
      </c>
      <c r="H470" s="15" t="s">
        <v>15</v>
      </c>
      <c r="I470" s="15" t="s">
        <v>16</v>
      </c>
      <c r="J470" s="18" t="s">
        <v>214</v>
      </c>
      <c r="K470">
        <v>32</v>
      </c>
      <c r="L470">
        <v>117</v>
      </c>
      <c r="M470" s="16"/>
      <c r="N470" s="34"/>
      <c r="O470" s="17"/>
      <c r="P470" s="17" t="s">
        <v>185</v>
      </c>
      <c r="Q470" s="17" t="s">
        <v>185</v>
      </c>
      <c r="R470" s="17" t="s">
        <v>37</v>
      </c>
      <c r="S470" s="17" t="s">
        <v>37</v>
      </c>
      <c r="AH470" s="8">
        <f t="shared" si="7"/>
        <v>0</v>
      </c>
      <c r="AI470" s="16"/>
      <c r="AJ470" s="16"/>
      <c r="AK470" s="16"/>
      <c r="AL470" s="16"/>
      <c r="AM470" s="16">
        <v>0.33792</v>
      </c>
      <c r="AN470" s="4" t="s">
        <v>96</v>
      </c>
      <c r="AO470" s="4" t="s">
        <v>98</v>
      </c>
    </row>
    <row r="471" spans="1:41" ht="13.8" customHeight="1" x14ac:dyDescent="0.3">
      <c r="A471" s="4" t="s">
        <v>1214</v>
      </c>
      <c r="B471" s="28" t="s">
        <v>505</v>
      </c>
      <c r="C471" s="15">
        <v>2018</v>
      </c>
      <c r="D471" s="15"/>
      <c r="E471" s="15" t="s">
        <v>180</v>
      </c>
      <c r="F471" s="4" t="s">
        <v>578</v>
      </c>
      <c r="G471" s="4" t="s">
        <v>717</v>
      </c>
      <c r="H471" s="15" t="s">
        <v>15</v>
      </c>
      <c r="I471" s="15" t="s">
        <v>16</v>
      </c>
      <c r="J471" s="18" t="s">
        <v>214</v>
      </c>
      <c r="K471">
        <v>32</v>
      </c>
      <c r="L471">
        <v>117</v>
      </c>
      <c r="M471" s="16"/>
      <c r="N471" s="34"/>
      <c r="O471" s="17"/>
      <c r="P471" s="17" t="s">
        <v>185</v>
      </c>
      <c r="Q471" s="17" t="s">
        <v>185</v>
      </c>
      <c r="R471" s="17" t="s">
        <v>37</v>
      </c>
      <c r="S471" s="17" t="s">
        <v>37</v>
      </c>
      <c r="AH471" s="8">
        <f t="shared" si="7"/>
        <v>0</v>
      </c>
      <c r="AI471" s="16"/>
      <c r="AJ471" s="16"/>
      <c r="AK471" s="16"/>
      <c r="AL471" s="16"/>
      <c r="AM471" s="16">
        <v>1.00536</v>
      </c>
      <c r="AN471" s="4" t="s">
        <v>96</v>
      </c>
      <c r="AO471" s="4" t="s">
        <v>98</v>
      </c>
    </row>
    <row r="472" spans="1:41" ht="13.8" customHeight="1" x14ac:dyDescent="0.3">
      <c r="A472" s="4" t="s">
        <v>1214</v>
      </c>
      <c r="B472" s="15" t="s">
        <v>505</v>
      </c>
      <c r="C472" s="15">
        <v>2018</v>
      </c>
      <c r="D472" s="15"/>
      <c r="E472" s="15" t="s">
        <v>180</v>
      </c>
      <c r="F472" s="4" t="s">
        <v>578</v>
      </c>
      <c r="G472" s="4" t="s">
        <v>717</v>
      </c>
      <c r="H472" s="15" t="s">
        <v>15</v>
      </c>
      <c r="I472" s="15" t="s">
        <v>16</v>
      </c>
      <c r="J472" s="18" t="s">
        <v>214</v>
      </c>
      <c r="K472">
        <v>32</v>
      </c>
      <c r="L472">
        <v>117</v>
      </c>
      <c r="M472" s="16"/>
      <c r="N472" s="34"/>
      <c r="O472" s="17"/>
      <c r="P472" s="17" t="s">
        <v>185</v>
      </c>
      <c r="Q472" s="17" t="s">
        <v>185</v>
      </c>
      <c r="R472" s="17" t="s">
        <v>867</v>
      </c>
      <c r="S472" s="24" t="s">
        <v>417</v>
      </c>
      <c r="AH472" s="8">
        <f t="shared" si="7"/>
        <v>0</v>
      </c>
      <c r="AI472" s="15"/>
      <c r="AJ472" s="15"/>
      <c r="AK472" s="15"/>
      <c r="AL472" s="15"/>
      <c r="AM472" s="15">
        <v>0.33684000000000003</v>
      </c>
      <c r="AN472" s="4" t="s">
        <v>96</v>
      </c>
      <c r="AO472" s="4" t="s">
        <v>98</v>
      </c>
    </row>
    <row r="473" spans="1:41" ht="13.8" customHeight="1" x14ac:dyDescent="0.3">
      <c r="A473" s="4" t="s">
        <v>1214</v>
      </c>
      <c r="B473" s="12" t="s">
        <v>336</v>
      </c>
      <c r="C473" s="4">
        <v>2018</v>
      </c>
      <c r="E473" s="15" t="s">
        <v>180</v>
      </c>
      <c r="F473" s="4" t="s">
        <v>578</v>
      </c>
      <c r="G473" s="4" t="s">
        <v>717</v>
      </c>
      <c r="H473" s="4" t="s">
        <v>15</v>
      </c>
      <c r="I473" s="4" t="s">
        <v>16</v>
      </c>
      <c r="J473" s="12" t="s">
        <v>214</v>
      </c>
      <c r="K473">
        <v>32</v>
      </c>
      <c r="L473">
        <v>117</v>
      </c>
      <c r="P473" s="13" t="s">
        <v>185</v>
      </c>
      <c r="Q473" s="17" t="s">
        <v>185</v>
      </c>
      <c r="R473" s="24" t="s">
        <v>37</v>
      </c>
      <c r="S473" s="17" t="s">
        <v>37</v>
      </c>
      <c r="AH473" s="8">
        <f t="shared" si="7"/>
        <v>0</v>
      </c>
      <c r="AI473" s="4">
        <v>8.3999999999999986</v>
      </c>
      <c r="AN473" s="4" t="s">
        <v>96</v>
      </c>
      <c r="AO473" s="4" t="s">
        <v>98</v>
      </c>
    </row>
    <row r="474" spans="1:41" ht="13.8" customHeight="1" x14ac:dyDescent="0.3">
      <c r="A474" s="4" t="s">
        <v>1214</v>
      </c>
      <c r="B474" s="12" t="s">
        <v>336</v>
      </c>
      <c r="C474" s="4">
        <v>2018</v>
      </c>
      <c r="E474" s="15" t="s">
        <v>180</v>
      </c>
      <c r="F474" s="4" t="s">
        <v>578</v>
      </c>
      <c r="G474" s="4" t="s">
        <v>717</v>
      </c>
      <c r="H474" s="4" t="s">
        <v>15</v>
      </c>
      <c r="I474" s="4" t="s">
        <v>16</v>
      </c>
      <c r="J474" s="12" t="s">
        <v>214</v>
      </c>
      <c r="K474">
        <v>32</v>
      </c>
      <c r="L474">
        <v>117</v>
      </c>
      <c r="P474" s="13" t="s">
        <v>185</v>
      </c>
      <c r="Q474" s="17" t="s">
        <v>185</v>
      </c>
      <c r="R474" s="24" t="s">
        <v>37</v>
      </c>
      <c r="S474" s="17" t="s">
        <v>37</v>
      </c>
      <c r="AH474" s="8">
        <f t="shared" si="7"/>
        <v>0</v>
      </c>
      <c r="AI474" s="4">
        <v>166.07999999999998</v>
      </c>
      <c r="AN474" s="4" t="s">
        <v>96</v>
      </c>
      <c r="AO474" s="4" t="s">
        <v>98</v>
      </c>
    </row>
    <row r="475" spans="1:41" ht="13.8" customHeight="1" x14ac:dyDescent="0.3">
      <c r="A475" s="4" t="s">
        <v>1214</v>
      </c>
      <c r="B475" s="12" t="s">
        <v>336</v>
      </c>
      <c r="C475" s="4">
        <v>2018</v>
      </c>
      <c r="E475" s="15" t="s">
        <v>180</v>
      </c>
      <c r="F475" s="4" t="s">
        <v>578</v>
      </c>
      <c r="G475" s="4" t="s">
        <v>717</v>
      </c>
      <c r="H475" s="4" t="s">
        <v>15</v>
      </c>
      <c r="I475" s="4" t="s">
        <v>16</v>
      </c>
      <c r="J475" s="12" t="s">
        <v>214</v>
      </c>
      <c r="K475">
        <v>32</v>
      </c>
      <c r="L475">
        <v>117</v>
      </c>
      <c r="P475" s="13" t="s">
        <v>185</v>
      </c>
      <c r="Q475" s="17" t="s">
        <v>185</v>
      </c>
      <c r="R475" s="24" t="s">
        <v>37</v>
      </c>
      <c r="S475" s="17" t="s">
        <v>37</v>
      </c>
      <c r="AH475" s="8">
        <f t="shared" si="7"/>
        <v>0</v>
      </c>
      <c r="AI475" s="4">
        <v>494.40000000000003</v>
      </c>
      <c r="AN475" s="4" t="s">
        <v>96</v>
      </c>
      <c r="AO475" s="4" t="s">
        <v>98</v>
      </c>
    </row>
    <row r="476" spans="1:41" x14ac:dyDescent="0.25">
      <c r="A476" s="4" t="s">
        <v>1215</v>
      </c>
      <c r="B476" s="12" t="s">
        <v>408</v>
      </c>
      <c r="C476" s="4">
        <v>2018</v>
      </c>
      <c r="E476" s="12" t="s">
        <v>180</v>
      </c>
      <c r="F476" s="4" t="s">
        <v>578</v>
      </c>
      <c r="G476" s="4" t="s">
        <v>718</v>
      </c>
      <c r="H476" s="4" t="s">
        <v>15</v>
      </c>
      <c r="I476" s="4" t="s">
        <v>16</v>
      </c>
      <c r="J476" s="12" t="s">
        <v>191</v>
      </c>
      <c r="K476" s="12"/>
      <c r="L476" s="12"/>
      <c r="P476" s="13" t="s">
        <v>185</v>
      </c>
      <c r="Q476" s="17" t="s">
        <v>185</v>
      </c>
      <c r="R476" s="13" t="s">
        <v>37</v>
      </c>
      <c r="S476" s="17" t="s">
        <v>37</v>
      </c>
      <c r="AH476" s="25">
        <f t="shared" si="7"/>
        <v>0</v>
      </c>
      <c r="AI476" s="4">
        <v>122.39999999999999</v>
      </c>
      <c r="AN476" s="4" t="s">
        <v>96</v>
      </c>
      <c r="AO476" s="4" t="s">
        <v>98</v>
      </c>
    </row>
    <row r="477" spans="1:41" x14ac:dyDescent="0.25">
      <c r="A477" s="4" t="s">
        <v>1215</v>
      </c>
      <c r="B477" s="12" t="s">
        <v>408</v>
      </c>
      <c r="C477" s="4">
        <v>2018</v>
      </c>
      <c r="E477" s="12" t="s">
        <v>180</v>
      </c>
      <c r="F477" s="4" t="s">
        <v>578</v>
      </c>
      <c r="G477" s="4" t="s">
        <v>718</v>
      </c>
      <c r="H477" s="4" t="s">
        <v>15</v>
      </c>
      <c r="I477" s="4" t="s">
        <v>16</v>
      </c>
      <c r="J477" s="12" t="s">
        <v>191</v>
      </c>
      <c r="K477" s="12"/>
      <c r="L477" s="12"/>
      <c r="P477" s="13" t="s">
        <v>185</v>
      </c>
      <c r="Q477" s="17" t="s">
        <v>185</v>
      </c>
      <c r="R477" s="13" t="s">
        <v>37</v>
      </c>
      <c r="S477" s="17" t="s">
        <v>37</v>
      </c>
      <c r="AH477" s="25">
        <f t="shared" si="7"/>
        <v>0</v>
      </c>
      <c r="AI477" s="4">
        <v>228.48</v>
      </c>
      <c r="AN477" s="4" t="s">
        <v>96</v>
      </c>
      <c r="AO477" s="4" t="s">
        <v>98</v>
      </c>
    </row>
    <row r="478" spans="1:41" ht="13.8" customHeight="1" x14ac:dyDescent="0.25">
      <c r="A478" s="4" t="s">
        <v>1215</v>
      </c>
      <c r="B478" s="12" t="s">
        <v>408</v>
      </c>
      <c r="C478" s="4">
        <v>2018</v>
      </c>
      <c r="E478" s="12" t="s">
        <v>180</v>
      </c>
      <c r="F478" s="4" t="s">
        <v>578</v>
      </c>
      <c r="G478" s="4" t="s">
        <v>718</v>
      </c>
      <c r="H478" s="4" t="s">
        <v>15</v>
      </c>
      <c r="I478" s="4" t="s">
        <v>16</v>
      </c>
      <c r="J478" s="12" t="s">
        <v>191</v>
      </c>
      <c r="K478" s="12"/>
      <c r="L478" s="12"/>
      <c r="P478" s="13" t="s">
        <v>185</v>
      </c>
      <c r="Q478" s="17" t="s">
        <v>185</v>
      </c>
      <c r="R478" s="13" t="s">
        <v>37</v>
      </c>
      <c r="S478" s="17" t="s">
        <v>37</v>
      </c>
      <c r="AH478" s="25">
        <f t="shared" si="7"/>
        <v>0</v>
      </c>
      <c r="AI478" s="4">
        <v>80.88</v>
      </c>
      <c r="AN478" s="4" t="s">
        <v>96</v>
      </c>
      <c r="AO478" s="4" t="s">
        <v>98</v>
      </c>
    </row>
    <row r="479" spans="1:41" ht="13.8" customHeight="1" x14ac:dyDescent="0.25">
      <c r="A479" s="4" t="s">
        <v>1215</v>
      </c>
      <c r="B479" s="12" t="s">
        <v>408</v>
      </c>
      <c r="C479" s="4">
        <v>2018</v>
      </c>
      <c r="E479" s="12" t="s">
        <v>180</v>
      </c>
      <c r="F479" s="4" t="s">
        <v>578</v>
      </c>
      <c r="G479" s="4" t="s">
        <v>718</v>
      </c>
      <c r="H479" s="4" t="s">
        <v>15</v>
      </c>
      <c r="I479" s="4" t="s">
        <v>16</v>
      </c>
      <c r="J479" s="12" t="s">
        <v>191</v>
      </c>
      <c r="K479" s="12"/>
      <c r="L479" s="12"/>
      <c r="P479" s="13" t="s">
        <v>185</v>
      </c>
      <c r="Q479" s="17" t="s">
        <v>185</v>
      </c>
      <c r="R479" s="13" t="s">
        <v>37</v>
      </c>
      <c r="S479" s="17" t="s">
        <v>37</v>
      </c>
      <c r="AH479" s="25">
        <f t="shared" si="7"/>
        <v>0</v>
      </c>
      <c r="AI479" s="4">
        <v>160.32</v>
      </c>
      <c r="AN479" s="4" t="s">
        <v>96</v>
      </c>
      <c r="AO479" s="4" t="s">
        <v>98</v>
      </c>
    </row>
    <row r="480" spans="1:41" ht="13.8" customHeight="1" x14ac:dyDescent="0.25">
      <c r="A480" s="4" t="s">
        <v>1215</v>
      </c>
      <c r="B480" s="12" t="s">
        <v>408</v>
      </c>
      <c r="C480" s="4">
        <v>2018</v>
      </c>
      <c r="E480" s="12" t="s">
        <v>180</v>
      </c>
      <c r="F480" s="4" t="s">
        <v>578</v>
      </c>
      <c r="G480" s="4" t="s">
        <v>718</v>
      </c>
      <c r="H480" s="4" t="s">
        <v>15</v>
      </c>
      <c r="I480" s="4" t="s">
        <v>16</v>
      </c>
      <c r="J480" s="12" t="s">
        <v>191</v>
      </c>
      <c r="K480" s="12"/>
      <c r="L480" s="12"/>
      <c r="P480" s="13" t="s">
        <v>185</v>
      </c>
      <c r="Q480" s="17" t="s">
        <v>185</v>
      </c>
      <c r="R480" s="13" t="s">
        <v>37</v>
      </c>
      <c r="S480" s="17" t="s">
        <v>37</v>
      </c>
      <c r="AH480" s="25">
        <f t="shared" si="7"/>
        <v>0</v>
      </c>
      <c r="AI480" s="4">
        <v>315.84000000000003</v>
      </c>
      <c r="AN480" s="4" t="s">
        <v>96</v>
      </c>
      <c r="AO480" s="4" t="s">
        <v>98</v>
      </c>
    </row>
    <row r="481" spans="1:41" ht="13.8" customHeight="1" x14ac:dyDescent="0.25">
      <c r="A481" s="4" t="s">
        <v>1215</v>
      </c>
      <c r="B481" s="12" t="s">
        <v>408</v>
      </c>
      <c r="C481" s="12">
        <v>2018</v>
      </c>
      <c r="D481" s="12"/>
      <c r="E481" s="12" t="s">
        <v>180</v>
      </c>
      <c r="F481" s="4" t="s">
        <v>578</v>
      </c>
      <c r="G481" s="4" t="s">
        <v>718</v>
      </c>
      <c r="H481" s="12" t="s">
        <v>15</v>
      </c>
      <c r="I481" s="12" t="s">
        <v>16</v>
      </c>
      <c r="J481" s="12" t="s">
        <v>191</v>
      </c>
      <c r="K481" s="12"/>
      <c r="L481" s="12"/>
      <c r="M481" s="13"/>
      <c r="N481" s="35"/>
      <c r="O481" s="13"/>
      <c r="P481" s="13" t="s">
        <v>185</v>
      </c>
      <c r="Q481" s="17" t="s">
        <v>185</v>
      </c>
      <c r="R481" s="13" t="s">
        <v>37</v>
      </c>
      <c r="S481" s="13" t="s">
        <v>37</v>
      </c>
      <c r="AH481" s="25">
        <f t="shared" si="7"/>
        <v>0</v>
      </c>
      <c r="AI481" s="26">
        <v>80.88</v>
      </c>
      <c r="AJ481" s="26"/>
      <c r="AK481" s="26"/>
      <c r="AL481" s="26"/>
      <c r="AM481" s="12"/>
      <c r="AN481" s="4" t="s">
        <v>96</v>
      </c>
      <c r="AO481" s="4" t="s">
        <v>98</v>
      </c>
    </row>
    <row r="482" spans="1:41" ht="13.8" customHeight="1" x14ac:dyDescent="0.25">
      <c r="A482" s="4" t="s">
        <v>1215</v>
      </c>
      <c r="B482" s="12" t="s">
        <v>408</v>
      </c>
      <c r="C482" s="12">
        <v>2018</v>
      </c>
      <c r="D482" s="12"/>
      <c r="E482" s="12" t="s">
        <v>180</v>
      </c>
      <c r="F482" s="4" t="s">
        <v>578</v>
      </c>
      <c r="G482" s="4" t="s">
        <v>718</v>
      </c>
      <c r="H482" s="12" t="s">
        <v>15</v>
      </c>
      <c r="I482" s="12" t="s">
        <v>16</v>
      </c>
      <c r="J482" s="12" t="s">
        <v>191</v>
      </c>
      <c r="K482" s="12"/>
      <c r="L482" s="12"/>
      <c r="M482" s="13"/>
      <c r="N482" s="35"/>
      <c r="O482" s="13"/>
      <c r="P482" s="13" t="s">
        <v>185</v>
      </c>
      <c r="Q482" s="17" t="s">
        <v>185</v>
      </c>
      <c r="R482" s="13" t="s">
        <v>37</v>
      </c>
      <c r="S482" s="13" t="s">
        <v>37</v>
      </c>
      <c r="AH482" s="25">
        <f t="shared" si="7"/>
        <v>0</v>
      </c>
      <c r="AI482" s="26">
        <v>228.48</v>
      </c>
      <c r="AJ482" s="26"/>
      <c r="AK482" s="26"/>
      <c r="AL482" s="26"/>
      <c r="AM482" s="12"/>
      <c r="AN482" s="4" t="s">
        <v>96</v>
      </c>
      <c r="AO482" s="4" t="s">
        <v>98</v>
      </c>
    </row>
    <row r="483" spans="1:41" x14ac:dyDescent="0.25">
      <c r="A483" s="4" t="s">
        <v>1215</v>
      </c>
      <c r="B483" s="12" t="s">
        <v>408</v>
      </c>
      <c r="C483" s="12">
        <v>2018</v>
      </c>
      <c r="D483" s="12"/>
      <c r="E483" s="12" t="s">
        <v>180</v>
      </c>
      <c r="F483" s="4" t="s">
        <v>578</v>
      </c>
      <c r="G483" s="4" t="s">
        <v>718</v>
      </c>
      <c r="H483" s="12" t="s">
        <v>15</v>
      </c>
      <c r="I483" s="12" t="s">
        <v>16</v>
      </c>
      <c r="J483" s="12" t="s">
        <v>191</v>
      </c>
      <c r="K483" s="12"/>
      <c r="L483" s="12"/>
      <c r="M483" s="13"/>
      <c r="N483" s="35"/>
      <c r="O483" s="13"/>
      <c r="P483" s="13" t="s">
        <v>185</v>
      </c>
      <c r="Q483" s="17" t="s">
        <v>185</v>
      </c>
      <c r="R483" s="13" t="s">
        <v>37</v>
      </c>
      <c r="S483" s="13" t="s">
        <v>37</v>
      </c>
      <c r="AH483" s="25">
        <f t="shared" si="7"/>
        <v>0</v>
      </c>
      <c r="AI483" s="26">
        <v>122.39999999999999</v>
      </c>
      <c r="AJ483" s="26"/>
      <c r="AK483" s="26"/>
      <c r="AL483" s="26"/>
      <c r="AM483" s="12"/>
      <c r="AN483" s="4" t="s">
        <v>96</v>
      </c>
      <c r="AO483" s="4" t="s">
        <v>98</v>
      </c>
    </row>
    <row r="484" spans="1:41" x14ac:dyDescent="0.25">
      <c r="A484" s="4" t="s">
        <v>1215</v>
      </c>
      <c r="B484" s="12" t="s">
        <v>408</v>
      </c>
      <c r="C484" s="12">
        <v>2018</v>
      </c>
      <c r="D484" s="12"/>
      <c r="E484" s="12" t="s">
        <v>180</v>
      </c>
      <c r="F484" s="4" t="s">
        <v>578</v>
      </c>
      <c r="G484" s="4" t="s">
        <v>718</v>
      </c>
      <c r="H484" s="12" t="s">
        <v>15</v>
      </c>
      <c r="I484" s="12" t="s">
        <v>16</v>
      </c>
      <c r="J484" s="12" t="s">
        <v>191</v>
      </c>
      <c r="K484" s="12"/>
      <c r="L484" s="12"/>
      <c r="M484" s="13"/>
      <c r="N484" s="35"/>
      <c r="O484" s="13"/>
      <c r="P484" s="13" t="s">
        <v>185</v>
      </c>
      <c r="Q484" s="17" t="s">
        <v>185</v>
      </c>
      <c r="R484" s="13" t="s">
        <v>37</v>
      </c>
      <c r="S484" s="13" t="s">
        <v>37</v>
      </c>
      <c r="AH484" s="25">
        <f t="shared" si="7"/>
        <v>0</v>
      </c>
      <c r="AI484" s="26">
        <v>160.32</v>
      </c>
      <c r="AJ484" s="26"/>
      <c r="AK484" s="26"/>
      <c r="AL484" s="26"/>
      <c r="AM484" s="12"/>
      <c r="AN484" s="4" t="s">
        <v>96</v>
      </c>
      <c r="AO484" s="4" t="s">
        <v>98</v>
      </c>
    </row>
    <row r="485" spans="1:41" x14ac:dyDescent="0.25">
      <c r="A485" s="4" t="s">
        <v>1215</v>
      </c>
      <c r="B485" s="12" t="s">
        <v>408</v>
      </c>
      <c r="C485" s="12">
        <v>2018</v>
      </c>
      <c r="D485" s="12"/>
      <c r="E485" s="12" t="s">
        <v>180</v>
      </c>
      <c r="F485" s="4" t="s">
        <v>578</v>
      </c>
      <c r="G485" s="4" t="s">
        <v>718</v>
      </c>
      <c r="H485" s="12" t="s">
        <v>15</v>
      </c>
      <c r="I485" s="12" t="s">
        <v>16</v>
      </c>
      <c r="J485" s="12" t="s">
        <v>191</v>
      </c>
      <c r="K485" s="12"/>
      <c r="L485" s="12"/>
      <c r="M485" s="13"/>
      <c r="N485" s="35"/>
      <c r="O485" s="13"/>
      <c r="P485" s="13" t="s">
        <v>185</v>
      </c>
      <c r="Q485" s="17" t="s">
        <v>185</v>
      </c>
      <c r="R485" s="13" t="s">
        <v>37</v>
      </c>
      <c r="S485" s="13" t="s">
        <v>37</v>
      </c>
      <c r="AH485" s="25">
        <f t="shared" si="7"/>
        <v>0</v>
      </c>
      <c r="AI485" s="26">
        <v>315.84000000000003</v>
      </c>
      <c r="AJ485" s="26"/>
      <c r="AK485" s="26"/>
      <c r="AL485" s="26"/>
      <c r="AM485" s="12"/>
      <c r="AN485" s="4" t="s">
        <v>96</v>
      </c>
      <c r="AO485" s="4" t="s">
        <v>98</v>
      </c>
    </row>
    <row r="486" spans="1:41" ht="13.8" customHeight="1" x14ac:dyDescent="0.25">
      <c r="A486" s="4" t="s">
        <v>1215</v>
      </c>
      <c r="B486" s="15" t="s">
        <v>408</v>
      </c>
      <c r="C486" s="21">
        <v>2022</v>
      </c>
      <c r="D486" s="15"/>
      <c r="E486" s="15" t="s">
        <v>180</v>
      </c>
      <c r="F486" s="4" t="s">
        <v>578</v>
      </c>
      <c r="G486" s="4" t="s">
        <v>719</v>
      </c>
      <c r="H486" s="15" t="s">
        <v>15</v>
      </c>
      <c r="I486" s="18" t="s">
        <v>16</v>
      </c>
      <c r="J486" s="18" t="s">
        <v>254</v>
      </c>
      <c r="K486" s="18"/>
      <c r="L486" s="18"/>
      <c r="M486" s="17"/>
      <c r="N486" s="33"/>
      <c r="O486" s="17"/>
      <c r="P486" s="17" t="s">
        <v>185</v>
      </c>
      <c r="Q486" s="17" t="s">
        <v>185</v>
      </c>
      <c r="R486" s="17" t="s">
        <v>867</v>
      </c>
      <c r="S486" s="17" t="s">
        <v>417</v>
      </c>
      <c r="AH486" s="25">
        <f t="shared" si="7"/>
        <v>0</v>
      </c>
      <c r="AI486" s="22">
        <v>0.14400000000000002</v>
      </c>
      <c r="AJ486" s="22"/>
      <c r="AK486" s="22"/>
      <c r="AL486" s="22"/>
      <c r="AM486" s="15"/>
      <c r="AN486" s="4" t="s">
        <v>96</v>
      </c>
      <c r="AO486" s="4" t="s">
        <v>98</v>
      </c>
    </row>
    <row r="487" spans="1:41" ht="13.8" customHeight="1" x14ac:dyDescent="0.25">
      <c r="A487" s="4" t="s">
        <v>1217</v>
      </c>
      <c r="B487" s="15" t="s">
        <v>507</v>
      </c>
      <c r="C487" s="21">
        <v>2021</v>
      </c>
      <c r="D487" s="12" t="s">
        <v>835</v>
      </c>
      <c r="E487" s="15" t="s">
        <v>179</v>
      </c>
      <c r="F487" s="4" t="s">
        <v>579</v>
      </c>
      <c r="G487" s="4" t="s">
        <v>720</v>
      </c>
      <c r="H487" s="15" t="s">
        <v>15</v>
      </c>
      <c r="I487" s="18" t="s">
        <v>16</v>
      </c>
      <c r="J487" s="18" t="s">
        <v>100</v>
      </c>
      <c r="K487" s="18"/>
      <c r="L487" s="18"/>
      <c r="M487" s="17"/>
      <c r="N487" s="33"/>
      <c r="O487" s="17"/>
      <c r="P487" s="17" t="s">
        <v>185</v>
      </c>
      <c r="Q487" s="17" t="s">
        <v>185</v>
      </c>
      <c r="R487" s="17" t="s">
        <v>867</v>
      </c>
      <c r="S487" s="17" t="s">
        <v>417</v>
      </c>
      <c r="AH487" s="25">
        <f t="shared" si="7"/>
        <v>0</v>
      </c>
      <c r="AI487" s="22">
        <v>3.6000000000000004E-2</v>
      </c>
      <c r="AJ487" s="22"/>
      <c r="AK487" s="22"/>
      <c r="AL487" s="22"/>
      <c r="AM487" s="15"/>
      <c r="AN487" s="4" t="s">
        <v>96</v>
      </c>
      <c r="AO487" s="4" t="s">
        <v>98</v>
      </c>
    </row>
    <row r="488" spans="1:41" ht="13.8" customHeight="1" x14ac:dyDescent="0.25">
      <c r="A488" s="4" t="s">
        <v>1218</v>
      </c>
      <c r="B488" s="15" t="s">
        <v>507</v>
      </c>
      <c r="C488" s="21">
        <v>2021</v>
      </c>
      <c r="D488" s="12" t="s">
        <v>836</v>
      </c>
      <c r="E488" s="15" t="s">
        <v>179</v>
      </c>
      <c r="F488" s="4" t="s">
        <v>579</v>
      </c>
      <c r="G488" s="4" t="s">
        <v>721</v>
      </c>
      <c r="H488" s="15" t="s">
        <v>15</v>
      </c>
      <c r="I488" s="18" t="s">
        <v>16</v>
      </c>
      <c r="J488" s="18" t="s">
        <v>100</v>
      </c>
      <c r="K488" s="18"/>
      <c r="L488" s="18"/>
      <c r="M488" s="17"/>
      <c r="N488" s="33"/>
      <c r="O488" s="17"/>
      <c r="P488" s="17" t="s">
        <v>185</v>
      </c>
      <c r="Q488" s="17" t="s">
        <v>185</v>
      </c>
      <c r="R488" s="17" t="s">
        <v>867</v>
      </c>
      <c r="S488" s="17" t="s">
        <v>417</v>
      </c>
      <c r="AH488" s="25">
        <f t="shared" si="7"/>
        <v>0</v>
      </c>
      <c r="AI488" s="22">
        <v>0.14400000000000002</v>
      </c>
      <c r="AJ488" s="22"/>
      <c r="AK488" s="22"/>
      <c r="AL488" s="22"/>
      <c r="AM488" s="15"/>
      <c r="AN488" s="4" t="s">
        <v>96</v>
      </c>
      <c r="AO488" s="4" t="s">
        <v>98</v>
      </c>
    </row>
    <row r="489" spans="1:41" x14ac:dyDescent="0.25">
      <c r="A489" s="4" t="s">
        <v>1216</v>
      </c>
      <c r="B489" s="15" t="s">
        <v>508</v>
      </c>
      <c r="C489" s="21">
        <v>2019</v>
      </c>
      <c r="D489" s="12" t="s">
        <v>837</v>
      </c>
      <c r="E489" s="15" t="s">
        <v>179</v>
      </c>
      <c r="F489" s="4" t="s">
        <v>579</v>
      </c>
      <c r="G489" s="4" t="s">
        <v>722</v>
      </c>
      <c r="H489" s="15" t="s">
        <v>15</v>
      </c>
      <c r="I489" s="18" t="s">
        <v>16</v>
      </c>
      <c r="J489" s="18" t="s">
        <v>100</v>
      </c>
      <c r="K489" s="18"/>
      <c r="L489" s="18"/>
      <c r="M489" s="17"/>
      <c r="N489" s="33"/>
      <c r="O489" s="17"/>
      <c r="P489" s="17" t="s">
        <v>423</v>
      </c>
      <c r="Q489" s="17" t="s">
        <v>868</v>
      </c>
      <c r="R489" s="17" t="s">
        <v>867</v>
      </c>
      <c r="S489" s="17" t="s">
        <v>417</v>
      </c>
      <c r="AH489" s="25">
        <f t="shared" si="7"/>
        <v>0</v>
      </c>
      <c r="AI489" s="22">
        <v>0.37439999999999996</v>
      </c>
      <c r="AJ489" s="22"/>
      <c r="AK489" s="22"/>
      <c r="AL489" s="22"/>
      <c r="AM489" s="15"/>
      <c r="AN489" s="4" t="s">
        <v>96</v>
      </c>
      <c r="AO489" s="4" t="s">
        <v>98</v>
      </c>
    </row>
    <row r="490" spans="1:41" x14ac:dyDescent="0.25">
      <c r="A490" s="4" t="s">
        <v>928</v>
      </c>
      <c r="B490" s="15" t="s">
        <v>537</v>
      </c>
      <c r="C490" s="15">
        <v>2019</v>
      </c>
      <c r="D490" s="29" t="s">
        <v>619</v>
      </c>
      <c r="E490" s="15" t="s">
        <v>179</v>
      </c>
      <c r="F490" s="4" t="s">
        <v>579</v>
      </c>
      <c r="G490" s="4" t="s">
        <v>605</v>
      </c>
      <c r="H490" s="15" t="s">
        <v>15</v>
      </c>
      <c r="I490" s="15" t="s">
        <v>16</v>
      </c>
      <c r="J490" s="18" t="s">
        <v>538</v>
      </c>
      <c r="K490" s="18"/>
      <c r="L490" s="18"/>
      <c r="M490" s="16"/>
      <c r="N490" s="34"/>
      <c r="O490" s="17"/>
      <c r="P490" s="17" t="s">
        <v>185</v>
      </c>
      <c r="Q490" s="13" t="s">
        <v>185</v>
      </c>
      <c r="R490" s="5" t="s">
        <v>867</v>
      </c>
      <c r="S490" s="24" t="s">
        <v>421</v>
      </c>
      <c r="AH490" s="25">
        <f t="shared" si="7"/>
        <v>0</v>
      </c>
      <c r="AI490" s="15"/>
      <c r="AJ490" s="15"/>
      <c r="AK490" s="15"/>
      <c r="AL490" s="15"/>
      <c r="AM490" s="15">
        <v>3.0672000000000002E-4</v>
      </c>
      <c r="AN490" s="4" t="s">
        <v>96</v>
      </c>
      <c r="AO490" s="4" t="s">
        <v>98</v>
      </c>
    </row>
    <row r="491" spans="1:41" ht="13.8" customHeight="1" x14ac:dyDescent="0.25">
      <c r="A491" s="4" t="s">
        <v>1219</v>
      </c>
      <c r="B491" s="15" t="s">
        <v>509</v>
      </c>
      <c r="C491" s="21">
        <v>2022</v>
      </c>
      <c r="D491" s="12" t="s">
        <v>838</v>
      </c>
      <c r="E491" s="15" t="s">
        <v>179</v>
      </c>
      <c r="F491" s="4" t="s">
        <v>579</v>
      </c>
      <c r="G491" s="15" t="s">
        <v>723</v>
      </c>
      <c r="H491" s="15" t="s">
        <v>15</v>
      </c>
      <c r="I491" s="18" t="s">
        <v>16</v>
      </c>
      <c r="J491" s="18" t="s">
        <v>100</v>
      </c>
      <c r="K491" s="18"/>
      <c r="L491" s="18"/>
      <c r="M491" s="17"/>
      <c r="N491" s="33"/>
      <c r="O491" s="17"/>
      <c r="P491" s="17" t="s">
        <v>185</v>
      </c>
      <c r="Q491" s="17" t="s">
        <v>185</v>
      </c>
      <c r="R491" s="17" t="s">
        <v>867</v>
      </c>
      <c r="S491" s="17" t="s">
        <v>417</v>
      </c>
      <c r="AH491" s="25">
        <f t="shared" si="7"/>
        <v>0</v>
      </c>
      <c r="AI491" s="22">
        <v>44.160000000000004</v>
      </c>
      <c r="AJ491" s="22"/>
      <c r="AK491" s="22"/>
      <c r="AL491" s="22"/>
      <c r="AM491" s="15"/>
      <c r="AN491" s="4" t="s">
        <v>96</v>
      </c>
      <c r="AO491" s="4" t="s">
        <v>98</v>
      </c>
    </row>
    <row r="492" spans="1:41" ht="13.8" customHeight="1" x14ac:dyDescent="0.25">
      <c r="A492" s="4" t="s">
        <v>1219</v>
      </c>
      <c r="B492" s="15" t="s">
        <v>509</v>
      </c>
      <c r="C492" s="21">
        <v>2022</v>
      </c>
      <c r="D492" s="12" t="s">
        <v>838</v>
      </c>
      <c r="E492" s="15" t="s">
        <v>179</v>
      </c>
      <c r="F492" s="4" t="s">
        <v>579</v>
      </c>
      <c r="G492" s="15" t="s">
        <v>723</v>
      </c>
      <c r="H492" s="15" t="s">
        <v>15</v>
      </c>
      <c r="I492" s="18" t="s">
        <v>16</v>
      </c>
      <c r="J492" s="18" t="s">
        <v>100</v>
      </c>
      <c r="K492" s="18"/>
      <c r="L492" s="18"/>
      <c r="M492" s="17"/>
      <c r="N492" s="33"/>
      <c r="O492" s="17"/>
      <c r="P492" s="17" t="s">
        <v>185</v>
      </c>
      <c r="Q492" s="17" t="s">
        <v>185</v>
      </c>
      <c r="R492" s="17" t="s">
        <v>867</v>
      </c>
      <c r="S492" s="17" t="s">
        <v>421</v>
      </c>
      <c r="AH492" s="25">
        <f t="shared" si="7"/>
        <v>0</v>
      </c>
      <c r="AI492" s="22">
        <v>7.1999999999999993</v>
      </c>
      <c r="AJ492" s="22"/>
      <c r="AK492" s="22"/>
      <c r="AL492" s="22"/>
      <c r="AM492" s="15"/>
      <c r="AN492" s="4" t="s">
        <v>96</v>
      </c>
      <c r="AO492" s="4" t="s">
        <v>98</v>
      </c>
    </row>
    <row r="493" spans="1:41" ht="13.8" customHeight="1" x14ac:dyDescent="0.3">
      <c r="A493" s="4" t="s">
        <v>1220</v>
      </c>
      <c r="B493" s="12" t="s">
        <v>409</v>
      </c>
      <c r="C493" s="4">
        <v>2018</v>
      </c>
      <c r="D493" s="12" t="s">
        <v>839</v>
      </c>
      <c r="E493" s="15" t="s">
        <v>179</v>
      </c>
      <c r="F493" s="4" t="s">
        <v>578</v>
      </c>
      <c r="G493" s="12" t="s">
        <v>724</v>
      </c>
      <c r="H493" s="4" t="s">
        <v>15</v>
      </c>
      <c r="I493" s="4" t="s">
        <v>16</v>
      </c>
      <c r="J493" s="12" t="s">
        <v>214</v>
      </c>
      <c r="K493">
        <v>32</v>
      </c>
      <c r="L493">
        <v>117</v>
      </c>
      <c r="P493" s="13" t="s">
        <v>185</v>
      </c>
      <c r="Q493" s="17" t="s">
        <v>185</v>
      </c>
      <c r="R493" s="13" t="s">
        <v>37</v>
      </c>
      <c r="S493" s="17" t="s">
        <v>37</v>
      </c>
      <c r="AH493" s="25">
        <f t="shared" si="7"/>
        <v>0</v>
      </c>
      <c r="AI493" s="4">
        <v>123.84</v>
      </c>
      <c r="AN493" s="4" t="s">
        <v>96</v>
      </c>
      <c r="AO493" s="4" t="s">
        <v>98</v>
      </c>
    </row>
    <row r="494" spans="1:41" ht="13.8" customHeight="1" x14ac:dyDescent="0.3">
      <c r="A494" s="4" t="s">
        <v>1220</v>
      </c>
      <c r="B494" s="12" t="s">
        <v>409</v>
      </c>
      <c r="C494" s="4">
        <v>2018</v>
      </c>
      <c r="D494" s="12" t="s">
        <v>839</v>
      </c>
      <c r="E494" s="15" t="s">
        <v>179</v>
      </c>
      <c r="F494" s="4" t="s">
        <v>578</v>
      </c>
      <c r="G494" s="12" t="s">
        <v>724</v>
      </c>
      <c r="H494" s="4" t="s">
        <v>15</v>
      </c>
      <c r="I494" s="4" t="s">
        <v>16</v>
      </c>
      <c r="J494" s="12" t="s">
        <v>214</v>
      </c>
      <c r="K494">
        <v>32</v>
      </c>
      <c r="L494">
        <v>117</v>
      </c>
      <c r="P494" s="13" t="s">
        <v>185</v>
      </c>
      <c r="Q494" s="17" t="s">
        <v>185</v>
      </c>
      <c r="R494" s="13" t="s">
        <v>37</v>
      </c>
      <c r="S494" s="17" t="s">
        <v>37</v>
      </c>
      <c r="AH494" s="25">
        <f t="shared" si="7"/>
        <v>0</v>
      </c>
      <c r="AI494" s="4">
        <v>163.68</v>
      </c>
      <c r="AN494" s="4" t="s">
        <v>96</v>
      </c>
      <c r="AO494" s="4" t="s">
        <v>98</v>
      </c>
    </row>
    <row r="495" spans="1:41" ht="13.8" customHeight="1" x14ac:dyDescent="0.3">
      <c r="A495" s="4" t="s">
        <v>1220</v>
      </c>
      <c r="B495" s="12" t="s">
        <v>409</v>
      </c>
      <c r="C495" s="12">
        <v>2018</v>
      </c>
      <c r="D495" s="12" t="s">
        <v>839</v>
      </c>
      <c r="E495" s="15" t="s">
        <v>179</v>
      </c>
      <c r="F495" s="4" t="s">
        <v>578</v>
      </c>
      <c r="G495" s="12" t="s">
        <v>724</v>
      </c>
      <c r="H495" s="12" t="s">
        <v>15</v>
      </c>
      <c r="I495" s="12" t="s">
        <v>16</v>
      </c>
      <c r="J495" s="12" t="s">
        <v>214</v>
      </c>
      <c r="K495">
        <v>32</v>
      </c>
      <c r="L495">
        <v>117</v>
      </c>
      <c r="M495" s="13"/>
      <c r="N495" s="35"/>
      <c r="O495" s="13"/>
      <c r="P495" s="13" t="s">
        <v>185</v>
      </c>
      <c r="Q495" s="17" t="s">
        <v>185</v>
      </c>
      <c r="R495" s="13" t="s">
        <v>37</v>
      </c>
      <c r="S495" s="13" t="s">
        <v>37</v>
      </c>
      <c r="AH495" s="25">
        <f t="shared" si="7"/>
        <v>0</v>
      </c>
      <c r="AI495" s="26">
        <v>123.84</v>
      </c>
      <c r="AJ495" s="26"/>
      <c r="AK495" s="26"/>
      <c r="AL495" s="26"/>
      <c r="AM495" s="12"/>
      <c r="AN495" s="4" t="s">
        <v>96</v>
      </c>
      <c r="AO495" s="4" t="s">
        <v>98</v>
      </c>
    </row>
    <row r="496" spans="1:41" ht="13.8" customHeight="1" x14ac:dyDescent="0.3">
      <c r="A496" s="4" t="s">
        <v>1220</v>
      </c>
      <c r="B496" s="12" t="s">
        <v>409</v>
      </c>
      <c r="C496" s="12">
        <v>2018</v>
      </c>
      <c r="D496" s="12" t="s">
        <v>839</v>
      </c>
      <c r="E496" s="15" t="s">
        <v>179</v>
      </c>
      <c r="F496" s="4" t="s">
        <v>578</v>
      </c>
      <c r="G496" s="12" t="s">
        <v>724</v>
      </c>
      <c r="H496" s="12" t="s">
        <v>15</v>
      </c>
      <c r="I496" s="12" t="s">
        <v>16</v>
      </c>
      <c r="J496" s="12" t="s">
        <v>214</v>
      </c>
      <c r="K496">
        <v>32</v>
      </c>
      <c r="L496">
        <v>117</v>
      </c>
      <c r="M496" s="13"/>
      <c r="N496" s="35"/>
      <c r="O496" s="13"/>
      <c r="P496" s="13" t="s">
        <v>185</v>
      </c>
      <c r="Q496" s="17" t="s">
        <v>185</v>
      </c>
      <c r="R496" s="13" t="s">
        <v>37</v>
      </c>
      <c r="S496" s="13" t="s">
        <v>37</v>
      </c>
      <c r="AH496" s="25">
        <f t="shared" si="7"/>
        <v>0</v>
      </c>
      <c r="AI496" s="26">
        <v>163.68</v>
      </c>
      <c r="AJ496" s="26"/>
      <c r="AK496" s="26"/>
      <c r="AL496" s="26"/>
      <c r="AM496" s="12"/>
      <c r="AN496" s="4" t="s">
        <v>96</v>
      </c>
      <c r="AO496" s="4" t="s">
        <v>98</v>
      </c>
    </row>
    <row r="497" spans="1:41" ht="13.8" customHeight="1" x14ac:dyDescent="0.3">
      <c r="A497" s="4" t="s">
        <v>1221</v>
      </c>
      <c r="B497" s="12" t="s">
        <v>510</v>
      </c>
      <c r="C497" s="12">
        <v>2023</v>
      </c>
      <c r="D497" s="12" t="s">
        <v>840</v>
      </c>
      <c r="E497" s="15" t="s">
        <v>179</v>
      </c>
      <c r="F497" s="4" t="s">
        <v>579</v>
      </c>
      <c r="G497" s="4" t="s">
        <v>725</v>
      </c>
      <c r="H497" s="12" t="s">
        <v>15</v>
      </c>
      <c r="I497" s="12" t="s">
        <v>16</v>
      </c>
      <c r="J497" s="12" t="s">
        <v>214</v>
      </c>
      <c r="K497">
        <v>32</v>
      </c>
      <c r="L497">
        <v>117</v>
      </c>
      <c r="M497" s="13"/>
      <c r="N497" s="35"/>
      <c r="O497" s="13"/>
      <c r="P497" s="13" t="s">
        <v>423</v>
      </c>
      <c r="Q497" s="17" t="s">
        <v>868</v>
      </c>
      <c r="R497" s="13" t="s">
        <v>37</v>
      </c>
      <c r="S497" s="13" t="s">
        <v>37</v>
      </c>
      <c r="AH497" s="25">
        <f t="shared" si="7"/>
        <v>0</v>
      </c>
      <c r="AI497" s="26">
        <v>5.04</v>
      </c>
      <c r="AJ497" s="26"/>
      <c r="AK497" s="26"/>
      <c r="AL497" s="26"/>
      <c r="AM497" s="12"/>
      <c r="AN497" s="4" t="s">
        <v>96</v>
      </c>
      <c r="AO497" s="4" t="s">
        <v>98</v>
      </c>
    </row>
    <row r="498" spans="1:41" x14ac:dyDescent="0.25">
      <c r="A498" s="4" t="s">
        <v>1222</v>
      </c>
      <c r="B498" s="24" t="s">
        <v>511</v>
      </c>
      <c r="C498" s="21">
        <v>2021</v>
      </c>
      <c r="D498" s="15" t="s">
        <v>841</v>
      </c>
      <c r="E498" s="15" t="s">
        <v>179</v>
      </c>
      <c r="F498" s="4" t="s">
        <v>579</v>
      </c>
      <c r="G498" s="4" t="s">
        <v>726</v>
      </c>
      <c r="H498" s="15" t="s">
        <v>15</v>
      </c>
      <c r="I498" s="18" t="s">
        <v>16</v>
      </c>
      <c r="J498" s="18" t="s">
        <v>66</v>
      </c>
      <c r="K498" s="18"/>
      <c r="L498" s="18"/>
      <c r="M498" s="17"/>
      <c r="N498" s="33"/>
      <c r="O498" s="17"/>
      <c r="P498" s="17" t="s">
        <v>185</v>
      </c>
      <c r="Q498" s="17" t="s">
        <v>185</v>
      </c>
      <c r="R498" s="17" t="s">
        <v>867</v>
      </c>
      <c r="S498" s="17" t="s">
        <v>421</v>
      </c>
      <c r="AH498" s="25">
        <f t="shared" si="7"/>
        <v>0</v>
      </c>
      <c r="AI498" s="22">
        <v>4.32</v>
      </c>
      <c r="AJ498" s="22"/>
      <c r="AK498" s="22"/>
      <c r="AL498" s="22"/>
      <c r="AM498" s="15"/>
      <c r="AN498" s="4" t="s">
        <v>96</v>
      </c>
      <c r="AO498" s="4" t="s">
        <v>98</v>
      </c>
    </row>
    <row r="499" spans="1:41" ht="13.8" customHeight="1" x14ac:dyDescent="0.25">
      <c r="A499" s="4" t="s">
        <v>1223</v>
      </c>
      <c r="B499" s="24" t="s">
        <v>511</v>
      </c>
      <c r="C499" s="21">
        <v>2021</v>
      </c>
      <c r="D499" s="12" t="s">
        <v>842</v>
      </c>
      <c r="E499" s="15" t="s">
        <v>179</v>
      </c>
      <c r="F499" s="4" t="s">
        <v>579</v>
      </c>
      <c r="G499" s="4" t="s">
        <v>727</v>
      </c>
      <c r="H499" s="15" t="s">
        <v>15</v>
      </c>
      <c r="I499" s="18" t="s">
        <v>16</v>
      </c>
      <c r="J499" s="18" t="s">
        <v>213</v>
      </c>
      <c r="K499" s="18"/>
      <c r="L499" s="18"/>
      <c r="M499" s="17"/>
      <c r="N499" s="33"/>
      <c r="O499" s="17"/>
      <c r="P499" s="17" t="s">
        <v>185</v>
      </c>
      <c r="Q499" s="17" t="s">
        <v>185</v>
      </c>
      <c r="R499" s="17" t="s">
        <v>867</v>
      </c>
      <c r="S499" s="17" t="s">
        <v>421</v>
      </c>
      <c r="AH499" s="25">
        <f t="shared" si="7"/>
        <v>0</v>
      </c>
      <c r="AI499" s="22">
        <v>1.6799999999999999E-2</v>
      </c>
      <c r="AJ499" s="22"/>
      <c r="AK499" s="22"/>
      <c r="AL499" s="22"/>
      <c r="AM499" s="15"/>
      <c r="AN499" s="4" t="s">
        <v>96</v>
      </c>
      <c r="AO499" s="4" t="s">
        <v>98</v>
      </c>
    </row>
    <row r="500" spans="1:41" x14ac:dyDescent="0.25">
      <c r="A500" s="4" t="s">
        <v>1223</v>
      </c>
      <c r="B500" s="15" t="s">
        <v>511</v>
      </c>
      <c r="C500" s="15">
        <v>2021</v>
      </c>
      <c r="D500" s="12" t="s">
        <v>842</v>
      </c>
      <c r="E500" s="15" t="s">
        <v>179</v>
      </c>
      <c r="F500" s="4" t="s">
        <v>579</v>
      </c>
      <c r="G500" s="4" t="s">
        <v>727</v>
      </c>
      <c r="H500" s="15" t="s">
        <v>15</v>
      </c>
      <c r="I500" s="15" t="s">
        <v>16</v>
      </c>
      <c r="J500" s="18" t="s">
        <v>213</v>
      </c>
      <c r="K500" s="18"/>
      <c r="L500" s="18"/>
      <c r="M500" s="17"/>
      <c r="N500" s="33"/>
      <c r="O500" s="17"/>
      <c r="P500" s="17" t="s">
        <v>185</v>
      </c>
      <c r="Q500" s="17" t="s">
        <v>185</v>
      </c>
      <c r="R500" s="13" t="s">
        <v>37</v>
      </c>
      <c r="S500" s="17" t="s">
        <v>436</v>
      </c>
      <c r="AH500" s="25">
        <f t="shared" si="7"/>
        <v>0</v>
      </c>
      <c r="AI500" s="21">
        <v>212.39999999999998</v>
      </c>
      <c r="AJ500" s="21"/>
      <c r="AK500" s="21"/>
      <c r="AL500" s="21"/>
      <c r="AM500" s="15"/>
      <c r="AN500" s="4" t="s">
        <v>96</v>
      </c>
      <c r="AO500" s="4" t="s">
        <v>98</v>
      </c>
    </row>
    <row r="501" spans="1:41" x14ac:dyDescent="0.25">
      <c r="A501" s="4" t="s">
        <v>1224</v>
      </c>
      <c r="B501" s="12" t="s">
        <v>329</v>
      </c>
      <c r="C501" s="4">
        <v>2021</v>
      </c>
      <c r="D501" s="15" t="s">
        <v>841</v>
      </c>
      <c r="E501" s="15" t="s">
        <v>179</v>
      </c>
      <c r="F501" s="4" t="s">
        <v>579</v>
      </c>
      <c r="G501" s="4" t="s">
        <v>728</v>
      </c>
      <c r="H501" s="4" t="s">
        <v>15</v>
      </c>
      <c r="I501" s="4" t="s">
        <v>16</v>
      </c>
      <c r="J501" s="12" t="s">
        <v>213</v>
      </c>
      <c r="K501" s="12"/>
      <c r="L501" s="12"/>
      <c r="P501" s="13" t="s">
        <v>185</v>
      </c>
      <c r="Q501" s="17" t="s">
        <v>185</v>
      </c>
      <c r="R501" s="13" t="s">
        <v>37</v>
      </c>
      <c r="S501" s="17" t="s">
        <v>37</v>
      </c>
      <c r="AH501" s="25">
        <f t="shared" si="7"/>
        <v>0</v>
      </c>
      <c r="AI501" s="4">
        <v>2.88</v>
      </c>
      <c r="AN501" s="4" t="s">
        <v>96</v>
      </c>
      <c r="AO501" s="4" t="s">
        <v>98</v>
      </c>
    </row>
    <row r="502" spans="1:41" x14ac:dyDescent="0.25">
      <c r="A502" s="4" t="s">
        <v>1224</v>
      </c>
      <c r="B502" s="12" t="s">
        <v>329</v>
      </c>
      <c r="C502" s="12">
        <v>2021</v>
      </c>
      <c r="D502" s="15" t="s">
        <v>841</v>
      </c>
      <c r="E502" s="15" t="s">
        <v>179</v>
      </c>
      <c r="F502" s="4" t="s">
        <v>579</v>
      </c>
      <c r="G502" s="4" t="s">
        <v>728</v>
      </c>
      <c r="H502" s="12" t="s">
        <v>15</v>
      </c>
      <c r="I502" s="12" t="s">
        <v>16</v>
      </c>
      <c r="J502" s="12" t="s">
        <v>213</v>
      </c>
      <c r="K502" s="12"/>
      <c r="L502" s="12"/>
      <c r="M502" s="13"/>
      <c r="N502" s="35"/>
      <c r="O502" s="13"/>
      <c r="P502" s="13" t="s">
        <v>185</v>
      </c>
      <c r="Q502" s="17" t="s">
        <v>185</v>
      </c>
      <c r="R502" s="13" t="s">
        <v>37</v>
      </c>
      <c r="S502" s="13" t="s">
        <v>37</v>
      </c>
      <c r="AH502" s="25">
        <f t="shared" si="7"/>
        <v>0</v>
      </c>
      <c r="AI502" s="26">
        <v>2.88</v>
      </c>
      <c r="AJ502" s="26"/>
      <c r="AK502" s="26"/>
      <c r="AL502" s="26"/>
      <c r="AM502" s="12"/>
      <c r="AN502" s="4" t="s">
        <v>96</v>
      </c>
      <c r="AO502" s="4" t="s">
        <v>98</v>
      </c>
    </row>
    <row r="503" spans="1:41" x14ac:dyDescent="0.25">
      <c r="A503" s="4" t="s">
        <v>1224</v>
      </c>
      <c r="B503" s="28" t="s">
        <v>329</v>
      </c>
      <c r="C503" s="15">
        <v>2021</v>
      </c>
      <c r="D503" s="15" t="s">
        <v>841</v>
      </c>
      <c r="E503" s="15" t="s">
        <v>179</v>
      </c>
      <c r="F503" s="4" t="s">
        <v>579</v>
      </c>
      <c r="G503" s="4" t="s">
        <v>728</v>
      </c>
      <c r="H503" s="15" t="s">
        <v>15</v>
      </c>
      <c r="I503" s="15" t="s">
        <v>16</v>
      </c>
      <c r="J503" s="18" t="s">
        <v>213</v>
      </c>
      <c r="K503" s="18"/>
      <c r="L503" s="18"/>
      <c r="M503" s="16"/>
      <c r="N503" s="34"/>
      <c r="O503" s="17"/>
      <c r="P503" s="17" t="s">
        <v>185</v>
      </c>
      <c r="Q503" s="17" t="s">
        <v>185</v>
      </c>
      <c r="R503" s="13" t="s">
        <v>37</v>
      </c>
      <c r="S503" s="17" t="s">
        <v>37</v>
      </c>
      <c r="AH503" s="25">
        <f t="shared" si="7"/>
        <v>0</v>
      </c>
      <c r="AI503" s="16"/>
      <c r="AJ503" s="16"/>
      <c r="AK503" s="16"/>
      <c r="AL503" s="16"/>
      <c r="AM503" s="16">
        <v>1.0319999999999999E-2</v>
      </c>
      <c r="AN503" s="4" t="s">
        <v>96</v>
      </c>
      <c r="AO503" s="4" t="s">
        <v>98</v>
      </c>
    </row>
    <row r="504" spans="1:41" x14ac:dyDescent="0.25">
      <c r="A504" s="4" t="s">
        <v>1224</v>
      </c>
      <c r="B504" s="15" t="s">
        <v>329</v>
      </c>
      <c r="C504" s="15">
        <v>2021</v>
      </c>
      <c r="D504" s="15" t="s">
        <v>841</v>
      </c>
      <c r="E504" s="15" t="s">
        <v>179</v>
      </c>
      <c r="F504" s="4" t="s">
        <v>579</v>
      </c>
      <c r="G504" s="4" t="s">
        <v>728</v>
      </c>
      <c r="H504" s="15" t="s">
        <v>15</v>
      </c>
      <c r="I504" s="15" t="s">
        <v>16</v>
      </c>
      <c r="J504" s="18" t="s">
        <v>213</v>
      </c>
      <c r="K504" s="18"/>
      <c r="L504" s="18"/>
      <c r="M504" s="16"/>
      <c r="N504" s="34"/>
      <c r="O504" s="17"/>
      <c r="P504" s="17" t="s">
        <v>185</v>
      </c>
      <c r="Q504" s="17" t="s">
        <v>185</v>
      </c>
      <c r="R504" s="17" t="s">
        <v>867</v>
      </c>
      <c r="S504" s="24" t="s">
        <v>421</v>
      </c>
      <c r="AH504" s="25">
        <f t="shared" si="7"/>
        <v>0</v>
      </c>
      <c r="AI504" s="15"/>
      <c r="AJ504" s="15"/>
      <c r="AK504" s="15"/>
      <c r="AL504" s="15"/>
      <c r="AM504" s="15">
        <v>1.152E-3</v>
      </c>
      <c r="AN504" s="4" t="s">
        <v>96</v>
      </c>
      <c r="AO504" s="4" t="s">
        <v>98</v>
      </c>
    </row>
    <row r="505" spans="1:41" x14ac:dyDescent="0.25">
      <c r="A505" s="4" t="s">
        <v>1225</v>
      </c>
      <c r="B505" s="15" t="s">
        <v>550</v>
      </c>
      <c r="C505" s="15">
        <v>2009</v>
      </c>
      <c r="D505" s="15"/>
      <c r="E505" s="15" t="s">
        <v>180</v>
      </c>
      <c r="F505" s="4" t="s">
        <v>578</v>
      </c>
      <c r="G505" s="4" t="s">
        <v>560</v>
      </c>
      <c r="H505" s="15" t="s">
        <v>15</v>
      </c>
      <c r="I505" s="15" t="s">
        <v>16</v>
      </c>
      <c r="J505" s="18" t="s">
        <v>113</v>
      </c>
      <c r="K505" s="18"/>
      <c r="L505" s="18"/>
      <c r="M505" s="16"/>
      <c r="N505" s="34"/>
      <c r="O505" s="17"/>
      <c r="P505" s="17" t="s">
        <v>423</v>
      </c>
      <c r="Q505" s="17" t="s">
        <v>868</v>
      </c>
      <c r="R505" s="17" t="s">
        <v>867</v>
      </c>
      <c r="S505" s="24" t="s">
        <v>417</v>
      </c>
      <c r="AH505" s="25">
        <f t="shared" si="7"/>
        <v>0</v>
      </c>
      <c r="AI505" s="15"/>
      <c r="AJ505" s="15"/>
      <c r="AK505" s="15"/>
      <c r="AL505" s="15"/>
      <c r="AM505" s="15">
        <v>1.1748000000000001</v>
      </c>
      <c r="AN505" s="4" t="s">
        <v>96</v>
      </c>
      <c r="AO505" s="4" t="s">
        <v>98</v>
      </c>
    </row>
    <row r="506" spans="1:41" x14ac:dyDescent="0.25">
      <c r="A506" s="4" t="s">
        <v>1225</v>
      </c>
      <c r="B506" s="15" t="s">
        <v>550</v>
      </c>
      <c r="C506" s="15">
        <v>2009</v>
      </c>
      <c r="D506" s="15"/>
      <c r="E506" s="15" t="s">
        <v>180</v>
      </c>
      <c r="F506" s="4" t="s">
        <v>578</v>
      </c>
      <c r="G506" s="4" t="s">
        <v>560</v>
      </c>
      <c r="H506" s="15" t="s">
        <v>15</v>
      </c>
      <c r="I506" s="15" t="s">
        <v>16</v>
      </c>
      <c r="J506" s="18" t="s">
        <v>113</v>
      </c>
      <c r="K506" s="18"/>
      <c r="L506" s="18"/>
      <c r="M506" s="16"/>
      <c r="N506" s="34"/>
      <c r="O506" s="17"/>
      <c r="P506" s="17" t="s">
        <v>423</v>
      </c>
      <c r="Q506" s="17" t="s">
        <v>868</v>
      </c>
      <c r="R506" s="17" t="s">
        <v>867</v>
      </c>
      <c r="S506" s="24" t="s">
        <v>417</v>
      </c>
      <c r="AH506" s="25">
        <f t="shared" si="7"/>
        <v>0</v>
      </c>
      <c r="AI506" s="15"/>
      <c r="AJ506" s="15"/>
      <c r="AK506" s="15"/>
      <c r="AL506" s="15"/>
      <c r="AM506" s="15">
        <v>0.37847999999999998</v>
      </c>
      <c r="AN506" s="4" t="s">
        <v>96</v>
      </c>
      <c r="AO506" s="4" t="s">
        <v>98</v>
      </c>
    </row>
    <row r="507" spans="1:41" x14ac:dyDescent="0.25">
      <c r="A507" s="4" t="s">
        <v>1225</v>
      </c>
      <c r="B507" s="15" t="s">
        <v>550</v>
      </c>
      <c r="C507" s="15">
        <v>2009</v>
      </c>
      <c r="D507" s="15"/>
      <c r="E507" s="15" t="s">
        <v>180</v>
      </c>
      <c r="F507" s="4" t="s">
        <v>578</v>
      </c>
      <c r="G507" s="4" t="s">
        <v>560</v>
      </c>
      <c r="H507" s="15" t="s">
        <v>15</v>
      </c>
      <c r="I507" s="15" t="s">
        <v>16</v>
      </c>
      <c r="J507" s="18" t="s">
        <v>113</v>
      </c>
      <c r="K507" s="18"/>
      <c r="L507" s="18"/>
      <c r="M507" s="16"/>
      <c r="N507" s="34"/>
      <c r="O507" s="17"/>
      <c r="P507" s="17" t="s">
        <v>423</v>
      </c>
      <c r="Q507" s="17" t="s">
        <v>868</v>
      </c>
      <c r="R507" s="17" t="s">
        <v>867</v>
      </c>
      <c r="S507" s="24" t="s">
        <v>417</v>
      </c>
      <c r="AH507" s="25">
        <f t="shared" si="7"/>
        <v>0</v>
      </c>
      <c r="AI507" s="15"/>
      <c r="AJ507" s="15"/>
      <c r="AK507" s="15"/>
      <c r="AL507" s="15"/>
      <c r="AM507" s="15">
        <v>0.1716</v>
      </c>
      <c r="AN507" s="4" t="s">
        <v>96</v>
      </c>
      <c r="AO507" s="4" t="s">
        <v>98</v>
      </c>
    </row>
    <row r="508" spans="1:41" x14ac:dyDescent="0.25">
      <c r="A508" s="4" t="s">
        <v>1225</v>
      </c>
      <c r="B508" s="15" t="s">
        <v>550</v>
      </c>
      <c r="C508" s="15">
        <v>2009</v>
      </c>
      <c r="D508" s="15"/>
      <c r="E508" s="15" t="s">
        <v>180</v>
      </c>
      <c r="F508" s="4" t="s">
        <v>578</v>
      </c>
      <c r="G508" s="4" t="s">
        <v>560</v>
      </c>
      <c r="H508" s="15" t="s">
        <v>15</v>
      </c>
      <c r="I508" s="15" t="s">
        <v>16</v>
      </c>
      <c r="J508" s="18" t="s">
        <v>113</v>
      </c>
      <c r="K508" s="18"/>
      <c r="L508" s="18"/>
      <c r="M508" s="16"/>
      <c r="N508" s="34"/>
      <c r="O508" s="17"/>
      <c r="P508" s="17" t="s">
        <v>423</v>
      </c>
      <c r="Q508" s="17" t="s">
        <v>868</v>
      </c>
      <c r="R508" s="17" t="s">
        <v>867</v>
      </c>
      <c r="S508" s="24" t="s">
        <v>417</v>
      </c>
      <c r="AH508" s="25">
        <f t="shared" si="7"/>
        <v>0</v>
      </c>
      <c r="AI508" s="15"/>
      <c r="AJ508" s="15"/>
      <c r="AK508" s="15"/>
      <c r="AL508" s="15"/>
      <c r="AM508" s="15">
        <v>0.68640000000000001</v>
      </c>
      <c r="AN508" s="4" t="s">
        <v>96</v>
      </c>
      <c r="AO508" s="4" t="s">
        <v>98</v>
      </c>
    </row>
    <row r="509" spans="1:41" ht="13.8" customHeight="1" x14ac:dyDescent="0.3">
      <c r="A509" s="4" t="s">
        <v>1226</v>
      </c>
      <c r="B509" s="12" t="s">
        <v>512</v>
      </c>
      <c r="C509" s="12">
        <v>2019</v>
      </c>
      <c r="D509" s="12" t="s">
        <v>843</v>
      </c>
      <c r="E509" s="12" t="s">
        <v>179</v>
      </c>
      <c r="F509" s="4" t="s">
        <v>579</v>
      </c>
      <c r="G509" s="4" t="s">
        <v>729</v>
      </c>
      <c r="H509" s="12" t="s">
        <v>15</v>
      </c>
      <c r="I509" s="12" t="s">
        <v>16</v>
      </c>
      <c r="J509" s="12" t="s">
        <v>214</v>
      </c>
      <c r="K509">
        <v>32</v>
      </c>
      <c r="L509">
        <v>117</v>
      </c>
      <c r="M509" s="13"/>
      <c r="N509" s="35"/>
      <c r="O509" s="13"/>
      <c r="P509" s="13" t="s">
        <v>423</v>
      </c>
      <c r="Q509" s="17" t="s">
        <v>868</v>
      </c>
      <c r="R509" s="13" t="s">
        <v>37</v>
      </c>
      <c r="S509" s="13" t="s">
        <v>37</v>
      </c>
      <c r="AH509" s="25">
        <f t="shared" si="7"/>
        <v>0</v>
      </c>
      <c r="AI509" s="26">
        <v>119.28</v>
      </c>
      <c r="AJ509" s="26"/>
      <c r="AK509" s="26"/>
      <c r="AL509" s="26"/>
      <c r="AM509" s="12"/>
      <c r="AN509" s="4" t="s">
        <v>96</v>
      </c>
      <c r="AO509" s="4" t="s">
        <v>98</v>
      </c>
    </row>
    <row r="510" spans="1:41" ht="13.8" customHeight="1" x14ac:dyDescent="0.3">
      <c r="A510" s="4" t="s">
        <v>1227</v>
      </c>
      <c r="B510" s="12" t="s">
        <v>512</v>
      </c>
      <c r="C510" s="12">
        <v>2021</v>
      </c>
      <c r="D510" s="12" t="s">
        <v>394</v>
      </c>
      <c r="E510" s="12" t="s">
        <v>179</v>
      </c>
      <c r="F510" s="4" t="s">
        <v>579</v>
      </c>
      <c r="G510" s="4" t="s">
        <v>730</v>
      </c>
      <c r="H510" s="12" t="s">
        <v>15</v>
      </c>
      <c r="I510" s="12" t="s">
        <v>16</v>
      </c>
      <c r="J510" s="12" t="s">
        <v>214</v>
      </c>
      <c r="K510">
        <v>32</v>
      </c>
      <c r="L510">
        <v>117</v>
      </c>
      <c r="M510" s="13"/>
      <c r="N510" s="35"/>
      <c r="O510" s="13"/>
      <c r="P510" s="13" t="s">
        <v>423</v>
      </c>
      <c r="Q510" s="17" t="s">
        <v>868</v>
      </c>
      <c r="R510" s="13" t="s">
        <v>37</v>
      </c>
      <c r="S510" s="13" t="s">
        <v>37</v>
      </c>
      <c r="AH510" s="25">
        <f t="shared" si="7"/>
        <v>0</v>
      </c>
      <c r="AI510" s="26">
        <v>354.24</v>
      </c>
      <c r="AJ510" s="26"/>
      <c r="AK510" s="26"/>
      <c r="AL510" s="26"/>
      <c r="AM510" s="12"/>
      <c r="AN510" s="4" t="s">
        <v>96</v>
      </c>
      <c r="AO510" s="4" t="s">
        <v>98</v>
      </c>
    </row>
    <row r="511" spans="1:41" ht="13.8" customHeight="1" x14ac:dyDescent="0.3">
      <c r="A511" s="4" t="s">
        <v>1228</v>
      </c>
      <c r="B511" s="12" t="s">
        <v>513</v>
      </c>
      <c r="C511" s="12">
        <v>2020</v>
      </c>
      <c r="D511" s="12"/>
      <c r="E511" s="12" t="s">
        <v>180</v>
      </c>
      <c r="F511" s="4" t="s">
        <v>578</v>
      </c>
      <c r="G511" s="4" t="s">
        <v>731</v>
      </c>
      <c r="H511" s="12" t="s">
        <v>15</v>
      </c>
      <c r="I511" s="12" t="s">
        <v>16</v>
      </c>
      <c r="J511" s="12" t="s">
        <v>214</v>
      </c>
      <c r="K511">
        <v>32</v>
      </c>
      <c r="L511">
        <v>117</v>
      </c>
      <c r="M511" s="13"/>
      <c r="N511" s="35"/>
      <c r="O511" s="13"/>
      <c r="P511" s="13" t="s">
        <v>423</v>
      </c>
      <c r="Q511" s="17" t="s">
        <v>868</v>
      </c>
      <c r="R511" s="13" t="s">
        <v>37</v>
      </c>
      <c r="S511" s="13" t="s">
        <v>37</v>
      </c>
      <c r="AH511" s="25">
        <f t="shared" si="7"/>
        <v>0</v>
      </c>
      <c r="AI511" s="26">
        <v>318</v>
      </c>
      <c r="AJ511" s="26"/>
      <c r="AK511" s="26"/>
      <c r="AL511" s="26"/>
      <c r="AM511" s="12"/>
      <c r="AN511" s="4" t="s">
        <v>96</v>
      </c>
      <c r="AO511" s="4" t="s">
        <v>98</v>
      </c>
    </row>
    <row r="512" spans="1:41" x14ac:dyDescent="0.25">
      <c r="A512" s="4" t="s">
        <v>929</v>
      </c>
      <c r="B512" s="15" t="s">
        <v>547</v>
      </c>
      <c r="C512" s="15">
        <v>2020</v>
      </c>
      <c r="D512" s="12" t="s">
        <v>620</v>
      </c>
      <c r="E512" s="15" t="s">
        <v>179</v>
      </c>
      <c r="F512" s="4" t="s">
        <v>579</v>
      </c>
      <c r="G512" s="4" t="s">
        <v>606</v>
      </c>
      <c r="H512" s="15" t="s">
        <v>15</v>
      </c>
      <c r="I512" s="15" t="s">
        <v>16</v>
      </c>
      <c r="J512" s="18" t="s">
        <v>457</v>
      </c>
      <c r="K512" s="18"/>
      <c r="L512" s="18"/>
      <c r="M512" s="16"/>
      <c r="N512" s="34"/>
      <c r="O512" s="17"/>
      <c r="P512" s="17" t="s">
        <v>185</v>
      </c>
      <c r="Q512" s="13" t="s">
        <v>185</v>
      </c>
      <c r="R512" s="5" t="s">
        <v>867</v>
      </c>
      <c r="S512" s="24" t="s">
        <v>417</v>
      </c>
      <c r="AH512" s="25">
        <f t="shared" si="7"/>
        <v>0</v>
      </c>
      <c r="AI512" s="15"/>
      <c r="AJ512" s="15"/>
      <c r="AK512" s="15"/>
      <c r="AL512" s="15"/>
      <c r="AM512" s="15">
        <v>0.21360000000000001</v>
      </c>
      <c r="AN512" s="4" t="s">
        <v>96</v>
      </c>
      <c r="AO512" s="4" t="s">
        <v>98</v>
      </c>
    </row>
    <row r="513" spans="1:41" x14ac:dyDescent="0.25">
      <c r="A513" s="4" t="s">
        <v>1229</v>
      </c>
      <c r="B513" s="12" t="s">
        <v>411</v>
      </c>
      <c r="C513" s="4">
        <v>2017</v>
      </c>
      <c r="D513" s="12" t="s">
        <v>844</v>
      </c>
      <c r="E513" s="12" t="s">
        <v>179</v>
      </c>
      <c r="F513" s="4" t="s">
        <v>578</v>
      </c>
      <c r="G513" s="4" t="s">
        <v>732</v>
      </c>
      <c r="H513" s="4" t="s">
        <v>15</v>
      </c>
      <c r="I513" s="4" t="s">
        <v>16</v>
      </c>
      <c r="J513" s="12" t="s">
        <v>100</v>
      </c>
      <c r="K513" s="12"/>
      <c r="L513" s="12"/>
      <c r="P513" s="13" t="s">
        <v>185</v>
      </c>
      <c r="Q513" s="17" t="s">
        <v>185</v>
      </c>
      <c r="R513" s="13" t="s">
        <v>37</v>
      </c>
      <c r="S513" s="17" t="s">
        <v>37</v>
      </c>
      <c r="AH513" s="25">
        <f t="shared" si="7"/>
        <v>0</v>
      </c>
      <c r="AI513" s="4">
        <v>76.800000000000011</v>
      </c>
      <c r="AN513" s="4" t="s">
        <v>96</v>
      </c>
      <c r="AO513" s="4" t="s">
        <v>98</v>
      </c>
    </row>
    <row r="514" spans="1:41" ht="13.8" customHeight="1" x14ac:dyDescent="0.3">
      <c r="A514" s="4" t="s">
        <v>1230</v>
      </c>
      <c r="B514" s="12" t="s">
        <v>410</v>
      </c>
      <c r="C514" s="12">
        <v>2022</v>
      </c>
      <c r="D514" s="12"/>
      <c r="E514" s="12" t="s">
        <v>179</v>
      </c>
      <c r="F514" s="4" t="s">
        <v>578</v>
      </c>
      <c r="G514" s="4" t="s">
        <v>733</v>
      </c>
      <c r="H514" s="12" t="s">
        <v>15</v>
      </c>
      <c r="I514" s="12" t="s">
        <v>16</v>
      </c>
      <c r="J514" s="12" t="s">
        <v>214</v>
      </c>
      <c r="K514">
        <v>32</v>
      </c>
      <c r="L514">
        <v>117</v>
      </c>
      <c r="M514" s="13"/>
      <c r="N514" s="35"/>
      <c r="O514" s="13"/>
      <c r="P514" s="13" t="s">
        <v>423</v>
      </c>
      <c r="Q514" s="17" t="s">
        <v>868</v>
      </c>
      <c r="R514" s="13" t="s">
        <v>37</v>
      </c>
      <c r="S514" s="17" t="s">
        <v>37</v>
      </c>
      <c r="AH514" s="25">
        <f t="shared" ref="AH514:AH577" si="8">(AB514*(14.01/18.04))+(AC514*(14.01/62))+(AD514*(14.01/46.01))</f>
        <v>0</v>
      </c>
      <c r="AI514" s="26">
        <v>342.48</v>
      </c>
      <c r="AJ514" s="26"/>
      <c r="AK514" s="26"/>
      <c r="AL514" s="26"/>
      <c r="AM514" s="12"/>
      <c r="AN514" s="4" t="s">
        <v>96</v>
      </c>
      <c r="AO514" s="4" t="s">
        <v>98</v>
      </c>
    </row>
    <row r="515" spans="1:41" x14ac:dyDescent="0.25">
      <c r="A515" s="4" t="s">
        <v>1231</v>
      </c>
      <c r="B515" s="12" t="s">
        <v>410</v>
      </c>
      <c r="C515" s="4">
        <v>2017</v>
      </c>
      <c r="D515" s="12" t="s">
        <v>844</v>
      </c>
      <c r="E515" s="12" t="s">
        <v>179</v>
      </c>
      <c r="F515" s="4" t="s">
        <v>578</v>
      </c>
      <c r="G515" s="4" t="s">
        <v>732</v>
      </c>
      <c r="H515" s="4" t="s">
        <v>15</v>
      </c>
      <c r="I515" s="4" t="s">
        <v>16</v>
      </c>
      <c r="J515" s="12" t="s">
        <v>100</v>
      </c>
      <c r="K515" s="12"/>
      <c r="L515" s="12"/>
      <c r="P515" s="13" t="s">
        <v>185</v>
      </c>
      <c r="Q515" s="17" t="s">
        <v>185</v>
      </c>
      <c r="R515" s="13" t="s">
        <v>37</v>
      </c>
      <c r="S515" s="17" t="s">
        <v>37</v>
      </c>
      <c r="AH515" s="25">
        <f t="shared" si="8"/>
        <v>0</v>
      </c>
      <c r="AI515" s="4">
        <v>76.800000000000011</v>
      </c>
      <c r="AN515" s="4" t="s">
        <v>96</v>
      </c>
      <c r="AO515" s="4" t="s">
        <v>98</v>
      </c>
    </row>
    <row r="516" spans="1:41" x14ac:dyDescent="0.25">
      <c r="A516" s="4" t="s">
        <v>1231</v>
      </c>
      <c r="B516" s="12" t="s">
        <v>410</v>
      </c>
      <c r="C516" s="12">
        <v>2017</v>
      </c>
      <c r="D516" s="12" t="s">
        <v>844</v>
      </c>
      <c r="E516" s="12" t="s">
        <v>179</v>
      </c>
      <c r="F516" s="4" t="s">
        <v>578</v>
      </c>
      <c r="G516" s="4" t="s">
        <v>732</v>
      </c>
      <c r="H516" s="12" t="s">
        <v>15</v>
      </c>
      <c r="I516" s="12" t="s">
        <v>16</v>
      </c>
      <c r="J516" s="12" t="s">
        <v>100</v>
      </c>
      <c r="K516" s="12"/>
      <c r="L516" s="12"/>
      <c r="M516" s="13"/>
      <c r="N516" s="35"/>
      <c r="O516" s="13"/>
      <c r="P516" s="13" t="s">
        <v>185</v>
      </c>
      <c r="Q516" s="17" t="s">
        <v>185</v>
      </c>
      <c r="R516" s="13" t="s">
        <v>37</v>
      </c>
      <c r="S516" s="13" t="s">
        <v>37</v>
      </c>
      <c r="AH516" s="25">
        <f t="shared" si="8"/>
        <v>0</v>
      </c>
      <c r="AI516" s="26">
        <v>76.800000000000011</v>
      </c>
      <c r="AJ516" s="26"/>
      <c r="AK516" s="26"/>
      <c r="AL516" s="26"/>
      <c r="AM516" s="12"/>
      <c r="AN516" s="4" t="s">
        <v>96</v>
      </c>
      <c r="AO516" s="4" t="s">
        <v>98</v>
      </c>
    </row>
    <row r="517" spans="1:41" x14ac:dyDescent="0.25">
      <c r="A517" s="4" t="s">
        <v>1231</v>
      </c>
      <c r="B517" s="12" t="s">
        <v>410</v>
      </c>
      <c r="C517" s="12">
        <v>2017</v>
      </c>
      <c r="D517" s="12" t="s">
        <v>844</v>
      </c>
      <c r="E517" s="12" t="s">
        <v>179</v>
      </c>
      <c r="F517" s="4" t="s">
        <v>578</v>
      </c>
      <c r="G517" s="4" t="s">
        <v>732</v>
      </c>
      <c r="H517" s="12" t="s">
        <v>15</v>
      </c>
      <c r="I517" s="12" t="s">
        <v>16</v>
      </c>
      <c r="J517" s="12" t="s">
        <v>100</v>
      </c>
      <c r="K517" s="12"/>
      <c r="L517" s="12"/>
      <c r="M517" s="13"/>
      <c r="N517" s="35"/>
      <c r="O517" s="13"/>
      <c r="P517" s="13" t="s">
        <v>185</v>
      </c>
      <c r="Q517" s="17" t="s">
        <v>185</v>
      </c>
      <c r="R517" s="13" t="s">
        <v>37</v>
      </c>
      <c r="S517" s="13" t="s">
        <v>37</v>
      </c>
      <c r="AH517" s="25">
        <f t="shared" si="8"/>
        <v>0</v>
      </c>
      <c r="AI517" s="26">
        <v>76.800000000000011</v>
      </c>
      <c r="AJ517" s="26"/>
      <c r="AK517" s="26"/>
      <c r="AL517" s="26"/>
      <c r="AM517" s="12"/>
      <c r="AN517" s="4" t="s">
        <v>96</v>
      </c>
      <c r="AO517" s="4" t="s">
        <v>98</v>
      </c>
    </row>
    <row r="518" spans="1:41" x14ac:dyDescent="0.25">
      <c r="A518" s="4" t="s">
        <v>1232</v>
      </c>
      <c r="B518" s="15" t="s">
        <v>514</v>
      </c>
      <c r="C518" s="15">
        <v>2011</v>
      </c>
      <c r="D518" s="15"/>
      <c r="E518" s="15" t="s">
        <v>179</v>
      </c>
      <c r="F518" s="4" t="s">
        <v>579</v>
      </c>
      <c r="G518" s="4" t="s">
        <v>734</v>
      </c>
      <c r="H518" s="15" t="s">
        <v>15</v>
      </c>
      <c r="I518" s="15" t="s">
        <v>16</v>
      </c>
      <c r="J518" s="18" t="s">
        <v>191</v>
      </c>
      <c r="K518" s="18"/>
      <c r="L518" s="18"/>
      <c r="M518" s="16"/>
      <c r="N518" s="34"/>
      <c r="O518" s="17"/>
      <c r="P518" s="17" t="s">
        <v>185</v>
      </c>
      <c r="Q518" s="17" t="s">
        <v>185</v>
      </c>
      <c r="R518" s="17" t="s">
        <v>867</v>
      </c>
      <c r="S518" s="24" t="s">
        <v>417</v>
      </c>
      <c r="AH518" s="25">
        <f t="shared" si="8"/>
        <v>0</v>
      </c>
      <c r="AI518" s="15"/>
      <c r="AJ518" s="15"/>
      <c r="AK518" s="15"/>
      <c r="AL518" s="15"/>
      <c r="AM518" s="15">
        <v>0.28079999999999999</v>
      </c>
      <c r="AN518" s="4" t="s">
        <v>96</v>
      </c>
      <c r="AO518" s="4" t="s">
        <v>98</v>
      </c>
    </row>
    <row r="519" spans="1:41" x14ac:dyDescent="0.25">
      <c r="A519" s="4" t="s">
        <v>1233</v>
      </c>
      <c r="B519" s="15" t="s">
        <v>514</v>
      </c>
      <c r="C519" s="21">
        <v>2013</v>
      </c>
      <c r="D519" s="12" t="s">
        <v>844</v>
      </c>
      <c r="E519" s="15" t="s">
        <v>179</v>
      </c>
      <c r="F519" s="4" t="s">
        <v>579</v>
      </c>
      <c r="G519" s="4" t="s">
        <v>735</v>
      </c>
      <c r="H519" s="15" t="s">
        <v>15</v>
      </c>
      <c r="I519" s="18" t="s">
        <v>16</v>
      </c>
      <c r="J519" s="18" t="s">
        <v>191</v>
      </c>
      <c r="K519" s="18"/>
      <c r="L519" s="18"/>
      <c r="M519" s="17"/>
      <c r="N519" s="33"/>
      <c r="O519" s="17"/>
      <c r="P519" s="17" t="s">
        <v>185</v>
      </c>
      <c r="Q519" s="17" t="s">
        <v>185</v>
      </c>
      <c r="R519" s="17" t="s">
        <v>867</v>
      </c>
      <c r="S519" s="17" t="s">
        <v>421</v>
      </c>
      <c r="AH519" s="25">
        <f t="shared" si="8"/>
        <v>0</v>
      </c>
      <c r="AI519" s="22">
        <v>9.1152000000000015</v>
      </c>
      <c r="AJ519" s="22"/>
      <c r="AK519" s="22"/>
      <c r="AL519" s="22"/>
      <c r="AM519" s="15"/>
      <c r="AN519" s="4" t="s">
        <v>96</v>
      </c>
      <c r="AO519" s="4" t="s">
        <v>98</v>
      </c>
    </row>
    <row r="520" spans="1:41" x14ac:dyDescent="0.25">
      <c r="A520" s="4" t="s">
        <v>1233</v>
      </c>
      <c r="B520" s="15" t="s">
        <v>514</v>
      </c>
      <c r="C520" s="15">
        <v>2013</v>
      </c>
      <c r="D520" s="12" t="s">
        <v>844</v>
      </c>
      <c r="E520" s="15" t="s">
        <v>179</v>
      </c>
      <c r="F520" s="4" t="s">
        <v>579</v>
      </c>
      <c r="G520" s="4" t="s">
        <v>735</v>
      </c>
      <c r="H520" s="15" t="s">
        <v>15</v>
      </c>
      <c r="I520" s="15" t="s">
        <v>16</v>
      </c>
      <c r="J520" s="18" t="s">
        <v>191</v>
      </c>
      <c r="K520" s="18"/>
      <c r="L520" s="18"/>
      <c r="M520" s="16"/>
      <c r="N520" s="34"/>
      <c r="O520" s="17"/>
      <c r="P520" s="17" t="s">
        <v>185</v>
      </c>
      <c r="Q520" s="17" t="s">
        <v>185</v>
      </c>
      <c r="R520" s="17" t="s">
        <v>867</v>
      </c>
      <c r="S520" s="24" t="s">
        <v>421</v>
      </c>
      <c r="AH520" s="25">
        <f t="shared" si="8"/>
        <v>0</v>
      </c>
      <c r="AI520" s="15"/>
      <c r="AJ520" s="15"/>
      <c r="AK520" s="15"/>
      <c r="AL520" s="15"/>
      <c r="AM520" s="15">
        <v>0.36792000000000002</v>
      </c>
      <c r="AN520" s="4" t="s">
        <v>96</v>
      </c>
      <c r="AO520" s="4" t="s">
        <v>98</v>
      </c>
    </row>
    <row r="521" spans="1:41" x14ac:dyDescent="0.25">
      <c r="A521" s="4" t="s">
        <v>1234</v>
      </c>
      <c r="B521" s="12" t="s">
        <v>412</v>
      </c>
      <c r="C521" s="4">
        <v>2022</v>
      </c>
      <c r="D521" s="12" t="s">
        <v>845</v>
      </c>
      <c r="E521" s="12" t="s">
        <v>179</v>
      </c>
      <c r="F521" s="4" t="s">
        <v>579</v>
      </c>
      <c r="G521" s="4" t="s">
        <v>1122</v>
      </c>
      <c r="H521" s="4" t="s">
        <v>15</v>
      </c>
      <c r="I521" s="4" t="s">
        <v>16</v>
      </c>
      <c r="J521" s="12" t="s">
        <v>100</v>
      </c>
      <c r="K521" s="12"/>
      <c r="L521" s="12"/>
      <c r="P521" s="13" t="s">
        <v>185</v>
      </c>
      <c r="Q521" s="17" t="s">
        <v>185</v>
      </c>
      <c r="R521" s="13" t="s">
        <v>37</v>
      </c>
      <c r="S521" s="17" t="s">
        <v>37</v>
      </c>
      <c r="AH521" s="25">
        <f t="shared" si="8"/>
        <v>0</v>
      </c>
      <c r="AI521" s="4">
        <v>116.64000000000001</v>
      </c>
      <c r="AN521" s="4" t="s">
        <v>96</v>
      </c>
      <c r="AO521" s="4" t="s">
        <v>98</v>
      </c>
    </row>
    <row r="522" spans="1:41" ht="13.8" customHeight="1" x14ac:dyDescent="0.25">
      <c r="A522" s="4" t="s">
        <v>1234</v>
      </c>
      <c r="B522" s="12" t="s">
        <v>412</v>
      </c>
      <c r="C522" s="12">
        <v>2022</v>
      </c>
      <c r="D522" s="12" t="s">
        <v>845</v>
      </c>
      <c r="E522" s="12" t="s">
        <v>179</v>
      </c>
      <c r="F522" s="4" t="s">
        <v>579</v>
      </c>
      <c r="G522" s="4" t="s">
        <v>1122</v>
      </c>
      <c r="H522" s="12" t="s">
        <v>15</v>
      </c>
      <c r="I522" s="12" t="s">
        <v>16</v>
      </c>
      <c r="J522" s="12" t="s">
        <v>100</v>
      </c>
      <c r="K522" s="12"/>
      <c r="L522" s="12"/>
      <c r="M522" s="13"/>
      <c r="N522" s="35"/>
      <c r="O522" s="13"/>
      <c r="P522" s="13" t="s">
        <v>185</v>
      </c>
      <c r="Q522" s="17" t="s">
        <v>185</v>
      </c>
      <c r="R522" s="13" t="s">
        <v>37</v>
      </c>
      <c r="S522" s="13" t="s">
        <v>37</v>
      </c>
      <c r="AH522" s="25">
        <f t="shared" si="8"/>
        <v>0</v>
      </c>
      <c r="AI522" s="26">
        <v>116.64000000000001</v>
      </c>
      <c r="AJ522" s="26"/>
      <c r="AK522" s="26"/>
      <c r="AL522" s="26"/>
      <c r="AM522" s="12"/>
      <c r="AN522" s="4" t="s">
        <v>96</v>
      </c>
      <c r="AO522" s="4" t="s">
        <v>98</v>
      </c>
    </row>
    <row r="523" spans="1:41" ht="13.8" customHeight="1" x14ac:dyDescent="0.25">
      <c r="A523" s="4" t="s">
        <v>1235</v>
      </c>
      <c r="B523" s="4" t="s">
        <v>250</v>
      </c>
      <c r="C523" s="4">
        <v>2015</v>
      </c>
      <c r="E523" s="12" t="s">
        <v>179</v>
      </c>
      <c r="F523" s="4" t="s">
        <v>578</v>
      </c>
      <c r="H523" s="4" t="s">
        <v>15</v>
      </c>
      <c r="I523" s="4" t="s">
        <v>16</v>
      </c>
      <c r="J523" s="4" t="s">
        <v>251</v>
      </c>
      <c r="M523" s="4">
        <v>45</v>
      </c>
      <c r="N523" s="6" t="s">
        <v>252</v>
      </c>
      <c r="O523" s="5" t="s">
        <v>253</v>
      </c>
      <c r="P523" s="5" t="s">
        <v>185</v>
      </c>
      <c r="Q523" s="17" t="s">
        <v>185</v>
      </c>
      <c r="R523" s="13" t="s">
        <v>37</v>
      </c>
      <c r="S523" s="5" t="s">
        <v>37</v>
      </c>
      <c r="X523" s="4" t="s">
        <v>99</v>
      </c>
      <c r="AH523" s="25">
        <f t="shared" si="8"/>
        <v>0</v>
      </c>
      <c r="AI523" s="4">
        <v>44.64</v>
      </c>
      <c r="AM523" s="4">
        <v>0.16536000000000001</v>
      </c>
      <c r="AN523" s="4" t="s">
        <v>96</v>
      </c>
      <c r="AO523" s="4" t="s">
        <v>98</v>
      </c>
    </row>
    <row r="524" spans="1:41" ht="13.8" customHeight="1" x14ac:dyDescent="0.25">
      <c r="A524" s="4" t="s">
        <v>1235</v>
      </c>
      <c r="B524" s="4" t="s">
        <v>250</v>
      </c>
      <c r="C524" s="4">
        <v>2015</v>
      </c>
      <c r="E524" s="12" t="s">
        <v>179</v>
      </c>
      <c r="F524" s="4" t="s">
        <v>578</v>
      </c>
      <c r="H524" s="4" t="s">
        <v>15</v>
      </c>
      <c r="I524" s="4" t="s">
        <v>16</v>
      </c>
      <c r="J524" s="4" t="s">
        <v>251</v>
      </c>
      <c r="M524" s="4">
        <v>40</v>
      </c>
      <c r="N524" s="6" t="s">
        <v>252</v>
      </c>
      <c r="O524" s="5" t="s">
        <v>253</v>
      </c>
      <c r="P524" s="5" t="s">
        <v>185</v>
      </c>
      <c r="Q524" s="17" t="s">
        <v>185</v>
      </c>
      <c r="R524" s="13" t="s">
        <v>37</v>
      </c>
      <c r="S524" s="5" t="s">
        <v>37</v>
      </c>
      <c r="X524" s="4" t="s">
        <v>99</v>
      </c>
      <c r="AH524" s="25">
        <f t="shared" si="8"/>
        <v>0</v>
      </c>
      <c r="AI524" s="4">
        <v>388.08000000000004</v>
      </c>
      <c r="AM524" s="4">
        <v>3.6240000000000001E-2</v>
      </c>
      <c r="AN524" s="4" t="s">
        <v>96</v>
      </c>
      <c r="AO524" s="4" t="s">
        <v>98</v>
      </c>
    </row>
    <row r="525" spans="1:41" ht="13.8" customHeight="1" x14ac:dyDescent="0.25">
      <c r="A525" s="4" t="s">
        <v>1236</v>
      </c>
      <c r="B525" s="4" t="s">
        <v>250</v>
      </c>
      <c r="C525" s="4">
        <v>2016</v>
      </c>
      <c r="E525" s="12" t="s">
        <v>179</v>
      </c>
      <c r="F525" s="4" t="s">
        <v>579</v>
      </c>
      <c r="H525" s="4" t="s">
        <v>15</v>
      </c>
      <c r="I525" s="4" t="s">
        <v>16</v>
      </c>
      <c r="N525" s="6" t="s">
        <v>252</v>
      </c>
      <c r="O525" s="5" t="s">
        <v>253</v>
      </c>
      <c r="P525" s="5" t="s">
        <v>185</v>
      </c>
      <c r="Q525" s="17" t="s">
        <v>185</v>
      </c>
      <c r="R525" s="13" t="s">
        <v>37</v>
      </c>
      <c r="S525" s="5" t="s">
        <v>37</v>
      </c>
      <c r="X525" s="4" t="s">
        <v>99</v>
      </c>
      <c r="Y525" s="5"/>
      <c r="AH525" s="25">
        <f t="shared" si="8"/>
        <v>0</v>
      </c>
      <c r="AI525" s="14">
        <v>216.36</v>
      </c>
      <c r="AJ525" s="5"/>
      <c r="AK525" s="5"/>
      <c r="AN525" s="4" t="s">
        <v>96</v>
      </c>
      <c r="AO525" s="4" t="s">
        <v>98</v>
      </c>
    </row>
    <row r="526" spans="1:41" ht="13.8" customHeight="1" x14ac:dyDescent="0.25">
      <c r="A526" s="4" t="s">
        <v>1237</v>
      </c>
      <c r="B526" s="15" t="s">
        <v>541</v>
      </c>
      <c r="C526" s="15">
        <v>2013</v>
      </c>
      <c r="D526" s="12" t="s">
        <v>846</v>
      </c>
      <c r="E526" s="12" t="s">
        <v>179</v>
      </c>
      <c r="F526" s="4" t="s">
        <v>579</v>
      </c>
      <c r="G526" s="4" t="s">
        <v>736</v>
      </c>
      <c r="H526" s="15" t="s">
        <v>15</v>
      </c>
      <c r="I526" s="15" t="s">
        <v>16</v>
      </c>
      <c r="J526" s="18" t="s">
        <v>191</v>
      </c>
      <c r="K526" s="18"/>
      <c r="L526" s="18"/>
      <c r="M526" s="16"/>
      <c r="N526" s="34"/>
      <c r="O526" s="17"/>
      <c r="P526" s="17" t="s">
        <v>423</v>
      </c>
      <c r="Q526" s="17" t="s">
        <v>868</v>
      </c>
      <c r="R526" s="17" t="s">
        <v>867</v>
      </c>
      <c r="S526" s="24" t="s">
        <v>421</v>
      </c>
      <c r="AH526" s="25">
        <f t="shared" si="8"/>
        <v>0</v>
      </c>
      <c r="AI526" s="15"/>
      <c r="AJ526" s="15"/>
      <c r="AK526" s="15"/>
      <c r="AL526" s="15"/>
      <c r="AM526" s="15">
        <v>0.33600000000000002</v>
      </c>
      <c r="AN526" s="4" t="s">
        <v>96</v>
      </c>
      <c r="AO526" s="4" t="s">
        <v>98</v>
      </c>
    </row>
    <row r="527" spans="1:41" ht="13.8" customHeight="1" x14ac:dyDescent="0.25">
      <c r="A527" s="4" t="s">
        <v>1238</v>
      </c>
      <c r="B527" s="12" t="s">
        <v>413</v>
      </c>
      <c r="C527" s="4">
        <v>2016</v>
      </c>
      <c r="D527" s="12" t="s">
        <v>847</v>
      </c>
      <c r="E527" s="12" t="s">
        <v>179</v>
      </c>
      <c r="F527" s="4" t="s">
        <v>579</v>
      </c>
      <c r="G527" s="4" t="s">
        <v>737</v>
      </c>
      <c r="H527" s="4" t="s">
        <v>15</v>
      </c>
      <c r="I527" s="4" t="s">
        <v>16</v>
      </c>
      <c r="J527" s="12" t="s">
        <v>254</v>
      </c>
      <c r="K527" s="12"/>
      <c r="L527" s="12"/>
      <c r="N527" s="6" t="s">
        <v>252</v>
      </c>
      <c r="O527" s="5" t="s">
        <v>253</v>
      </c>
      <c r="P527" s="13" t="s">
        <v>185</v>
      </c>
      <c r="Q527" s="17" t="s">
        <v>185</v>
      </c>
      <c r="R527" s="13" t="s">
        <v>37</v>
      </c>
      <c r="S527" s="17" t="s">
        <v>37</v>
      </c>
      <c r="AH527" s="25">
        <f t="shared" si="8"/>
        <v>0</v>
      </c>
      <c r="AI527" s="4">
        <v>44.64</v>
      </c>
      <c r="AN527" s="4" t="s">
        <v>96</v>
      </c>
      <c r="AO527" s="4" t="s">
        <v>98</v>
      </c>
    </row>
    <row r="528" spans="1:41" ht="13.8" customHeight="1" x14ac:dyDescent="0.25">
      <c r="A528" s="4" t="s">
        <v>1238</v>
      </c>
      <c r="B528" s="12" t="s">
        <v>413</v>
      </c>
      <c r="C528" s="4">
        <v>2016</v>
      </c>
      <c r="D528" s="12" t="s">
        <v>847</v>
      </c>
      <c r="E528" s="12" t="s">
        <v>179</v>
      </c>
      <c r="F528" s="4" t="s">
        <v>579</v>
      </c>
      <c r="G528" s="4" t="s">
        <v>737</v>
      </c>
      <c r="H528" s="4" t="s">
        <v>15</v>
      </c>
      <c r="I528" s="4" t="s">
        <v>16</v>
      </c>
      <c r="J528" s="12" t="s">
        <v>254</v>
      </c>
      <c r="K528" s="12"/>
      <c r="L528" s="12"/>
      <c r="N528" s="6" t="s">
        <v>252</v>
      </c>
      <c r="O528" s="5" t="s">
        <v>253</v>
      </c>
      <c r="P528" s="13" t="s">
        <v>185</v>
      </c>
      <c r="Q528" s="17" t="s">
        <v>185</v>
      </c>
      <c r="R528" s="13" t="s">
        <v>37</v>
      </c>
      <c r="S528" s="17" t="s">
        <v>37</v>
      </c>
      <c r="AH528" s="25">
        <f t="shared" si="8"/>
        <v>0</v>
      </c>
      <c r="AI528" s="4">
        <v>341.04</v>
      </c>
      <c r="AN528" s="4" t="s">
        <v>96</v>
      </c>
      <c r="AO528" s="4" t="s">
        <v>98</v>
      </c>
    </row>
    <row r="529" spans="1:41" ht="13.8" customHeight="1" x14ac:dyDescent="0.25">
      <c r="A529" s="4" t="s">
        <v>1238</v>
      </c>
      <c r="B529" s="12" t="s">
        <v>413</v>
      </c>
      <c r="C529" s="4">
        <v>2016</v>
      </c>
      <c r="D529" s="12" t="s">
        <v>847</v>
      </c>
      <c r="E529" s="12" t="s">
        <v>179</v>
      </c>
      <c r="F529" s="4" t="s">
        <v>579</v>
      </c>
      <c r="G529" s="4" t="s">
        <v>737</v>
      </c>
      <c r="H529" s="4" t="s">
        <v>15</v>
      </c>
      <c r="I529" s="4" t="s">
        <v>16</v>
      </c>
      <c r="J529" s="12" t="s">
        <v>254</v>
      </c>
      <c r="K529" s="12"/>
      <c r="L529" s="12"/>
      <c r="N529" s="6" t="s">
        <v>252</v>
      </c>
      <c r="O529" s="5" t="s">
        <v>253</v>
      </c>
      <c r="P529" s="13" t="s">
        <v>185</v>
      </c>
      <c r="Q529" s="17" t="s">
        <v>185</v>
      </c>
      <c r="R529" s="13" t="s">
        <v>37</v>
      </c>
      <c r="S529" s="17" t="s">
        <v>37</v>
      </c>
      <c r="AH529" s="25">
        <f t="shared" si="8"/>
        <v>0</v>
      </c>
      <c r="AI529" s="4">
        <v>45.12</v>
      </c>
      <c r="AN529" s="4" t="s">
        <v>96</v>
      </c>
      <c r="AO529" s="4" t="s">
        <v>98</v>
      </c>
    </row>
    <row r="530" spans="1:41" ht="13.8" customHeight="1" x14ac:dyDescent="0.25">
      <c r="A530" s="4" t="s">
        <v>930</v>
      </c>
      <c r="B530" s="4" t="s">
        <v>296</v>
      </c>
      <c r="C530" s="4">
        <v>2018</v>
      </c>
      <c r="D530" s="4" t="s">
        <v>304</v>
      </c>
      <c r="E530" s="15" t="s">
        <v>179</v>
      </c>
      <c r="F530" s="4" t="s">
        <v>579</v>
      </c>
      <c r="G530" s="4" t="s">
        <v>607</v>
      </c>
      <c r="H530" s="4" t="s">
        <v>32</v>
      </c>
      <c r="I530" s="4" t="s">
        <v>33</v>
      </c>
      <c r="J530" s="4" t="s">
        <v>305</v>
      </c>
      <c r="N530" s="6" t="s">
        <v>207</v>
      </c>
      <c r="O530" s="5" t="s">
        <v>264</v>
      </c>
      <c r="P530" s="5" t="s">
        <v>185</v>
      </c>
      <c r="Q530" s="13" t="s">
        <v>185</v>
      </c>
      <c r="R530" s="5" t="s">
        <v>867</v>
      </c>
      <c r="S530" s="5" t="s">
        <v>300</v>
      </c>
      <c r="T530" s="4" t="s">
        <v>306</v>
      </c>
      <c r="X530" s="4" t="s">
        <v>99</v>
      </c>
      <c r="Y530" s="4">
        <v>26</v>
      </c>
      <c r="Z530" s="4">
        <v>7</v>
      </c>
      <c r="AA530" s="4">
        <v>8</v>
      </c>
      <c r="AH530" s="25">
        <f t="shared" si="8"/>
        <v>0</v>
      </c>
      <c r="AI530" s="8"/>
      <c r="AJ530" s="8">
        <v>5.9</v>
      </c>
      <c r="AK530" s="8">
        <v>552.9</v>
      </c>
      <c r="AN530" s="4" t="s">
        <v>96</v>
      </c>
      <c r="AO530" s="4" t="s">
        <v>97</v>
      </c>
    </row>
    <row r="531" spans="1:41" ht="13.8" customHeight="1" x14ac:dyDescent="0.25">
      <c r="A531" s="4" t="s">
        <v>1239</v>
      </c>
      <c r="B531" s="12" t="s">
        <v>413</v>
      </c>
      <c r="C531" s="12">
        <v>2016</v>
      </c>
      <c r="D531" s="12" t="s">
        <v>848</v>
      </c>
      <c r="E531" s="12" t="s">
        <v>179</v>
      </c>
      <c r="F531" s="4" t="s">
        <v>579</v>
      </c>
      <c r="G531" s="4" t="s">
        <v>738</v>
      </c>
      <c r="H531" s="12" t="s">
        <v>15</v>
      </c>
      <c r="I531" s="12" t="s">
        <v>16</v>
      </c>
      <c r="J531" s="12" t="s">
        <v>254</v>
      </c>
      <c r="K531" s="12"/>
      <c r="L531" s="12"/>
      <c r="M531" s="13"/>
      <c r="N531" s="6" t="s">
        <v>252</v>
      </c>
      <c r="O531" s="5" t="s">
        <v>253</v>
      </c>
      <c r="P531" s="13" t="s">
        <v>185</v>
      </c>
      <c r="Q531" s="17" t="s">
        <v>185</v>
      </c>
      <c r="R531" s="13" t="s">
        <v>37</v>
      </c>
      <c r="S531" s="13" t="s">
        <v>37</v>
      </c>
      <c r="AH531" s="25">
        <f t="shared" si="8"/>
        <v>0</v>
      </c>
      <c r="AI531" s="26">
        <v>341.04</v>
      </c>
      <c r="AJ531" s="26"/>
      <c r="AK531" s="26"/>
      <c r="AL531" s="26"/>
      <c r="AM531" s="12"/>
      <c r="AN531" s="4" t="s">
        <v>96</v>
      </c>
      <c r="AO531" s="4" t="s">
        <v>98</v>
      </c>
    </row>
    <row r="532" spans="1:41" ht="13.8" customHeight="1" x14ac:dyDescent="0.25">
      <c r="A532" s="4" t="s">
        <v>1239</v>
      </c>
      <c r="B532" s="12" t="s">
        <v>413</v>
      </c>
      <c r="C532" s="12">
        <v>2016</v>
      </c>
      <c r="D532" s="12" t="s">
        <v>848</v>
      </c>
      <c r="E532" s="12" t="s">
        <v>179</v>
      </c>
      <c r="F532" s="4" t="s">
        <v>579</v>
      </c>
      <c r="G532" s="4" t="s">
        <v>738</v>
      </c>
      <c r="H532" s="12" t="s">
        <v>15</v>
      </c>
      <c r="I532" s="12" t="s">
        <v>16</v>
      </c>
      <c r="J532" s="12" t="s">
        <v>254</v>
      </c>
      <c r="K532" s="12"/>
      <c r="L532" s="12"/>
      <c r="M532" s="13"/>
      <c r="N532" s="6" t="s">
        <v>252</v>
      </c>
      <c r="O532" s="5" t="s">
        <v>253</v>
      </c>
      <c r="P532" s="13" t="s">
        <v>185</v>
      </c>
      <c r="Q532" s="17" t="s">
        <v>185</v>
      </c>
      <c r="R532" s="13" t="s">
        <v>37</v>
      </c>
      <c r="S532" s="13" t="s">
        <v>37</v>
      </c>
      <c r="AH532" s="25">
        <f t="shared" si="8"/>
        <v>0</v>
      </c>
      <c r="AI532" s="26">
        <v>45.12</v>
      </c>
      <c r="AJ532" s="26"/>
      <c r="AK532" s="26"/>
      <c r="AL532" s="26"/>
      <c r="AM532" s="12"/>
      <c r="AN532" s="4" t="s">
        <v>96</v>
      </c>
      <c r="AO532" s="4" t="s">
        <v>98</v>
      </c>
    </row>
    <row r="533" spans="1:41" ht="13.8" customHeight="1" x14ac:dyDescent="0.25">
      <c r="A533" s="4" t="s">
        <v>1239</v>
      </c>
      <c r="B533" s="12" t="s">
        <v>515</v>
      </c>
      <c r="C533" s="12">
        <v>2016</v>
      </c>
      <c r="D533" s="12" t="s">
        <v>848</v>
      </c>
      <c r="E533" s="12" t="s">
        <v>179</v>
      </c>
      <c r="F533" s="4" t="s">
        <v>579</v>
      </c>
      <c r="G533" s="4" t="s">
        <v>738</v>
      </c>
      <c r="H533" s="12" t="s">
        <v>15</v>
      </c>
      <c r="I533" s="12" t="s">
        <v>16</v>
      </c>
      <c r="J533" s="12" t="s">
        <v>254</v>
      </c>
      <c r="K533" s="12"/>
      <c r="L533" s="12"/>
      <c r="M533" s="13"/>
      <c r="N533" s="6" t="s">
        <v>252</v>
      </c>
      <c r="O533" s="5" t="s">
        <v>253</v>
      </c>
      <c r="P533" s="13" t="s">
        <v>185</v>
      </c>
      <c r="Q533" s="17" t="s">
        <v>185</v>
      </c>
      <c r="R533" s="13" t="s">
        <v>37</v>
      </c>
      <c r="S533" s="13" t="s">
        <v>37</v>
      </c>
      <c r="AH533" s="25">
        <f t="shared" si="8"/>
        <v>0</v>
      </c>
      <c r="AI533" s="26">
        <v>44.64</v>
      </c>
      <c r="AJ533" s="26"/>
      <c r="AK533" s="26"/>
      <c r="AL533" s="26"/>
      <c r="AM533" s="12"/>
      <c r="AN533" s="4" t="s">
        <v>96</v>
      </c>
      <c r="AO533" s="4" t="s">
        <v>98</v>
      </c>
    </row>
    <row r="534" spans="1:41" ht="13.8" customHeight="1" x14ac:dyDescent="0.25">
      <c r="A534" s="4" t="s">
        <v>1239</v>
      </c>
      <c r="B534" s="28" t="s">
        <v>515</v>
      </c>
      <c r="C534" s="15">
        <v>2016</v>
      </c>
      <c r="D534" s="12" t="s">
        <v>848</v>
      </c>
      <c r="E534" s="15" t="s">
        <v>179</v>
      </c>
      <c r="F534" s="4" t="s">
        <v>579</v>
      </c>
      <c r="G534" s="4" t="s">
        <v>738</v>
      </c>
      <c r="H534" s="15" t="s">
        <v>15</v>
      </c>
      <c r="I534" s="15" t="s">
        <v>16</v>
      </c>
      <c r="J534" s="18" t="s">
        <v>254</v>
      </c>
      <c r="K534" s="18"/>
      <c r="L534" s="18"/>
      <c r="M534" s="16"/>
      <c r="N534" s="34"/>
      <c r="O534" s="17"/>
      <c r="P534" s="17" t="s">
        <v>185</v>
      </c>
      <c r="Q534" s="17" t="s">
        <v>185</v>
      </c>
      <c r="R534" s="17" t="s">
        <v>37</v>
      </c>
      <c r="S534" s="17" t="s">
        <v>37</v>
      </c>
      <c r="AH534" s="25">
        <f t="shared" si="8"/>
        <v>0</v>
      </c>
      <c r="AI534" s="16"/>
      <c r="AJ534" s="16"/>
      <c r="AK534" s="16"/>
      <c r="AL534" s="16"/>
      <c r="AM534" s="16">
        <v>0.16536000000000001</v>
      </c>
      <c r="AN534" s="4" t="s">
        <v>96</v>
      </c>
      <c r="AO534" s="4" t="s">
        <v>98</v>
      </c>
    </row>
    <row r="535" spans="1:41" ht="13.8" customHeight="1" x14ac:dyDescent="0.25">
      <c r="A535" s="4" t="s">
        <v>1239</v>
      </c>
      <c r="B535" s="28" t="s">
        <v>515</v>
      </c>
      <c r="C535" s="15">
        <v>2016</v>
      </c>
      <c r="D535" s="12" t="s">
        <v>848</v>
      </c>
      <c r="E535" s="15" t="s">
        <v>179</v>
      </c>
      <c r="F535" s="4" t="s">
        <v>579</v>
      </c>
      <c r="G535" s="4" t="s">
        <v>738</v>
      </c>
      <c r="H535" s="15" t="s">
        <v>15</v>
      </c>
      <c r="I535" s="15" t="s">
        <v>16</v>
      </c>
      <c r="J535" s="18" t="s">
        <v>254</v>
      </c>
      <c r="K535" s="18"/>
      <c r="L535" s="18"/>
      <c r="M535" s="16"/>
      <c r="N535" s="6" t="s">
        <v>252</v>
      </c>
      <c r="O535" s="5" t="s">
        <v>253</v>
      </c>
      <c r="P535" s="17" t="s">
        <v>185</v>
      </c>
      <c r="Q535" s="17" t="s">
        <v>185</v>
      </c>
      <c r="R535" s="17" t="s">
        <v>37</v>
      </c>
      <c r="S535" s="17" t="s">
        <v>37</v>
      </c>
      <c r="AH535" s="25">
        <f t="shared" si="8"/>
        <v>0</v>
      </c>
      <c r="AI535" s="16"/>
      <c r="AJ535" s="16"/>
      <c r="AK535" s="16"/>
      <c r="AL535" s="16"/>
      <c r="AM535" s="16">
        <v>22.240079999999999</v>
      </c>
      <c r="AN535" s="4" t="s">
        <v>96</v>
      </c>
      <c r="AO535" s="4" t="s">
        <v>98</v>
      </c>
    </row>
    <row r="536" spans="1:41" ht="13.8" customHeight="1" x14ac:dyDescent="0.25">
      <c r="A536" s="4" t="s">
        <v>1239</v>
      </c>
      <c r="B536" s="28" t="s">
        <v>515</v>
      </c>
      <c r="C536" s="15">
        <v>2016</v>
      </c>
      <c r="D536" s="12" t="s">
        <v>848</v>
      </c>
      <c r="E536" s="15" t="s">
        <v>179</v>
      </c>
      <c r="F536" s="4" t="s">
        <v>579</v>
      </c>
      <c r="G536" s="4" t="s">
        <v>738</v>
      </c>
      <c r="H536" s="15" t="s">
        <v>15</v>
      </c>
      <c r="I536" s="15" t="s">
        <v>16</v>
      </c>
      <c r="J536" s="18" t="s">
        <v>254</v>
      </c>
      <c r="K536" s="18"/>
      <c r="L536" s="18"/>
      <c r="M536" s="16"/>
      <c r="N536" s="6" t="s">
        <v>252</v>
      </c>
      <c r="O536" s="5" t="s">
        <v>253</v>
      </c>
      <c r="P536" s="17" t="s">
        <v>185</v>
      </c>
      <c r="Q536" s="17" t="s">
        <v>185</v>
      </c>
      <c r="R536" s="17" t="s">
        <v>37</v>
      </c>
      <c r="S536" s="17" t="s">
        <v>37</v>
      </c>
      <c r="AH536" s="25">
        <f t="shared" si="8"/>
        <v>0</v>
      </c>
      <c r="AI536" s="16"/>
      <c r="AJ536" s="16"/>
      <c r="AK536" s="16"/>
      <c r="AL536" s="16"/>
      <c r="AM536" s="16">
        <v>0.15672</v>
      </c>
      <c r="AN536" s="4" t="s">
        <v>96</v>
      </c>
      <c r="AO536" s="4" t="s">
        <v>98</v>
      </c>
    </row>
    <row r="537" spans="1:41" ht="13.8" customHeight="1" x14ac:dyDescent="0.3">
      <c r="A537" s="4" t="s">
        <v>1240</v>
      </c>
      <c r="B537" s="4" t="s">
        <v>197</v>
      </c>
      <c r="C537" s="4">
        <v>2023</v>
      </c>
      <c r="D537" s="23" t="s">
        <v>198</v>
      </c>
      <c r="E537" s="15" t="s">
        <v>179</v>
      </c>
      <c r="F537" s="4" t="s">
        <v>579</v>
      </c>
      <c r="G537" s="4" t="s">
        <v>766</v>
      </c>
      <c r="H537" s="4" t="s">
        <v>199</v>
      </c>
      <c r="I537" s="4" t="s">
        <v>200</v>
      </c>
      <c r="J537" s="4" t="s">
        <v>201</v>
      </c>
      <c r="K537">
        <v>49.486099600000003</v>
      </c>
      <c r="L537">
        <v>15.2752824</v>
      </c>
      <c r="M537" s="4">
        <v>90</v>
      </c>
      <c r="P537" s="5" t="s">
        <v>185</v>
      </c>
      <c r="Q537" s="17" t="s">
        <v>185</v>
      </c>
      <c r="R537" s="5" t="s">
        <v>867</v>
      </c>
      <c r="S537" s="5" t="s">
        <v>867</v>
      </c>
      <c r="T537" s="4">
        <v>9</v>
      </c>
      <c r="V537" s="4">
        <v>1.28</v>
      </c>
      <c r="X537" s="4" t="s">
        <v>99</v>
      </c>
      <c r="Y537" s="4">
        <v>25.1</v>
      </c>
      <c r="Z537" s="4">
        <v>9.1</v>
      </c>
      <c r="AA537" s="4">
        <v>6.6</v>
      </c>
      <c r="AH537" s="25">
        <f t="shared" si="8"/>
        <v>0</v>
      </c>
      <c r="AI537" s="4">
        <v>0.99818266076373796</v>
      </c>
      <c r="AJ537" s="4">
        <v>0.79095305537543648</v>
      </c>
      <c r="AN537" s="4" t="s">
        <v>96</v>
      </c>
      <c r="AO537" s="4" t="s">
        <v>98</v>
      </c>
    </row>
    <row r="538" spans="1:41" ht="13.8" customHeight="1" x14ac:dyDescent="0.3">
      <c r="A538" s="4" t="s">
        <v>1240</v>
      </c>
      <c r="B538" s="4" t="s">
        <v>197</v>
      </c>
      <c r="C538" s="4">
        <v>2023</v>
      </c>
      <c r="D538" s="23" t="s">
        <v>198</v>
      </c>
      <c r="E538" s="15" t="s">
        <v>179</v>
      </c>
      <c r="F538" s="4" t="s">
        <v>579</v>
      </c>
      <c r="G538" s="4" t="s">
        <v>766</v>
      </c>
      <c r="H538" s="4" t="s">
        <v>199</v>
      </c>
      <c r="I538" s="4" t="s">
        <v>200</v>
      </c>
      <c r="J538" s="4" t="s">
        <v>201</v>
      </c>
      <c r="K538">
        <v>49.486099600000003</v>
      </c>
      <c r="L538">
        <v>15.2752824</v>
      </c>
      <c r="M538" s="4">
        <v>90</v>
      </c>
      <c r="P538" s="5" t="s">
        <v>185</v>
      </c>
      <c r="Q538" s="17" t="s">
        <v>185</v>
      </c>
      <c r="R538" s="5" t="s">
        <v>867</v>
      </c>
      <c r="S538" s="5" t="s">
        <v>867</v>
      </c>
      <c r="T538" s="4">
        <v>9</v>
      </c>
      <c r="V538" s="4">
        <v>1.21</v>
      </c>
      <c r="X538" s="4" t="s">
        <v>99</v>
      </c>
      <c r="Y538" s="4">
        <v>21.3</v>
      </c>
      <c r="Z538" s="4">
        <v>8</v>
      </c>
      <c r="AA538" s="4">
        <v>1.5</v>
      </c>
      <c r="AH538" s="25">
        <f t="shared" si="8"/>
        <v>0</v>
      </c>
      <c r="AI538" s="4">
        <v>1.3181346301840295</v>
      </c>
      <c r="AJ538" s="4">
        <v>0.69449100277345976</v>
      </c>
      <c r="AN538" s="4" t="s">
        <v>96</v>
      </c>
      <c r="AO538" s="4" t="s">
        <v>98</v>
      </c>
    </row>
    <row r="539" spans="1:41" ht="13.8" customHeight="1" x14ac:dyDescent="0.3">
      <c r="A539" s="4" t="s">
        <v>1240</v>
      </c>
      <c r="B539" s="4" t="s">
        <v>197</v>
      </c>
      <c r="C539" s="4">
        <v>2023</v>
      </c>
      <c r="D539" s="23" t="s">
        <v>198</v>
      </c>
      <c r="E539" s="15" t="s">
        <v>179</v>
      </c>
      <c r="F539" s="4" t="s">
        <v>579</v>
      </c>
      <c r="G539" s="4" t="s">
        <v>766</v>
      </c>
      <c r="H539" s="4" t="s">
        <v>199</v>
      </c>
      <c r="I539" s="4" t="s">
        <v>200</v>
      </c>
      <c r="J539" s="4" t="s">
        <v>201</v>
      </c>
      <c r="K539">
        <v>49.486099600000003</v>
      </c>
      <c r="L539">
        <v>15.2752824</v>
      </c>
      <c r="M539" s="4">
        <v>90</v>
      </c>
      <c r="P539" s="5" t="s">
        <v>185</v>
      </c>
      <c r="Q539" s="17" t="s">
        <v>185</v>
      </c>
      <c r="R539" s="5" t="s">
        <v>867</v>
      </c>
      <c r="S539" s="5" t="s">
        <v>867</v>
      </c>
      <c r="T539" s="4">
        <v>9</v>
      </c>
      <c r="V539" s="4">
        <v>1.05</v>
      </c>
      <c r="X539" s="4" t="s">
        <v>99</v>
      </c>
      <c r="Y539" s="4">
        <v>22.5</v>
      </c>
      <c r="Z539" s="4">
        <v>8.5</v>
      </c>
      <c r="AA539" s="4">
        <v>4.3</v>
      </c>
      <c r="AH539" s="25">
        <f t="shared" si="8"/>
        <v>0</v>
      </c>
      <c r="AI539" s="4">
        <v>1.8027632892268479</v>
      </c>
      <c r="AJ539" s="4">
        <v>0.3484900892800733</v>
      </c>
      <c r="AN539" s="4" t="s">
        <v>96</v>
      </c>
      <c r="AO539" s="4" t="s">
        <v>98</v>
      </c>
    </row>
    <row r="540" spans="1:41" ht="13.8" customHeight="1" x14ac:dyDescent="0.3">
      <c r="A540" s="4" t="s">
        <v>1240</v>
      </c>
      <c r="B540" s="4" t="s">
        <v>197</v>
      </c>
      <c r="C540" s="4">
        <v>2023</v>
      </c>
      <c r="D540" s="23" t="s">
        <v>198</v>
      </c>
      <c r="E540" s="15" t="s">
        <v>179</v>
      </c>
      <c r="F540" s="4" t="s">
        <v>579</v>
      </c>
      <c r="G540" s="4" t="s">
        <v>766</v>
      </c>
      <c r="H540" s="4" t="s">
        <v>199</v>
      </c>
      <c r="I540" s="4" t="s">
        <v>200</v>
      </c>
      <c r="J540" s="4" t="s">
        <v>201</v>
      </c>
      <c r="K540">
        <v>49.486099600000003</v>
      </c>
      <c r="L540">
        <v>15.2752824</v>
      </c>
      <c r="M540" s="4">
        <v>90</v>
      </c>
      <c r="P540" s="5" t="s">
        <v>185</v>
      </c>
      <c r="Q540" s="17" t="s">
        <v>185</v>
      </c>
      <c r="R540" s="5" t="s">
        <v>867</v>
      </c>
      <c r="S540" s="5" t="s">
        <v>867</v>
      </c>
      <c r="T540" s="4">
        <v>9</v>
      </c>
      <c r="V540" s="4">
        <v>1.19</v>
      </c>
      <c r="X540" s="4" t="s">
        <v>99</v>
      </c>
      <c r="Y540" s="4">
        <v>23.7</v>
      </c>
      <c r="Z540" s="4">
        <v>9.1</v>
      </c>
      <c r="AA540" s="4">
        <v>5.3</v>
      </c>
      <c r="AH540" s="25">
        <f t="shared" si="8"/>
        <v>0</v>
      </c>
      <c r="AI540" s="4">
        <v>2.3385617116214306</v>
      </c>
      <c r="AJ540" s="4">
        <v>2.0368816884586241</v>
      </c>
      <c r="AN540" s="4" t="s">
        <v>96</v>
      </c>
      <c r="AO540" s="4" t="s">
        <v>98</v>
      </c>
    </row>
    <row r="541" spans="1:41" ht="13.8" customHeight="1" x14ac:dyDescent="0.3">
      <c r="A541" s="4" t="s">
        <v>1240</v>
      </c>
      <c r="B541" s="4" t="s">
        <v>197</v>
      </c>
      <c r="C541" s="4">
        <v>2023</v>
      </c>
      <c r="D541" s="23" t="s">
        <v>198</v>
      </c>
      <c r="E541" s="15" t="s">
        <v>179</v>
      </c>
      <c r="F541" s="4" t="s">
        <v>579</v>
      </c>
      <c r="G541" s="4" t="s">
        <v>766</v>
      </c>
      <c r="H541" s="4" t="s">
        <v>199</v>
      </c>
      <c r="I541" s="4" t="s">
        <v>200</v>
      </c>
      <c r="J541" s="4" t="s">
        <v>201</v>
      </c>
      <c r="K541">
        <v>49.486099600000003</v>
      </c>
      <c r="L541">
        <v>15.2752824</v>
      </c>
      <c r="M541" s="4">
        <v>90</v>
      </c>
      <c r="P541" s="5" t="s">
        <v>185</v>
      </c>
      <c r="Q541" s="17" t="s">
        <v>185</v>
      </c>
      <c r="R541" s="5" t="s">
        <v>867</v>
      </c>
      <c r="S541" s="5" t="s">
        <v>867</v>
      </c>
      <c r="T541" s="4">
        <v>13</v>
      </c>
      <c r="V541" s="4">
        <v>1.2</v>
      </c>
      <c r="X541" s="4" t="s">
        <v>99</v>
      </c>
      <c r="Y541" s="4">
        <v>24.8</v>
      </c>
      <c r="Z541" s="4">
        <v>9.1999999999999993</v>
      </c>
      <c r="AA541" s="4">
        <v>7.6</v>
      </c>
      <c r="AH541" s="25">
        <f t="shared" si="8"/>
        <v>0</v>
      </c>
      <c r="AI541" s="4">
        <v>3.9829317953426315</v>
      </c>
      <c r="AJ541" s="4">
        <v>0.95179158159627975</v>
      </c>
      <c r="AN541" s="4" t="s">
        <v>96</v>
      </c>
      <c r="AO541" s="4" t="s">
        <v>98</v>
      </c>
    </row>
    <row r="542" spans="1:41" ht="13.8" customHeight="1" x14ac:dyDescent="0.3">
      <c r="A542" s="4" t="s">
        <v>1240</v>
      </c>
      <c r="B542" s="4" t="s">
        <v>197</v>
      </c>
      <c r="C542" s="4">
        <v>2023</v>
      </c>
      <c r="D542" s="23" t="s">
        <v>198</v>
      </c>
      <c r="E542" s="15" t="s">
        <v>179</v>
      </c>
      <c r="F542" s="4" t="s">
        <v>579</v>
      </c>
      <c r="G542" s="4" t="s">
        <v>766</v>
      </c>
      <c r="H542" s="4" t="s">
        <v>199</v>
      </c>
      <c r="I542" s="4" t="s">
        <v>200</v>
      </c>
      <c r="J542" s="4" t="s">
        <v>201</v>
      </c>
      <c r="K542">
        <v>49.486099600000003</v>
      </c>
      <c r="L542">
        <v>15.2752824</v>
      </c>
      <c r="M542" s="4">
        <v>90</v>
      </c>
      <c r="P542" s="5" t="s">
        <v>185</v>
      </c>
      <c r="Q542" s="17" t="s">
        <v>185</v>
      </c>
      <c r="R542" s="5" t="s">
        <v>867</v>
      </c>
      <c r="S542" s="5" t="s">
        <v>867</v>
      </c>
      <c r="T542" s="4">
        <v>9</v>
      </c>
      <c r="V542" s="4">
        <v>1.1299999999999999</v>
      </c>
      <c r="X542" s="4" t="s">
        <v>99</v>
      </c>
      <c r="Y542" s="4">
        <v>15.9</v>
      </c>
      <c r="Z542" s="4">
        <v>7.9</v>
      </c>
      <c r="AA542" s="4">
        <v>6.2</v>
      </c>
      <c r="AH542" s="25">
        <f t="shared" si="8"/>
        <v>0</v>
      </c>
      <c r="AI542" s="4">
        <v>4.9494906227014548</v>
      </c>
      <c r="AJ542" s="4">
        <v>8.7260627716738917</v>
      </c>
      <c r="AN542" s="4" t="s">
        <v>96</v>
      </c>
      <c r="AO542" s="4" t="s">
        <v>98</v>
      </c>
    </row>
    <row r="543" spans="1:41" ht="13.8" customHeight="1" x14ac:dyDescent="0.3">
      <c r="A543" s="4" t="s">
        <v>1240</v>
      </c>
      <c r="B543" s="4" t="s">
        <v>197</v>
      </c>
      <c r="C543" s="4">
        <v>2023</v>
      </c>
      <c r="D543" s="23" t="s">
        <v>198</v>
      </c>
      <c r="E543" s="15" t="s">
        <v>179</v>
      </c>
      <c r="F543" s="4" t="s">
        <v>579</v>
      </c>
      <c r="G543" s="4" t="s">
        <v>766</v>
      </c>
      <c r="H543" s="4" t="s">
        <v>199</v>
      </c>
      <c r="I543" s="4" t="s">
        <v>200</v>
      </c>
      <c r="J543" s="4" t="s">
        <v>201</v>
      </c>
      <c r="K543">
        <v>49.486099600000003</v>
      </c>
      <c r="L543">
        <v>15.2752824</v>
      </c>
      <c r="M543" s="4">
        <v>90</v>
      </c>
      <c r="P543" s="5" t="s">
        <v>185</v>
      </c>
      <c r="Q543" s="17" t="s">
        <v>185</v>
      </c>
      <c r="R543" s="5" t="s">
        <v>867</v>
      </c>
      <c r="S543" s="5" t="s">
        <v>867</v>
      </c>
      <c r="T543" s="4">
        <v>11</v>
      </c>
      <c r="V543" s="4">
        <v>1.39</v>
      </c>
      <c r="X543" s="4" t="s">
        <v>99</v>
      </c>
      <c r="Y543" s="4">
        <v>26.3</v>
      </c>
      <c r="Z543" s="4">
        <v>9.6</v>
      </c>
      <c r="AA543" s="4">
        <v>15.2</v>
      </c>
      <c r="AH543" s="25">
        <f t="shared" si="8"/>
        <v>0</v>
      </c>
      <c r="AI543" s="4">
        <v>6.17084347801232</v>
      </c>
      <c r="AJ543" s="4">
        <v>0.65109069464504188</v>
      </c>
      <c r="AN543" s="4" t="s">
        <v>96</v>
      </c>
      <c r="AO543" s="4" t="s">
        <v>98</v>
      </c>
    </row>
    <row r="544" spans="1:41" ht="13.8" customHeight="1" x14ac:dyDescent="0.3">
      <c r="A544" s="4" t="s">
        <v>1240</v>
      </c>
      <c r="B544" s="4" t="s">
        <v>197</v>
      </c>
      <c r="C544" s="4">
        <v>2023</v>
      </c>
      <c r="D544" s="23" t="s">
        <v>198</v>
      </c>
      <c r="E544" s="15" t="s">
        <v>179</v>
      </c>
      <c r="F544" s="4" t="s">
        <v>579</v>
      </c>
      <c r="G544" s="4" t="s">
        <v>766</v>
      </c>
      <c r="H544" s="4" t="s">
        <v>199</v>
      </c>
      <c r="I544" s="4" t="s">
        <v>200</v>
      </c>
      <c r="J544" s="4" t="s">
        <v>201</v>
      </c>
      <c r="K544">
        <v>49.486099600000003</v>
      </c>
      <c r="L544">
        <v>15.2752824</v>
      </c>
      <c r="M544" s="4">
        <v>90</v>
      </c>
      <c r="P544" s="5" t="s">
        <v>185</v>
      </c>
      <c r="Q544" s="17" t="s">
        <v>185</v>
      </c>
      <c r="R544" s="5" t="s">
        <v>867</v>
      </c>
      <c r="S544" s="5" t="s">
        <v>867</v>
      </c>
      <c r="T544" s="4">
        <v>14</v>
      </c>
      <c r="V544" s="4">
        <v>1.04</v>
      </c>
      <c r="X544" s="4" t="s">
        <v>99</v>
      </c>
      <c r="Y544" s="4">
        <v>27.5</v>
      </c>
      <c r="Z544" s="4">
        <v>9.9</v>
      </c>
      <c r="AA544" s="4">
        <v>22</v>
      </c>
      <c r="AH544" s="25">
        <f t="shared" si="8"/>
        <v>0</v>
      </c>
      <c r="AI544" s="4">
        <v>7.9102457655916112</v>
      </c>
      <c r="AJ544" s="4">
        <v>1.4934970354120967</v>
      </c>
      <c r="AN544" s="4" t="s">
        <v>96</v>
      </c>
      <c r="AO544" s="4" t="s">
        <v>98</v>
      </c>
    </row>
    <row r="545" spans="1:41" ht="13.8" customHeight="1" x14ac:dyDescent="0.3">
      <c r="A545" s="4" t="s">
        <v>1240</v>
      </c>
      <c r="B545" s="4" t="s">
        <v>197</v>
      </c>
      <c r="C545" s="4">
        <v>2023</v>
      </c>
      <c r="D545" s="23" t="s">
        <v>198</v>
      </c>
      <c r="E545" s="15" t="s">
        <v>179</v>
      </c>
      <c r="F545" s="4" t="s">
        <v>579</v>
      </c>
      <c r="G545" s="4" t="s">
        <v>766</v>
      </c>
      <c r="H545" s="4" t="s">
        <v>199</v>
      </c>
      <c r="I545" s="4" t="s">
        <v>200</v>
      </c>
      <c r="J545" s="4" t="s">
        <v>201</v>
      </c>
      <c r="K545">
        <v>49.486099600000003</v>
      </c>
      <c r="L545">
        <v>15.2752824</v>
      </c>
      <c r="M545" s="4">
        <v>90</v>
      </c>
      <c r="P545" s="5" t="s">
        <v>185</v>
      </c>
      <c r="Q545" s="17" t="s">
        <v>185</v>
      </c>
      <c r="R545" s="5" t="s">
        <v>867</v>
      </c>
      <c r="S545" s="5" t="s">
        <v>867</v>
      </c>
      <c r="T545" s="4">
        <v>11</v>
      </c>
      <c r="V545" s="4">
        <v>1.28</v>
      </c>
      <c r="X545" s="4" t="s">
        <v>99</v>
      </c>
      <c r="Y545" s="4">
        <v>21.1</v>
      </c>
      <c r="Z545" s="4">
        <v>7.9</v>
      </c>
      <c r="AA545" s="4">
        <v>1.2</v>
      </c>
      <c r="AH545" s="25">
        <f t="shared" si="8"/>
        <v>0</v>
      </c>
      <c r="AI545" s="4">
        <v>10.400198582748827</v>
      </c>
      <c r="AJ545" s="4">
        <v>1.5051023592687789</v>
      </c>
      <c r="AN545" s="4" t="s">
        <v>96</v>
      </c>
      <c r="AO545" s="4" t="s">
        <v>98</v>
      </c>
    </row>
    <row r="546" spans="1:41" ht="13.8" customHeight="1" x14ac:dyDescent="0.3">
      <c r="A546" s="4" t="s">
        <v>1240</v>
      </c>
      <c r="B546" s="4" t="s">
        <v>197</v>
      </c>
      <c r="C546" s="4">
        <v>2023</v>
      </c>
      <c r="D546" s="23" t="s">
        <v>198</v>
      </c>
      <c r="E546" s="15" t="s">
        <v>179</v>
      </c>
      <c r="F546" s="4" t="s">
        <v>579</v>
      </c>
      <c r="G546" s="4" t="s">
        <v>766</v>
      </c>
      <c r="H546" s="4" t="s">
        <v>199</v>
      </c>
      <c r="I546" s="4" t="s">
        <v>200</v>
      </c>
      <c r="J546" s="4" t="s">
        <v>201</v>
      </c>
      <c r="K546">
        <v>49.486099600000003</v>
      </c>
      <c r="L546">
        <v>15.2752824</v>
      </c>
      <c r="M546" s="4">
        <v>90</v>
      </c>
      <c r="P546" s="5" t="s">
        <v>185</v>
      </c>
      <c r="Q546" s="17" t="s">
        <v>185</v>
      </c>
      <c r="R546" s="5" t="s">
        <v>867</v>
      </c>
      <c r="S546" s="5" t="s">
        <v>867</v>
      </c>
      <c r="T546" s="4">
        <v>11</v>
      </c>
      <c r="V546" s="4">
        <v>1.36</v>
      </c>
      <c r="X546" s="4" t="s">
        <v>99</v>
      </c>
      <c r="Y546" s="4">
        <v>15.1</v>
      </c>
      <c r="Z546" s="4">
        <v>7.9</v>
      </c>
      <c r="AA546" s="4">
        <v>5.9</v>
      </c>
      <c r="AH546" s="25">
        <f t="shared" si="8"/>
        <v>0</v>
      </c>
      <c r="AI546" s="4">
        <v>11.870828085605279</v>
      </c>
      <c r="AJ546" s="4">
        <v>7.7184751010324852</v>
      </c>
      <c r="AN546" s="4" t="s">
        <v>96</v>
      </c>
      <c r="AO546" s="4" t="s">
        <v>98</v>
      </c>
    </row>
    <row r="547" spans="1:41" ht="13.8" customHeight="1" x14ac:dyDescent="0.3">
      <c r="A547" s="4" t="s">
        <v>1240</v>
      </c>
      <c r="B547" s="4" t="s">
        <v>197</v>
      </c>
      <c r="C547" s="4">
        <v>2023</v>
      </c>
      <c r="D547" s="23" t="s">
        <v>198</v>
      </c>
      <c r="E547" s="15" t="s">
        <v>179</v>
      </c>
      <c r="F547" s="4" t="s">
        <v>579</v>
      </c>
      <c r="G547" s="4" t="s">
        <v>766</v>
      </c>
      <c r="H547" s="4" t="s">
        <v>199</v>
      </c>
      <c r="I547" s="4" t="s">
        <v>200</v>
      </c>
      <c r="J547" s="4" t="s">
        <v>201</v>
      </c>
      <c r="K547">
        <v>49.486099600000003</v>
      </c>
      <c r="L547">
        <v>15.2752824</v>
      </c>
      <c r="M547" s="4">
        <v>90</v>
      </c>
      <c r="P547" s="5" t="s">
        <v>185</v>
      </c>
      <c r="Q547" s="17" t="s">
        <v>185</v>
      </c>
      <c r="R547" s="5" t="s">
        <v>867</v>
      </c>
      <c r="S547" s="5" t="s">
        <v>867</v>
      </c>
      <c r="T547" s="4">
        <v>8</v>
      </c>
      <c r="V547" s="4">
        <v>2.48</v>
      </c>
      <c r="X547" s="4" t="s">
        <v>99</v>
      </c>
      <c r="Y547" s="4">
        <v>25</v>
      </c>
      <c r="Z547" s="4">
        <v>9.1</v>
      </c>
      <c r="AA547" s="4">
        <v>4.9000000000000004</v>
      </c>
      <c r="AH547" s="25">
        <f t="shared" si="8"/>
        <v>0</v>
      </c>
      <c r="AI547" s="4">
        <v>12.856294807752876</v>
      </c>
      <c r="AJ547" s="4">
        <v>0.54304751368170856</v>
      </c>
      <c r="AN547" s="4" t="s">
        <v>96</v>
      </c>
      <c r="AO547" s="4" t="s">
        <v>98</v>
      </c>
    </row>
    <row r="548" spans="1:41" ht="13.8" customHeight="1" x14ac:dyDescent="0.3">
      <c r="A548" s="4" t="s">
        <v>1240</v>
      </c>
      <c r="B548" s="4" t="s">
        <v>197</v>
      </c>
      <c r="C548" s="4">
        <v>2023</v>
      </c>
      <c r="D548" s="23" t="s">
        <v>198</v>
      </c>
      <c r="E548" s="15" t="s">
        <v>179</v>
      </c>
      <c r="F548" s="4" t="s">
        <v>579</v>
      </c>
      <c r="G548" s="4" t="s">
        <v>766</v>
      </c>
      <c r="H548" s="4" t="s">
        <v>199</v>
      </c>
      <c r="I548" s="4" t="s">
        <v>200</v>
      </c>
      <c r="J548" s="4" t="s">
        <v>201</v>
      </c>
      <c r="K548">
        <v>49.486099600000003</v>
      </c>
      <c r="L548">
        <v>15.2752824</v>
      </c>
      <c r="M548" s="4">
        <v>90</v>
      </c>
      <c r="P548" s="5" t="s">
        <v>185</v>
      </c>
      <c r="Q548" s="17" t="s">
        <v>185</v>
      </c>
      <c r="R548" s="5" t="s">
        <v>867</v>
      </c>
      <c r="S548" s="5" t="s">
        <v>867</v>
      </c>
      <c r="T548" s="4">
        <v>9</v>
      </c>
      <c r="V548" s="4">
        <v>1.1100000000000001</v>
      </c>
      <c r="X548" s="4" t="s">
        <v>99</v>
      </c>
      <c r="Y548" s="4">
        <v>17</v>
      </c>
      <c r="Z548" s="4">
        <v>8.5</v>
      </c>
      <c r="AA548" s="4">
        <v>9.1999999999999993</v>
      </c>
      <c r="AH548" s="25">
        <f t="shared" si="8"/>
        <v>0</v>
      </c>
      <c r="AI548" s="4">
        <v>14.48893608310885</v>
      </c>
      <c r="AJ548" s="4">
        <v>6.0829295225797546</v>
      </c>
      <c r="AN548" s="4" t="s">
        <v>96</v>
      </c>
      <c r="AO548" s="4" t="s">
        <v>98</v>
      </c>
    </row>
    <row r="549" spans="1:41" ht="13.8" customHeight="1" x14ac:dyDescent="0.3">
      <c r="A549" s="4" t="s">
        <v>1240</v>
      </c>
      <c r="B549" s="4" t="s">
        <v>197</v>
      </c>
      <c r="C549" s="4">
        <v>2023</v>
      </c>
      <c r="D549" s="23" t="s">
        <v>198</v>
      </c>
      <c r="E549" s="15" t="s">
        <v>179</v>
      </c>
      <c r="F549" s="4" t="s">
        <v>579</v>
      </c>
      <c r="G549" s="4" t="s">
        <v>766</v>
      </c>
      <c r="H549" s="4" t="s">
        <v>199</v>
      </c>
      <c r="I549" s="4" t="s">
        <v>200</v>
      </c>
      <c r="J549" s="4" t="s">
        <v>201</v>
      </c>
      <c r="K549">
        <v>49.486099600000003</v>
      </c>
      <c r="L549">
        <v>15.2752824</v>
      </c>
      <c r="M549" s="4">
        <v>90</v>
      </c>
      <c r="P549" s="5" t="s">
        <v>185</v>
      </c>
      <c r="Q549" s="17" t="s">
        <v>185</v>
      </c>
      <c r="R549" s="5" t="s">
        <v>867</v>
      </c>
      <c r="S549" s="5" t="s">
        <v>867</v>
      </c>
      <c r="T549" s="4">
        <v>13</v>
      </c>
      <c r="V549" s="4">
        <v>1.28</v>
      </c>
      <c r="X549" s="4" t="s">
        <v>99</v>
      </c>
      <c r="Y549" s="4">
        <v>22.2</v>
      </c>
      <c r="Z549" s="4">
        <v>8.8000000000000007</v>
      </c>
      <c r="AA549" s="4">
        <v>3.5</v>
      </c>
      <c r="AH549" s="25">
        <f t="shared" si="8"/>
        <v>0</v>
      </c>
      <c r="AI549" s="4">
        <v>18.602705830643</v>
      </c>
      <c r="AJ549" s="4">
        <v>2.1261975000329594</v>
      </c>
      <c r="AN549" s="4" t="s">
        <v>96</v>
      </c>
      <c r="AO549" s="4" t="s">
        <v>98</v>
      </c>
    </row>
    <row r="550" spans="1:41" ht="13.8" customHeight="1" x14ac:dyDescent="0.3">
      <c r="A550" s="4" t="s">
        <v>1240</v>
      </c>
      <c r="B550" s="4" t="s">
        <v>197</v>
      </c>
      <c r="C550" s="4">
        <v>2023</v>
      </c>
      <c r="D550" s="23" t="s">
        <v>198</v>
      </c>
      <c r="E550" s="15" t="s">
        <v>179</v>
      </c>
      <c r="F550" s="4" t="s">
        <v>579</v>
      </c>
      <c r="G550" s="4" t="s">
        <v>766</v>
      </c>
      <c r="H550" s="4" t="s">
        <v>199</v>
      </c>
      <c r="I550" s="4" t="s">
        <v>200</v>
      </c>
      <c r="J550" s="4" t="s">
        <v>201</v>
      </c>
      <c r="K550">
        <v>49.486099600000003</v>
      </c>
      <c r="L550">
        <v>15.2752824</v>
      </c>
      <c r="M550" s="4">
        <v>90</v>
      </c>
      <c r="P550" s="5" t="s">
        <v>185</v>
      </c>
      <c r="Q550" s="17" t="s">
        <v>185</v>
      </c>
      <c r="R550" s="5" t="s">
        <v>867</v>
      </c>
      <c r="S550" s="5" t="s">
        <v>867</v>
      </c>
      <c r="T550" s="4">
        <v>11</v>
      </c>
      <c r="V550" s="4">
        <v>1.43</v>
      </c>
      <c r="X550" s="4" t="s">
        <v>99</v>
      </c>
      <c r="Y550" s="4">
        <v>21.4</v>
      </c>
      <c r="Z550" s="4">
        <v>8.9</v>
      </c>
      <c r="AA550" s="4">
        <v>4.3</v>
      </c>
      <c r="AH550" s="25">
        <f t="shared" si="8"/>
        <v>0</v>
      </c>
      <c r="AI550" s="4">
        <v>19.655749547750982</v>
      </c>
      <c r="AJ550" s="4">
        <v>3.8824665939734539</v>
      </c>
      <c r="AN550" s="4" t="s">
        <v>96</v>
      </c>
      <c r="AO550" s="4" t="s">
        <v>98</v>
      </c>
    </row>
    <row r="551" spans="1:41" ht="13.8" customHeight="1" x14ac:dyDescent="0.3">
      <c r="A551" s="4" t="s">
        <v>1240</v>
      </c>
      <c r="B551" s="4" t="s">
        <v>197</v>
      </c>
      <c r="C551" s="4">
        <v>2023</v>
      </c>
      <c r="D551" s="23" t="s">
        <v>198</v>
      </c>
      <c r="E551" s="15" t="s">
        <v>179</v>
      </c>
      <c r="F551" s="4" t="s">
        <v>579</v>
      </c>
      <c r="G551" s="4" t="s">
        <v>766</v>
      </c>
      <c r="H551" s="4" t="s">
        <v>199</v>
      </c>
      <c r="I551" s="4" t="s">
        <v>200</v>
      </c>
      <c r="J551" s="4" t="s">
        <v>201</v>
      </c>
      <c r="K551">
        <v>49.486099600000003</v>
      </c>
      <c r="L551">
        <v>15.2752824</v>
      </c>
      <c r="M551" s="4">
        <v>90</v>
      </c>
      <c r="P551" s="5" t="s">
        <v>185</v>
      </c>
      <c r="Q551" s="17" t="s">
        <v>185</v>
      </c>
      <c r="R551" s="5" t="s">
        <v>867</v>
      </c>
      <c r="S551" s="5" t="s">
        <v>867</v>
      </c>
      <c r="T551" s="4">
        <v>13</v>
      </c>
      <c r="V551" s="4">
        <v>1.1000000000000001</v>
      </c>
      <c r="X551" s="4" t="s">
        <v>99</v>
      </c>
      <c r="Y551" s="4">
        <v>14.5</v>
      </c>
      <c r="Z551" s="4">
        <v>7.8</v>
      </c>
      <c r="AA551" s="4">
        <v>5.0999999999999996</v>
      </c>
      <c r="AH551" s="25">
        <f t="shared" si="8"/>
        <v>0</v>
      </c>
      <c r="AI551" s="4">
        <v>23.651286534145697</v>
      </c>
      <c r="AJ551" s="4">
        <v>14.6564568704205</v>
      </c>
      <c r="AN551" s="4" t="s">
        <v>96</v>
      </c>
      <c r="AO551" s="4" t="s">
        <v>98</v>
      </c>
    </row>
    <row r="552" spans="1:41" ht="13.8" customHeight="1" x14ac:dyDescent="0.3">
      <c r="A552" s="4" t="s">
        <v>1240</v>
      </c>
      <c r="B552" s="4" t="s">
        <v>197</v>
      </c>
      <c r="C552" s="4">
        <v>2023</v>
      </c>
      <c r="D552" s="23" t="s">
        <v>198</v>
      </c>
      <c r="E552" s="15" t="s">
        <v>179</v>
      </c>
      <c r="F552" s="4" t="s">
        <v>579</v>
      </c>
      <c r="G552" s="4" t="s">
        <v>766</v>
      </c>
      <c r="H552" s="4" t="s">
        <v>199</v>
      </c>
      <c r="I552" s="4" t="s">
        <v>200</v>
      </c>
      <c r="J552" s="4" t="s">
        <v>201</v>
      </c>
      <c r="K552">
        <v>49.486099600000003</v>
      </c>
      <c r="L552">
        <v>15.2752824</v>
      </c>
      <c r="M552" s="4">
        <v>90</v>
      </c>
      <c r="P552" s="5" t="s">
        <v>185</v>
      </c>
      <c r="Q552" s="17" t="s">
        <v>185</v>
      </c>
      <c r="R552" s="5" t="s">
        <v>867</v>
      </c>
      <c r="S552" s="5" t="s">
        <v>867</v>
      </c>
      <c r="T552" s="4">
        <v>5</v>
      </c>
      <c r="V552" s="4">
        <v>1.79</v>
      </c>
      <c r="X552" s="4" t="s">
        <v>99</v>
      </c>
      <c r="Y552" s="4">
        <v>21.3</v>
      </c>
      <c r="Z552" s="4">
        <v>7.7</v>
      </c>
      <c r="AA552" s="4">
        <v>0.61</v>
      </c>
      <c r="AH552" s="25">
        <f t="shared" si="8"/>
        <v>0</v>
      </c>
      <c r="AI552" s="4">
        <v>25.531567967973825</v>
      </c>
      <c r="AJ552" s="4">
        <v>0.22982092505096383</v>
      </c>
      <c r="AN552" s="4" t="s">
        <v>96</v>
      </c>
      <c r="AO552" s="4" t="s">
        <v>98</v>
      </c>
    </row>
    <row r="553" spans="1:41" ht="13.8" customHeight="1" x14ac:dyDescent="0.3">
      <c r="A553" s="4" t="s">
        <v>1240</v>
      </c>
      <c r="B553" s="4" t="s">
        <v>197</v>
      </c>
      <c r="C553" s="4">
        <v>2023</v>
      </c>
      <c r="D553" s="23" t="s">
        <v>198</v>
      </c>
      <c r="E553" s="15" t="s">
        <v>179</v>
      </c>
      <c r="F553" s="4" t="s">
        <v>579</v>
      </c>
      <c r="G553" s="4" t="s">
        <v>766</v>
      </c>
      <c r="H553" s="4" t="s">
        <v>199</v>
      </c>
      <c r="I553" s="4" t="s">
        <v>200</v>
      </c>
      <c r="J553" s="4" t="s">
        <v>201</v>
      </c>
      <c r="K553">
        <v>49.486099600000003</v>
      </c>
      <c r="L553">
        <v>15.2752824</v>
      </c>
      <c r="M553" s="4">
        <v>90</v>
      </c>
      <c r="P553" s="5" t="s">
        <v>185</v>
      </c>
      <c r="Q553" s="17" t="s">
        <v>185</v>
      </c>
      <c r="R553" s="5" t="s">
        <v>867</v>
      </c>
      <c r="S553" s="5" t="s">
        <v>867</v>
      </c>
      <c r="T553" s="4">
        <v>1</v>
      </c>
      <c r="V553" s="4">
        <v>2.0499999999999998</v>
      </c>
      <c r="X553" s="4" t="s">
        <v>99</v>
      </c>
      <c r="Y553" s="4">
        <v>16.8</v>
      </c>
      <c r="Z553" s="4">
        <v>7.9</v>
      </c>
      <c r="AA553" s="4">
        <v>6.6</v>
      </c>
      <c r="AH553" s="25">
        <f t="shared" si="8"/>
        <v>0</v>
      </c>
      <c r="AI553" s="4">
        <v>27.247356151340082</v>
      </c>
      <c r="AJ553" s="4">
        <v>22.437095574644147</v>
      </c>
      <c r="AN553" s="4" t="s">
        <v>96</v>
      </c>
      <c r="AO553" s="4" t="s">
        <v>98</v>
      </c>
    </row>
    <row r="554" spans="1:41" ht="13.8" customHeight="1" x14ac:dyDescent="0.3">
      <c r="A554" s="4" t="s">
        <v>1240</v>
      </c>
      <c r="B554" s="4" t="s">
        <v>197</v>
      </c>
      <c r="C554" s="4">
        <v>2023</v>
      </c>
      <c r="D554" s="23" t="s">
        <v>198</v>
      </c>
      <c r="E554" s="15" t="s">
        <v>179</v>
      </c>
      <c r="F554" s="4" t="s">
        <v>579</v>
      </c>
      <c r="G554" s="4" t="s">
        <v>766</v>
      </c>
      <c r="H554" s="4" t="s">
        <v>199</v>
      </c>
      <c r="I554" s="4" t="s">
        <v>200</v>
      </c>
      <c r="J554" s="4" t="s">
        <v>201</v>
      </c>
      <c r="K554">
        <v>49.486099600000003</v>
      </c>
      <c r="L554">
        <v>15.2752824</v>
      </c>
      <c r="M554" s="4">
        <v>90</v>
      </c>
      <c r="P554" s="5" t="s">
        <v>185</v>
      </c>
      <c r="Q554" s="17" t="s">
        <v>185</v>
      </c>
      <c r="R554" s="5" t="s">
        <v>867</v>
      </c>
      <c r="S554" s="5" t="s">
        <v>867</v>
      </c>
      <c r="T554" s="4">
        <v>1</v>
      </c>
      <c r="V554" s="4">
        <v>2.0299999999999998</v>
      </c>
      <c r="X554" s="4" t="s">
        <v>99</v>
      </c>
      <c r="Y554" s="4">
        <v>16.100000000000001</v>
      </c>
      <c r="Z554" s="4">
        <v>8</v>
      </c>
      <c r="AA554" s="4">
        <v>7</v>
      </c>
      <c r="AH554" s="25">
        <f t="shared" si="8"/>
        <v>0</v>
      </c>
      <c r="AI554" s="4">
        <v>32.121895359393946</v>
      </c>
      <c r="AJ554" s="4">
        <v>9.7237703415367509</v>
      </c>
      <c r="AN554" s="4" t="s">
        <v>96</v>
      </c>
      <c r="AO554" s="4" t="s">
        <v>98</v>
      </c>
    </row>
    <row r="555" spans="1:41" ht="13.8" customHeight="1" x14ac:dyDescent="0.3">
      <c r="A555" s="4" t="s">
        <v>1240</v>
      </c>
      <c r="B555" s="4" t="s">
        <v>197</v>
      </c>
      <c r="C555" s="4">
        <v>2023</v>
      </c>
      <c r="D555" s="23" t="s">
        <v>198</v>
      </c>
      <c r="E555" s="15" t="s">
        <v>179</v>
      </c>
      <c r="F555" s="4" t="s">
        <v>579</v>
      </c>
      <c r="G555" s="4" t="s">
        <v>766</v>
      </c>
      <c r="H555" s="4" t="s">
        <v>199</v>
      </c>
      <c r="I555" s="4" t="s">
        <v>200</v>
      </c>
      <c r="J555" s="4" t="s">
        <v>201</v>
      </c>
      <c r="K555">
        <v>49.486099600000003</v>
      </c>
      <c r="L555">
        <v>15.2752824</v>
      </c>
      <c r="M555" s="4">
        <v>90</v>
      </c>
      <c r="P555" s="5" t="s">
        <v>185</v>
      </c>
      <c r="Q555" s="17" t="s">
        <v>185</v>
      </c>
      <c r="R555" s="5" t="s">
        <v>867</v>
      </c>
      <c r="S555" s="5" t="s">
        <v>867</v>
      </c>
      <c r="T555" s="4">
        <v>15</v>
      </c>
      <c r="V555" s="4">
        <v>0.82</v>
      </c>
      <c r="X555" s="4" t="s">
        <v>99</v>
      </c>
      <c r="Y555" s="4">
        <v>22</v>
      </c>
      <c r="Z555" s="4">
        <v>9.1999999999999993</v>
      </c>
      <c r="AA555" s="4">
        <v>10.3</v>
      </c>
      <c r="AH555" s="25">
        <f t="shared" si="8"/>
        <v>0</v>
      </c>
      <c r="AI555" s="4">
        <v>41.070377096416415</v>
      </c>
      <c r="AJ555" s="4">
        <v>3.8904740738210655</v>
      </c>
      <c r="AN555" s="4" t="s">
        <v>96</v>
      </c>
      <c r="AO555" s="4" t="s">
        <v>98</v>
      </c>
    </row>
    <row r="556" spans="1:41" ht="13.8" customHeight="1" x14ac:dyDescent="0.3">
      <c r="A556" s="4" t="s">
        <v>1240</v>
      </c>
      <c r="B556" s="4" t="s">
        <v>197</v>
      </c>
      <c r="C556" s="4">
        <v>2023</v>
      </c>
      <c r="D556" s="23" t="s">
        <v>198</v>
      </c>
      <c r="E556" s="15" t="s">
        <v>179</v>
      </c>
      <c r="F556" s="4" t="s">
        <v>579</v>
      </c>
      <c r="G556" s="4" t="s">
        <v>766</v>
      </c>
      <c r="H556" s="4" t="s">
        <v>199</v>
      </c>
      <c r="I556" s="4" t="s">
        <v>200</v>
      </c>
      <c r="J556" s="4" t="s">
        <v>201</v>
      </c>
      <c r="K556">
        <v>49.486099600000003</v>
      </c>
      <c r="L556">
        <v>15.2752824</v>
      </c>
      <c r="M556" s="4">
        <v>90</v>
      </c>
      <c r="P556" s="5" t="s">
        <v>185</v>
      </c>
      <c r="Q556" s="17" t="s">
        <v>185</v>
      </c>
      <c r="R556" s="5" t="s">
        <v>867</v>
      </c>
      <c r="S556" s="5" t="s">
        <v>867</v>
      </c>
      <c r="T556" s="4">
        <v>14</v>
      </c>
      <c r="V556" s="4">
        <v>1.05</v>
      </c>
      <c r="X556" s="4" t="s">
        <v>99</v>
      </c>
      <c r="Y556" s="4">
        <v>13.8</v>
      </c>
      <c r="Z556" s="4">
        <v>8</v>
      </c>
      <c r="AA556" s="4">
        <v>7</v>
      </c>
      <c r="AH556" s="25">
        <f t="shared" si="8"/>
        <v>0</v>
      </c>
      <c r="AI556" s="4">
        <v>53.744559205030555</v>
      </c>
      <c r="AJ556" s="4">
        <v>12.597401168733352</v>
      </c>
      <c r="AN556" s="4" t="s">
        <v>96</v>
      </c>
      <c r="AO556" s="4" t="s">
        <v>98</v>
      </c>
    </row>
    <row r="557" spans="1:41" ht="13.8" customHeight="1" x14ac:dyDescent="0.3">
      <c r="A557" s="4" t="s">
        <v>1240</v>
      </c>
      <c r="B557" s="4" t="s">
        <v>197</v>
      </c>
      <c r="C557" s="4">
        <v>2023</v>
      </c>
      <c r="D557" s="23" t="s">
        <v>198</v>
      </c>
      <c r="E557" s="15" t="s">
        <v>179</v>
      </c>
      <c r="F557" s="4" t="s">
        <v>579</v>
      </c>
      <c r="G557" s="4" t="s">
        <v>766</v>
      </c>
      <c r="H557" s="4" t="s">
        <v>199</v>
      </c>
      <c r="I557" s="4" t="s">
        <v>200</v>
      </c>
      <c r="J557" s="4" t="s">
        <v>201</v>
      </c>
      <c r="K557">
        <v>49.486099600000003</v>
      </c>
      <c r="L557">
        <v>15.2752824</v>
      </c>
      <c r="M557" s="4">
        <v>90</v>
      </c>
      <c r="P557" s="5" t="s">
        <v>185</v>
      </c>
      <c r="Q557" s="17" t="s">
        <v>185</v>
      </c>
      <c r="R557" s="5" t="s">
        <v>867</v>
      </c>
      <c r="S557" s="5" t="s">
        <v>867</v>
      </c>
      <c r="T557" s="4">
        <v>14</v>
      </c>
      <c r="V557" s="4">
        <v>1.1100000000000001</v>
      </c>
      <c r="X557" s="4" t="s">
        <v>99</v>
      </c>
      <c r="Y557" s="4">
        <v>23.2</v>
      </c>
      <c r="Z557" s="4">
        <v>9.1999999999999993</v>
      </c>
      <c r="AA557" s="4">
        <v>6.1</v>
      </c>
      <c r="AH557" s="25">
        <f t="shared" si="8"/>
        <v>0</v>
      </c>
      <c r="AI557" s="4">
        <v>54.920415011580985</v>
      </c>
      <c r="AJ557" s="4">
        <v>5.0587855713910646</v>
      </c>
      <c r="AN557" s="4" t="s">
        <v>96</v>
      </c>
      <c r="AO557" s="4" t="s">
        <v>98</v>
      </c>
    </row>
    <row r="558" spans="1:41" ht="13.8" customHeight="1" x14ac:dyDescent="0.3">
      <c r="A558" s="4" t="s">
        <v>1240</v>
      </c>
      <c r="B558" s="4" t="s">
        <v>197</v>
      </c>
      <c r="C558" s="4">
        <v>2023</v>
      </c>
      <c r="D558" s="23" t="s">
        <v>198</v>
      </c>
      <c r="E558" s="15" t="s">
        <v>179</v>
      </c>
      <c r="F558" s="4" t="s">
        <v>579</v>
      </c>
      <c r="G558" s="4" t="s">
        <v>766</v>
      </c>
      <c r="H558" s="4" t="s">
        <v>199</v>
      </c>
      <c r="I558" s="4" t="s">
        <v>200</v>
      </c>
      <c r="J558" s="4" t="s">
        <v>201</v>
      </c>
      <c r="K558">
        <v>49.486099600000003</v>
      </c>
      <c r="L558">
        <v>15.2752824</v>
      </c>
      <c r="M558" s="4">
        <v>90</v>
      </c>
      <c r="P558" s="5" t="s">
        <v>185</v>
      </c>
      <c r="Q558" s="17" t="s">
        <v>185</v>
      </c>
      <c r="R558" s="5" t="s">
        <v>867</v>
      </c>
      <c r="S558" s="5" t="s">
        <v>867</v>
      </c>
      <c r="T558" s="4">
        <v>15</v>
      </c>
      <c r="V558" s="4">
        <v>0.85</v>
      </c>
      <c r="X558" s="4" t="s">
        <v>99</v>
      </c>
      <c r="Y558" s="4">
        <v>20.2</v>
      </c>
      <c r="Z558" s="4">
        <v>8.4</v>
      </c>
      <c r="AA558" s="4">
        <v>3.7</v>
      </c>
      <c r="AH558" s="25">
        <f t="shared" si="8"/>
        <v>0</v>
      </c>
      <c r="AI558" s="4">
        <v>59.911805420692986</v>
      </c>
      <c r="AJ558" s="4">
        <v>2.3561783264417322</v>
      </c>
      <c r="AN558" s="4" t="s">
        <v>96</v>
      </c>
      <c r="AO558" s="4" t="s">
        <v>98</v>
      </c>
    </row>
    <row r="559" spans="1:41" ht="13.8" customHeight="1" x14ac:dyDescent="0.3">
      <c r="A559" s="4" t="s">
        <v>1240</v>
      </c>
      <c r="B559" s="4" t="s">
        <v>197</v>
      </c>
      <c r="C559" s="4">
        <v>2023</v>
      </c>
      <c r="D559" s="23" t="s">
        <v>198</v>
      </c>
      <c r="E559" s="15" t="s">
        <v>179</v>
      </c>
      <c r="F559" s="4" t="s">
        <v>579</v>
      </c>
      <c r="G559" s="4" t="s">
        <v>766</v>
      </c>
      <c r="H559" s="4" t="s">
        <v>199</v>
      </c>
      <c r="I559" s="4" t="s">
        <v>200</v>
      </c>
      <c r="J559" s="4" t="s">
        <v>201</v>
      </c>
      <c r="K559">
        <v>49.486099600000003</v>
      </c>
      <c r="L559">
        <v>15.2752824</v>
      </c>
      <c r="M559" s="4">
        <v>90</v>
      </c>
      <c r="P559" s="5" t="s">
        <v>185</v>
      </c>
      <c r="Q559" s="17" t="s">
        <v>185</v>
      </c>
      <c r="R559" s="5" t="s">
        <v>867</v>
      </c>
      <c r="S559" s="5" t="s">
        <v>867</v>
      </c>
      <c r="T559" s="4">
        <v>5</v>
      </c>
      <c r="V559" s="4">
        <v>1.93</v>
      </c>
      <c r="X559" s="4" t="s">
        <v>99</v>
      </c>
      <c r="Y559" s="4">
        <v>17.100000000000001</v>
      </c>
      <c r="Z559" s="4">
        <v>8.6</v>
      </c>
      <c r="AA559" s="4">
        <v>10.1</v>
      </c>
      <c r="AH559" s="25">
        <f t="shared" si="8"/>
        <v>0</v>
      </c>
      <c r="AI559" s="4">
        <v>70.345218407260219</v>
      </c>
      <c r="AJ559" s="4">
        <v>9.1329169653740472</v>
      </c>
      <c r="AN559" s="4" t="s">
        <v>96</v>
      </c>
      <c r="AO559" s="4" t="s">
        <v>98</v>
      </c>
    </row>
    <row r="560" spans="1:41" ht="13.8" customHeight="1" x14ac:dyDescent="0.3">
      <c r="A560" s="4" t="s">
        <v>1240</v>
      </c>
      <c r="B560" s="4" t="s">
        <v>197</v>
      </c>
      <c r="C560" s="4">
        <v>2023</v>
      </c>
      <c r="D560" s="23" t="s">
        <v>198</v>
      </c>
      <c r="E560" s="15" t="s">
        <v>179</v>
      </c>
      <c r="F560" s="4" t="s">
        <v>579</v>
      </c>
      <c r="G560" s="4" t="s">
        <v>766</v>
      </c>
      <c r="H560" s="4" t="s">
        <v>199</v>
      </c>
      <c r="I560" s="4" t="s">
        <v>200</v>
      </c>
      <c r="J560" s="4" t="s">
        <v>201</v>
      </c>
      <c r="K560">
        <v>49.486099600000003</v>
      </c>
      <c r="L560">
        <v>15.2752824</v>
      </c>
      <c r="M560" s="4">
        <v>90</v>
      </c>
      <c r="P560" s="5" t="s">
        <v>185</v>
      </c>
      <c r="Q560" s="17" t="s">
        <v>185</v>
      </c>
      <c r="R560" s="5" t="s">
        <v>867</v>
      </c>
      <c r="S560" s="5" t="s">
        <v>867</v>
      </c>
      <c r="T560" s="4">
        <v>15</v>
      </c>
      <c r="V560" s="4">
        <v>0.93</v>
      </c>
      <c r="X560" s="4" t="s">
        <v>99</v>
      </c>
      <c r="Y560" s="4">
        <v>14.3</v>
      </c>
      <c r="Z560" s="4">
        <v>7.9</v>
      </c>
      <c r="AA560" s="4">
        <v>5.8</v>
      </c>
      <c r="AH560" s="25">
        <f t="shared" si="8"/>
        <v>0</v>
      </c>
      <c r="AI560" s="4">
        <v>75.695701404333491</v>
      </c>
      <c r="AJ560" s="4">
        <v>10.967875871219576</v>
      </c>
      <c r="AN560" s="4" t="s">
        <v>96</v>
      </c>
      <c r="AO560" s="4" t="s">
        <v>98</v>
      </c>
    </row>
    <row r="561" spans="1:41" ht="13.8" customHeight="1" x14ac:dyDescent="0.3">
      <c r="A561" s="4" t="s">
        <v>1240</v>
      </c>
      <c r="B561" s="4" t="s">
        <v>197</v>
      </c>
      <c r="C561" s="4">
        <v>2023</v>
      </c>
      <c r="D561" s="23" t="s">
        <v>198</v>
      </c>
      <c r="E561" s="15" t="s">
        <v>179</v>
      </c>
      <c r="F561" s="4" t="s">
        <v>579</v>
      </c>
      <c r="G561" s="4" t="s">
        <v>766</v>
      </c>
      <c r="H561" s="4" t="s">
        <v>199</v>
      </c>
      <c r="I561" s="4" t="s">
        <v>200</v>
      </c>
      <c r="J561" s="4" t="s">
        <v>201</v>
      </c>
      <c r="K561">
        <v>49.486099600000003</v>
      </c>
      <c r="L561">
        <v>15.2752824</v>
      </c>
      <c r="M561" s="4">
        <v>90</v>
      </c>
      <c r="P561" s="5" t="s">
        <v>185</v>
      </c>
      <c r="Q561" s="17" t="s">
        <v>185</v>
      </c>
      <c r="R561" s="5" t="s">
        <v>867</v>
      </c>
      <c r="S561" s="5" t="s">
        <v>867</v>
      </c>
      <c r="T561" s="4">
        <v>5</v>
      </c>
      <c r="V561" s="4">
        <v>1.7</v>
      </c>
      <c r="X561" s="4" t="s">
        <v>99</v>
      </c>
      <c r="Y561" s="4">
        <v>16</v>
      </c>
      <c r="Z561" s="4">
        <v>7.9</v>
      </c>
      <c r="AA561" s="4">
        <v>7.8</v>
      </c>
      <c r="AH561" s="25">
        <f t="shared" si="8"/>
        <v>0</v>
      </c>
      <c r="AI561" s="4">
        <v>79.369069532117919</v>
      </c>
      <c r="AJ561" s="4">
        <v>26.034196027956831</v>
      </c>
      <c r="AN561" s="4" t="s">
        <v>96</v>
      </c>
      <c r="AO561" s="4" t="s">
        <v>98</v>
      </c>
    </row>
    <row r="562" spans="1:41" ht="13.8" customHeight="1" x14ac:dyDescent="0.3">
      <c r="A562" s="4" t="s">
        <v>1240</v>
      </c>
      <c r="B562" s="4" t="s">
        <v>197</v>
      </c>
      <c r="C562" s="4">
        <v>2023</v>
      </c>
      <c r="D562" s="23" t="s">
        <v>198</v>
      </c>
      <c r="E562" s="15" t="s">
        <v>179</v>
      </c>
      <c r="F562" s="4" t="s">
        <v>579</v>
      </c>
      <c r="G562" s="4" t="s">
        <v>766</v>
      </c>
      <c r="H562" s="4" t="s">
        <v>199</v>
      </c>
      <c r="I562" s="4" t="s">
        <v>200</v>
      </c>
      <c r="J562" s="4" t="s">
        <v>201</v>
      </c>
      <c r="K562">
        <v>49.486099600000003</v>
      </c>
      <c r="L562">
        <v>15.2752824</v>
      </c>
      <c r="M562" s="4">
        <v>90</v>
      </c>
      <c r="P562" s="5" t="s">
        <v>185</v>
      </c>
      <c r="Q562" s="17" t="s">
        <v>185</v>
      </c>
      <c r="R562" s="5" t="s">
        <v>867</v>
      </c>
      <c r="S562" s="5" t="s">
        <v>867</v>
      </c>
      <c r="T562" s="4">
        <v>12</v>
      </c>
      <c r="V562" s="4">
        <v>1.63</v>
      </c>
      <c r="X562" s="4" t="s">
        <v>99</v>
      </c>
      <c r="Y562" s="4">
        <v>21.3</v>
      </c>
      <c r="Z562" s="4">
        <v>7.9</v>
      </c>
      <c r="AA562" s="4">
        <v>0.96</v>
      </c>
      <c r="AH562" s="25">
        <f t="shared" si="8"/>
        <v>0</v>
      </c>
      <c r="AI562" s="4">
        <v>87.995881430556139</v>
      </c>
      <c r="AJ562" s="4">
        <v>2.1842081204179471</v>
      </c>
      <c r="AN562" s="4" t="s">
        <v>96</v>
      </c>
      <c r="AO562" s="4" t="s">
        <v>98</v>
      </c>
    </row>
    <row r="563" spans="1:41" ht="13.8" customHeight="1" x14ac:dyDescent="0.3">
      <c r="A563" s="4" t="s">
        <v>1240</v>
      </c>
      <c r="B563" s="4" t="s">
        <v>197</v>
      </c>
      <c r="C563" s="4">
        <v>2023</v>
      </c>
      <c r="D563" s="23" t="s">
        <v>198</v>
      </c>
      <c r="E563" s="15" t="s">
        <v>179</v>
      </c>
      <c r="F563" s="4" t="s">
        <v>579</v>
      </c>
      <c r="G563" s="4" t="s">
        <v>766</v>
      </c>
      <c r="H563" s="4" t="s">
        <v>199</v>
      </c>
      <c r="I563" s="4" t="s">
        <v>200</v>
      </c>
      <c r="J563" s="4" t="s">
        <v>201</v>
      </c>
      <c r="K563">
        <v>49.486099600000003</v>
      </c>
      <c r="L563">
        <v>15.2752824</v>
      </c>
      <c r="M563" s="4">
        <v>90</v>
      </c>
      <c r="P563" s="5" t="s">
        <v>185</v>
      </c>
      <c r="Q563" s="17" t="s">
        <v>185</v>
      </c>
      <c r="R563" s="5" t="s">
        <v>867</v>
      </c>
      <c r="S563" s="5" t="s">
        <v>867</v>
      </c>
      <c r="T563" s="4">
        <v>6</v>
      </c>
      <c r="V563" s="4">
        <v>1.65</v>
      </c>
      <c r="X563" s="4" t="s">
        <v>99</v>
      </c>
      <c r="Y563" s="4">
        <v>17.3</v>
      </c>
      <c r="Z563" s="4">
        <v>9</v>
      </c>
      <c r="AA563" s="4">
        <v>13.8</v>
      </c>
      <c r="AH563" s="25">
        <f t="shared" si="8"/>
        <v>0</v>
      </c>
      <c r="AI563" s="4">
        <v>89.723008411790644</v>
      </c>
      <c r="AJ563" s="4">
        <v>15.441498101567698</v>
      </c>
      <c r="AN563" s="4" t="s">
        <v>96</v>
      </c>
      <c r="AO563" s="4" t="s">
        <v>98</v>
      </c>
    </row>
    <row r="564" spans="1:41" ht="13.8" customHeight="1" x14ac:dyDescent="0.3">
      <c r="A564" s="4" t="s">
        <v>1240</v>
      </c>
      <c r="B564" s="4" t="s">
        <v>197</v>
      </c>
      <c r="C564" s="4">
        <v>2023</v>
      </c>
      <c r="D564" s="23" t="s">
        <v>198</v>
      </c>
      <c r="E564" s="15" t="s">
        <v>179</v>
      </c>
      <c r="F564" s="4" t="s">
        <v>579</v>
      </c>
      <c r="G564" s="4" t="s">
        <v>766</v>
      </c>
      <c r="H564" s="4" t="s">
        <v>199</v>
      </c>
      <c r="I564" s="4" t="s">
        <v>200</v>
      </c>
      <c r="J564" s="4" t="s">
        <v>201</v>
      </c>
      <c r="K564">
        <v>49.486099600000003</v>
      </c>
      <c r="L564">
        <v>15.2752824</v>
      </c>
      <c r="M564" s="4">
        <v>90</v>
      </c>
      <c r="P564" s="5" t="s">
        <v>185</v>
      </c>
      <c r="Q564" s="17" t="s">
        <v>185</v>
      </c>
      <c r="R564" s="5" t="s">
        <v>867</v>
      </c>
      <c r="S564" s="5" t="s">
        <v>867</v>
      </c>
      <c r="T564" s="4">
        <v>13</v>
      </c>
      <c r="V564" s="4">
        <v>1.07</v>
      </c>
      <c r="X564" s="4" t="s">
        <v>99</v>
      </c>
      <c r="Y564" s="4">
        <v>20.9</v>
      </c>
      <c r="Z564" s="4">
        <v>8.3000000000000007</v>
      </c>
      <c r="AA564" s="4">
        <v>3.2</v>
      </c>
      <c r="AH564" s="25">
        <f t="shared" si="8"/>
        <v>0</v>
      </c>
      <c r="AI564" s="4">
        <v>90.060163244091456</v>
      </c>
      <c r="AJ564" s="4">
        <v>2.4573817877978783</v>
      </c>
      <c r="AN564" s="4" t="s">
        <v>96</v>
      </c>
      <c r="AO564" s="4" t="s">
        <v>98</v>
      </c>
    </row>
    <row r="565" spans="1:41" ht="13.8" customHeight="1" x14ac:dyDescent="0.3">
      <c r="A565" s="4" t="s">
        <v>1240</v>
      </c>
      <c r="B565" s="4" t="s">
        <v>197</v>
      </c>
      <c r="C565" s="4">
        <v>2023</v>
      </c>
      <c r="D565" s="23" t="s">
        <v>198</v>
      </c>
      <c r="E565" s="15" t="s">
        <v>179</v>
      </c>
      <c r="F565" s="4" t="s">
        <v>579</v>
      </c>
      <c r="G565" s="4" t="s">
        <v>766</v>
      </c>
      <c r="H565" s="4" t="s">
        <v>199</v>
      </c>
      <c r="I565" s="4" t="s">
        <v>200</v>
      </c>
      <c r="J565" s="4" t="s">
        <v>201</v>
      </c>
      <c r="K565">
        <v>49.486099600000003</v>
      </c>
      <c r="L565">
        <v>15.2752824</v>
      </c>
      <c r="M565" s="4">
        <v>90</v>
      </c>
      <c r="P565" s="5" t="s">
        <v>185</v>
      </c>
      <c r="Q565" s="17" t="s">
        <v>185</v>
      </c>
      <c r="R565" s="5" t="s">
        <v>867</v>
      </c>
      <c r="S565" s="5" t="s">
        <v>867</v>
      </c>
      <c r="T565" s="4">
        <v>14</v>
      </c>
      <c r="V565" s="4">
        <v>0.93</v>
      </c>
      <c r="X565" s="4" t="s">
        <v>99</v>
      </c>
      <c r="Y565" s="4">
        <v>20.6</v>
      </c>
      <c r="Z565" s="4">
        <v>8</v>
      </c>
      <c r="AA565" s="4">
        <v>2.1</v>
      </c>
      <c r="AH565" s="25">
        <f t="shared" si="8"/>
        <v>0</v>
      </c>
      <c r="AI565" s="4">
        <v>92.124445057626772</v>
      </c>
      <c r="AJ565" s="4">
        <v>1.3048670707164207</v>
      </c>
      <c r="AN565" s="4" t="s">
        <v>96</v>
      </c>
      <c r="AO565" s="4" t="s">
        <v>98</v>
      </c>
    </row>
    <row r="566" spans="1:41" ht="13.8" customHeight="1" x14ac:dyDescent="0.3">
      <c r="A566" s="4" t="s">
        <v>1240</v>
      </c>
      <c r="B566" s="4" t="s">
        <v>197</v>
      </c>
      <c r="C566" s="4">
        <v>2023</v>
      </c>
      <c r="D566" s="23" t="s">
        <v>198</v>
      </c>
      <c r="E566" s="15" t="s">
        <v>179</v>
      </c>
      <c r="F566" s="4" t="s">
        <v>579</v>
      </c>
      <c r="G566" s="4" t="s">
        <v>766</v>
      </c>
      <c r="H566" s="4" t="s">
        <v>199</v>
      </c>
      <c r="I566" s="4" t="s">
        <v>200</v>
      </c>
      <c r="J566" s="4" t="s">
        <v>201</v>
      </c>
      <c r="K566">
        <v>49.486099600000003</v>
      </c>
      <c r="L566">
        <v>15.2752824</v>
      </c>
      <c r="M566" s="4">
        <v>90</v>
      </c>
      <c r="P566" s="5" t="s">
        <v>185</v>
      </c>
      <c r="Q566" s="17" t="s">
        <v>185</v>
      </c>
      <c r="R566" s="5" t="s">
        <v>867</v>
      </c>
      <c r="S566" s="5" t="s">
        <v>867</v>
      </c>
      <c r="T566" s="4">
        <v>12</v>
      </c>
      <c r="V566" s="4">
        <v>1.63</v>
      </c>
      <c r="X566" s="4" t="s">
        <v>99</v>
      </c>
      <c r="Y566" s="4">
        <v>16.899999999999999</v>
      </c>
      <c r="Z566" s="4">
        <v>8.6</v>
      </c>
      <c r="AA566" s="4">
        <v>9.5</v>
      </c>
      <c r="AH566" s="25">
        <f t="shared" si="8"/>
        <v>0</v>
      </c>
      <c r="AI566" s="4">
        <v>98.285416175377748</v>
      </c>
      <c r="AJ566" s="4">
        <v>8.9797011745071931</v>
      </c>
      <c r="AN566" s="4" t="s">
        <v>96</v>
      </c>
      <c r="AO566" s="4" t="s">
        <v>98</v>
      </c>
    </row>
    <row r="567" spans="1:41" ht="13.8" customHeight="1" x14ac:dyDescent="0.3">
      <c r="A567" s="4" t="s">
        <v>1240</v>
      </c>
      <c r="B567" s="4" t="s">
        <v>197</v>
      </c>
      <c r="C567" s="4">
        <v>2023</v>
      </c>
      <c r="D567" s="23" t="s">
        <v>198</v>
      </c>
      <c r="E567" s="15" t="s">
        <v>179</v>
      </c>
      <c r="F567" s="4" t="s">
        <v>579</v>
      </c>
      <c r="G567" s="4" t="s">
        <v>766</v>
      </c>
      <c r="H567" s="4" t="s">
        <v>199</v>
      </c>
      <c r="I567" s="4" t="s">
        <v>200</v>
      </c>
      <c r="J567" s="4" t="s">
        <v>201</v>
      </c>
      <c r="K567">
        <v>49.486099600000003</v>
      </c>
      <c r="L567">
        <v>15.2752824</v>
      </c>
      <c r="M567" s="4">
        <v>90</v>
      </c>
      <c r="P567" s="5" t="s">
        <v>185</v>
      </c>
      <c r="Q567" s="17" t="s">
        <v>185</v>
      </c>
      <c r="R567" s="5" t="s">
        <v>867</v>
      </c>
      <c r="S567" s="5" t="s">
        <v>867</v>
      </c>
      <c r="T567" s="4">
        <v>13</v>
      </c>
      <c r="V567" s="4">
        <v>1.1399999999999999</v>
      </c>
      <c r="X567" s="4" t="s">
        <v>99</v>
      </c>
      <c r="Y567" s="4">
        <v>16.7</v>
      </c>
      <c r="Z567" s="4">
        <v>8.1999999999999993</v>
      </c>
      <c r="AA567" s="4">
        <v>7.5</v>
      </c>
      <c r="AH567" s="25">
        <f t="shared" si="8"/>
        <v>0</v>
      </c>
      <c r="AI567" s="4">
        <v>99.022568006260684</v>
      </c>
      <c r="AJ567" s="4">
        <v>18.826880682525118</v>
      </c>
      <c r="AN567" s="4" t="s">
        <v>96</v>
      </c>
      <c r="AO567" s="4" t="s">
        <v>98</v>
      </c>
    </row>
    <row r="568" spans="1:41" ht="13.8" customHeight="1" x14ac:dyDescent="0.3">
      <c r="A568" s="4" t="s">
        <v>1240</v>
      </c>
      <c r="B568" s="4" t="s">
        <v>197</v>
      </c>
      <c r="C568" s="4">
        <v>2023</v>
      </c>
      <c r="D568" s="23" t="s">
        <v>198</v>
      </c>
      <c r="E568" s="15" t="s">
        <v>179</v>
      </c>
      <c r="F568" s="4" t="s">
        <v>579</v>
      </c>
      <c r="G568" s="4" t="s">
        <v>766</v>
      </c>
      <c r="H568" s="4" t="s">
        <v>199</v>
      </c>
      <c r="I568" s="4" t="s">
        <v>200</v>
      </c>
      <c r="J568" s="4" t="s">
        <v>201</v>
      </c>
      <c r="K568">
        <v>49.486099600000003</v>
      </c>
      <c r="L568">
        <v>15.2752824</v>
      </c>
      <c r="M568" s="4">
        <v>90</v>
      </c>
      <c r="P568" s="5" t="s">
        <v>185</v>
      </c>
      <c r="Q568" s="17" t="s">
        <v>185</v>
      </c>
      <c r="R568" s="5" t="s">
        <v>867</v>
      </c>
      <c r="S568" s="5" t="s">
        <v>867</v>
      </c>
      <c r="T568" s="4">
        <v>6</v>
      </c>
      <c r="V568" s="4">
        <v>1.73</v>
      </c>
      <c r="X568" s="4" t="s">
        <v>99</v>
      </c>
      <c r="Y568" s="4">
        <v>15.4</v>
      </c>
      <c r="Z568" s="4">
        <v>8.1</v>
      </c>
      <c r="AA568" s="4">
        <v>8.1</v>
      </c>
      <c r="AH568" s="25">
        <f t="shared" si="8"/>
        <v>0</v>
      </c>
      <c r="AI568" s="4">
        <v>103.93717580389574</v>
      </c>
      <c r="AJ568" s="4">
        <v>19.945648886155638</v>
      </c>
      <c r="AN568" s="4" t="s">
        <v>96</v>
      </c>
      <c r="AO568" s="4" t="s">
        <v>98</v>
      </c>
    </row>
    <row r="569" spans="1:41" ht="13.8" customHeight="1" x14ac:dyDescent="0.3">
      <c r="A569" s="4" t="s">
        <v>1240</v>
      </c>
      <c r="B569" s="4" t="s">
        <v>197</v>
      </c>
      <c r="C569" s="4">
        <v>2023</v>
      </c>
      <c r="D569" s="23" t="s">
        <v>198</v>
      </c>
      <c r="E569" s="15" t="s">
        <v>179</v>
      </c>
      <c r="F569" s="4" t="s">
        <v>579</v>
      </c>
      <c r="G569" s="4" t="s">
        <v>766</v>
      </c>
      <c r="H569" s="4" t="s">
        <v>199</v>
      </c>
      <c r="I569" s="4" t="s">
        <v>200</v>
      </c>
      <c r="J569" s="4" t="s">
        <v>201</v>
      </c>
      <c r="K569">
        <v>49.486099600000003</v>
      </c>
      <c r="L569">
        <v>15.2752824</v>
      </c>
      <c r="M569" s="4">
        <v>90</v>
      </c>
      <c r="P569" s="5" t="s">
        <v>185</v>
      </c>
      <c r="Q569" s="17" t="s">
        <v>185</v>
      </c>
      <c r="R569" s="5" t="s">
        <v>867</v>
      </c>
      <c r="S569" s="5" t="s">
        <v>867</v>
      </c>
      <c r="T569" s="4">
        <v>14</v>
      </c>
      <c r="V569" s="4">
        <v>0.94</v>
      </c>
      <c r="X569" s="4" t="s">
        <v>99</v>
      </c>
      <c r="Y569" s="4">
        <v>16.8</v>
      </c>
      <c r="Z569" s="4">
        <v>8.6999999999999993</v>
      </c>
      <c r="AA569" s="4">
        <v>10.4</v>
      </c>
      <c r="AH569" s="25">
        <f t="shared" si="8"/>
        <v>0</v>
      </c>
      <c r="AI569" s="4">
        <v>104.47050059465926</v>
      </c>
      <c r="AJ569" s="4">
        <v>14.416915167616251</v>
      </c>
      <c r="AN569" s="4" t="s">
        <v>96</v>
      </c>
      <c r="AO569" s="4" t="s">
        <v>98</v>
      </c>
    </row>
    <row r="570" spans="1:41" ht="13.8" customHeight="1" x14ac:dyDescent="0.3">
      <c r="A570" s="4" t="s">
        <v>1240</v>
      </c>
      <c r="B570" s="4" t="s">
        <v>197</v>
      </c>
      <c r="C570" s="4">
        <v>2023</v>
      </c>
      <c r="D570" s="23" t="s">
        <v>198</v>
      </c>
      <c r="E570" s="15" t="s">
        <v>179</v>
      </c>
      <c r="F570" s="4" t="s">
        <v>579</v>
      </c>
      <c r="G570" s="4" t="s">
        <v>766</v>
      </c>
      <c r="H570" s="4" t="s">
        <v>199</v>
      </c>
      <c r="I570" s="4" t="s">
        <v>200</v>
      </c>
      <c r="J570" s="4" t="s">
        <v>201</v>
      </c>
      <c r="K570">
        <v>49.486099600000003</v>
      </c>
      <c r="L570">
        <v>15.2752824</v>
      </c>
      <c r="M570" s="4">
        <v>90</v>
      </c>
      <c r="P570" s="5" t="s">
        <v>185</v>
      </c>
      <c r="Q570" s="17" t="s">
        <v>185</v>
      </c>
      <c r="R570" s="5" t="s">
        <v>867</v>
      </c>
      <c r="S570" s="5" t="s">
        <v>867</v>
      </c>
      <c r="T570" s="4">
        <v>12</v>
      </c>
      <c r="V570" s="4">
        <v>1.65</v>
      </c>
      <c r="X570" s="4" t="s">
        <v>99</v>
      </c>
      <c r="Y570" s="4">
        <v>27.4</v>
      </c>
      <c r="Z570" s="4">
        <v>9.9</v>
      </c>
      <c r="AA570" s="4">
        <v>21.5</v>
      </c>
      <c r="AH570" s="25">
        <f t="shared" si="8"/>
        <v>0</v>
      </c>
      <c r="AI570" s="4">
        <v>109.57897024088132</v>
      </c>
      <c r="AJ570" s="4">
        <v>1.6778044627894502</v>
      </c>
      <c r="AN570" s="4" t="s">
        <v>96</v>
      </c>
      <c r="AO570" s="4" t="s">
        <v>98</v>
      </c>
    </row>
    <row r="571" spans="1:41" ht="13.8" customHeight="1" x14ac:dyDescent="0.3">
      <c r="A571" s="4" t="s">
        <v>1240</v>
      </c>
      <c r="B571" s="4" t="s">
        <v>197</v>
      </c>
      <c r="C571" s="4">
        <v>2023</v>
      </c>
      <c r="D571" s="23" t="s">
        <v>198</v>
      </c>
      <c r="E571" s="15" t="s">
        <v>179</v>
      </c>
      <c r="F571" s="4" t="s">
        <v>579</v>
      </c>
      <c r="G571" s="4" t="s">
        <v>766</v>
      </c>
      <c r="H571" s="4" t="s">
        <v>199</v>
      </c>
      <c r="I571" s="4" t="s">
        <v>200</v>
      </c>
      <c r="J571" s="4" t="s">
        <v>201</v>
      </c>
      <c r="K571">
        <v>49.486099600000003</v>
      </c>
      <c r="L571">
        <v>15.2752824</v>
      </c>
      <c r="M571" s="4">
        <v>90</v>
      </c>
      <c r="P571" s="5" t="s">
        <v>185</v>
      </c>
      <c r="Q571" s="17" t="s">
        <v>185</v>
      </c>
      <c r="R571" s="5" t="s">
        <v>867</v>
      </c>
      <c r="S571" s="5" t="s">
        <v>867</v>
      </c>
      <c r="T571" s="4">
        <v>15</v>
      </c>
      <c r="V571" s="4">
        <v>0.85</v>
      </c>
      <c r="X571" s="4" t="s">
        <v>99</v>
      </c>
      <c r="Y571" s="4">
        <v>16.8</v>
      </c>
      <c r="Z571" s="4">
        <v>8.8000000000000007</v>
      </c>
      <c r="AA571" s="4">
        <v>11.2</v>
      </c>
      <c r="AH571" s="25">
        <f t="shared" si="8"/>
        <v>0</v>
      </c>
      <c r="AI571" s="4">
        <v>113.06339794870533</v>
      </c>
      <c r="AJ571" s="4">
        <v>12.970142256261244</v>
      </c>
      <c r="AN571" s="4" t="s">
        <v>96</v>
      </c>
      <c r="AO571" s="4" t="s">
        <v>98</v>
      </c>
    </row>
    <row r="572" spans="1:41" ht="13.8" customHeight="1" x14ac:dyDescent="0.3">
      <c r="A572" s="4" t="s">
        <v>1240</v>
      </c>
      <c r="B572" s="4" t="s">
        <v>197</v>
      </c>
      <c r="C572" s="4">
        <v>2023</v>
      </c>
      <c r="D572" s="23" t="s">
        <v>198</v>
      </c>
      <c r="E572" s="15" t="s">
        <v>179</v>
      </c>
      <c r="F572" s="4" t="s">
        <v>579</v>
      </c>
      <c r="G572" s="4" t="s">
        <v>766</v>
      </c>
      <c r="H572" s="4" t="s">
        <v>199</v>
      </c>
      <c r="I572" s="4" t="s">
        <v>200</v>
      </c>
      <c r="J572" s="4" t="s">
        <v>201</v>
      </c>
      <c r="K572">
        <v>49.486099600000003</v>
      </c>
      <c r="L572">
        <v>15.2752824</v>
      </c>
      <c r="M572" s="4">
        <v>90</v>
      </c>
      <c r="P572" s="5" t="s">
        <v>185</v>
      </c>
      <c r="Q572" s="17" t="s">
        <v>185</v>
      </c>
      <c r="R572" s="5" t="s">
        <v>867</v>
      </c>
      <c r="S572" s="5" t="s">
        <v>867</v>
      </c>
      <c r="T572" s="4">
        <v>11</v>
      </c>
      <c r="V572" s="4">
        <v>1.35</v>
      </c>
      <c r="X572" s="4" t="s">
        <v>99</v>
      </c>
      <c r="Y572" s="4">
        <v>22.6</v>
      </c>
      <c r="Z572" s="4">
        <v>8.6999999999999993</v>
      </c>
      <c r="AA572" s="4">
        <v>5.9</v>
      </c>
      <c r="AH572" s="25">
        <f t="shared" si="8"/>
        <v>0</v>
      </c>
      <c r="AI572" s="4">
        <v>117.77160324167049</v>
      </c>
      <c r="AJ572" s="4">
        <v>0.7250147735524537</v>
      </c>
      <c r="AN572" s="4" t="s">
        <v>96</v>
      </c>
      <c r="AO572" s="4" t="s">
        <v>98</v>
      </c>
    </row>
    <row r="573" spans="1:41" ht="13.8" customHeight="1" x14ac:dyDescent="0.3">
      <c r="A573" s="4" t="s">
        <v>1240</v>
      </c>
      <c r="B573" s="4" t="s">
        <v>197</v>
      </c>
      <c r="C573" s="4">
        <v>2023</v>
      </c>
      <c r="D573" s="23" t="s">
        <v>198</v>
      </c>
      <c r="E573" s="15" t="s">
        <v>179</v>
      </c>
      <c r="F573" s="4" t="s">
        <v>579</v>
      </c>
      <c r="G573" s="4" t="s">
        <v>766</v>
      </c>
      <c r="H573" s="4" t="s">
        <v>199</v>
      </c>
      <c r="I573" s="4" t="s">
        <v>200</v>
      </c>
      <c r="J573" s="4" t="s">
        <v>201</v>
      </c>
      <c r="K573">
        <v>49.486099600000003</v>
      </c>
      <c r="L573">
        <v>15.2752824</v>
      </c>
      <c r="M573" s="4">
        <v>90</v>
      </c>
      <c r="P573" s="5" t="s">
        <v>185</v>
      </c>
      <c r="Q573" s="17" t="s">
        <v>185</v>
      </c>
      <c r="R573" s="5" t="s">
        <v>867</v>
      </c>
      <c r="S573" s="5" t="s">
        <v>867</v>
      </c>
      <c r="T573" s="4">
        <v>12</v>
      </c>
      <c r="V573" s="4">
        <v>1.68</v>
      </c>
      <c r="X573" s="4" t="s">
        <v>99</v>
      </c>
      <c r="Y573" s="4">
        <v>15.3</v>
      </c>
      <c r="Z573" s="4">
        <v>8</v>
      </c>
      <c r="AA573" s="4">
        <v>6.4</v>
      </c>
      <c r="AH573" s="25">
        <f t="shared" si="8"/>
        <v>0</v>
      </c>
      <c r="AI573" s="4">
        <v>121.95713508237057</v>
      </c>
      <c r="AJ573" s="4">
        <v>10.729474775945356</v>
      </c>
      <c r="AN573" s="4" t="s">
        <v>96</v>
      </c>
      <c r="AO573" s="4" t="s">
        <v>98</v>
      </c>
    </row>
    <row r="574" spans="1:41" ht="13.8" customHeight="1" x14ac:dyDescent="0.3">
      <c r="A574" s="4" t="s">
        <v>1240</v>
      </c>
      <c r="B574" s="4" t="s">
        <v>197</v>
      </c>
      <c r="C574" s="4">
        <v>2023</v>
      </c>
      <c r="D574" s="23" t="s">
        <v>198</v>
      </c>
      <c r="E574" s="15" t="s">
        <v>179</v>
      </c>
      <c r="F574" s="4" t="s">
        <v>579</v>
      </c>
      <c r="G574" s="4" t="s">
        <v>766</v>
      </c>
      <c r="H574" s="4" t="s">
        <v>199</v>
      </c>
      <c r="I574" s="4" t="s">
        <v>200</v>
      </c>
      <c r="J574" s="4" t="s">
        <v>201</v>
      </c>
      <c r="K574">
        <v>49.486099600000003</v>
      </c>
      <c r="L574">
        <v>15.2752824</v>
      </c>
      <c r="M574" s="4">
        <v>90</v>
      </c>
      <c r="P574" s="5" t="s">
        <v>185</v>
      </c>
      <c r="Q574" s="17" t="s">
        <v>185</v>
      </c>
      <c r="R574" s="5" t="s">
        <v>867</v>
      </c>
      <c r="S574" s="5" t="s">
        <v>867</v>
      </c>
      <c r="T574" s="4">
        <v>13</v>
      </c>
      <c r="V574" s="4">
        <v>1.17</v>
      </c>
      <c r="X574" s="4" t="s">
        <v>99</v>
      </c>
      <c r="Y574" s="4">
        <v>22.6</v>
      </c>
      <c r="Z574" s="4">
        <v>8.9</v>
      </c>
      <c r="AA574" s="4">
        <v>8.6999999999999993</v>
      </c>
      <c r="AH574" s="25">
        <f t="shared" si="8"/>
        <v>0</v>
      </c>
      <c r="AI574" s="4">
        <v>144.65076498002614</v>
      </c>
      <c r="AJ574" s="4">
        <v>1.2839859440287373</v>
      </c>
      <c r="AN574" s="4" t="s">
        <v>96</v>
      </c>
      <c r="AO574" s="4" t="s">
        <v>98</v>
      </c>
    </row>
    <row r="575" spans="1:41" ht="13.8" customHeight="1" x14ac:dyDescent="0.3">
      <c r="A575" s="4" t="s">
        <v>1240</v>
      </c>
      <c r="B575" s="4" t="s">
        <v>197</v>
      </c>
      <c r="C575" s="4">
        <v>2023</v>
      </c>
      <c r="D575" s="23" t="s">
        <v>198</v>
      </c>
      <c r="E575" s="15" t="s">
        <v>179</v>
      </c>
      <c r="F575" s="4" t="s">
        <v>579</v>
      </c>
      <c r="G575" s="4" t="s">
        <v>766</v>
      </c>
      <c r="H575" s="4" t="s">
        <v>199</v>
      </c>
      <c r="I575" s="4" t="s">
        <v>200</v>
      </c>
      <c r="J575" s="4" t="s">
        <v>201</v>
      </c>
      <c r="K575">
        <v>49.486099600000003</v>
      </c>
      <c r="L575">
        <v>15.2752824</v>
      </c>
      <c r="M575" s="4">
        <v>90</v>
      </c>
      <c r="P575" s="5" t="s">
        <v>185</v>
      </c>
      <c r="Q575" s="17" t="s">
        <v>185</v>
      </c>
      <c r="R575" s="5" t="s">
        <v>867</v>
      </c>
      <c r="S575" s="5" t="s">
        <v>867</v>
      </c>
      <c r="T575" s="4">
        <v>4</v>
      </c>
      <c r="V575" s="4">
        <v>2.91</v>
      </c>
      <c r="X575" s="4" t="s">
        <v>99</v>
      </c>
      <c r="Y575" s="4">
        <v>17.2</v>
      </c>
      <c r="Z575" s="4">
        <v>8.5</v>
      </c>
      <c r="AA575" s="4">
        <v>9.8000000000000007</v>
      </c>
      <c r="AH575" s="25">
        <f t="shared" si="8"/>
        <v>0</v>
      </c>
      <c r="AI575" s="4">
        <v>148.88010798280774</v>
      </c>
      <c r="AJ575" s="4">
        <v>19.927177169072138</v>
      </c>
      <c r="AN575" s="4" t="s">
        <v>96</v>
      </c>
      <c r="AO575" s="4" t="s">
        <v>98</v>
      </c>
    </row>
    <row r="576" spans="1:41" ht="13.8" customHeight="1" x14ac:dyDescent="0.3">
      <c r="A576" s="4" t="s">
        <v>1240</v>
      </c>
      <c r="B576" s="4" t="s">
        <v>197</v>
      </c>
      <c r="C576" s="4">
        <v>2023</v>
      </c>
      <c r="D576" s="23" t="s">
        <v>198</v>
      </c>
      <c r="E576" s="15" t="s">
        <v>179</v>
      </c>
      <c r="F576" s="4" t="s">
        <v>579</v>
      </c>
      <c r="G576" s="4" t="s">
        <v>766</v>
      </c>
      <c r="H576" s="4" t="s">
        <v>199</v>
      </c>
      <c r="I576" s="4" t="s">
        <v>200</v>
      </c>
      <c r="J576" s="4" t="s">
        <v>201</v>
      </c>
      <c r="K576">
        <v>49.486099600000003</v>
      </c>
      <c r="L576">
        <v>15.2752824</v>
      </c>
      <c r="M576" s="4">
        <v>90</v>
      </c>
      <c r="P576" s="5" t="s">
        <v>185</v>
      </c>
      <c r="Q576" s="17" t="s">
        <v>185</v>
      </c>
      <c r="R576" s="5" t="s">
        <v>867</v>
      </c>
      <c r="S576" s="5" t="s">
        <v>867</v>
      </c>
      <c r="T576" s="4">
        <v>2</v>
      </c>
      <c r="V576" s="4">
        <v>3.23</v>
      </c>
      <c r="X576" s="4" t="s">
        <v>99</v>
      </c>
      <c r="Y576" s="4">
        <v>17</v>
      </c>
      <c r="Z576" s="4">
        <v>8.1</v>
      </c>
      <c r="AA576" s="4">
        <v>7.3</v>
      </c>
      <c r="AH576" s="25">
        <f t="shared" si="8"/>
        <v>0</v>
      </c>
      <c r="AI576" s="4">
        <v>154.90053910562665</v>
      </c>
      <c r="AJ576" s="4">
        <v>21.36853949964507</v>
      </c>
      <c r="AN576" s="4" t="s">
        <v>96</v>
      </c>
      <c r="AO576" s="4" t="s">
        <v>98</v>
      </c>
    </row>
    <row r="577" spans="1:41" ht="13.8" customHeight="1" x14ac:dyDescent="0.3">
      <c r="A577" s="4" t="s">
        <v>1240</v>
      </c>
      <c r="B577" s="4" t="s">
        <v>197</v>
      </c>
      <c r="C577" s="4">
        <v>2023</v>
      </c>
      <c r="D577" s="23" t="s">
        <v>198</v>
      </c>
      <c r="E577" s="15" t="s">
        <v>179</v>
      </c>
      <c r="F577" s="4" t="s">
        <v>579</v>
      </c>
      <c r="G577" s="4" t="s">
        <v>766</v>
      </c>
      <c r="H577" s="4" t="s">
        <v>199</v>
      </c>
      <c r="I577" s="4" t="s">
        <v>200</v>
      </c>
      <c r="J577" s="4" t="s">
        <v>201</v>
      </c>
      <c r="K577">
        <v>49.486099600000003</v>
      </c>
      <c r="L577">
        <v>15.2752824</v>
      </c>
      <c r="M577" s="4">
        <v>90</v>
      </c>
      <c r="P577" s="5" t="s">
        <v>185</v>
      </c>
      <c r="Q577" s="17" t="s">
        <v>185</v>
      </c>
      <c r="R577" s="5" t="s">
        <v>867</v>
      </c>
      <c r="S577" s="5" t="s">
        <v>867</v>
      </c>
      <c r="T577" s="4">
        <v>8</v>
      </c>
      <c r="V577" s="4">
        <v>2.5299999999999998</v>
      </c>
      <c r="X577" s="4" t="s">
        <v>99</v>
      </c>
      <c r="Y577" s="4">
        <v>20.5</v>
      </c>
      <c r="Z577" s="4">
        <v>8</v>
      </c>
      <c r="AA577" s="4">
        <v>1.2</v>
      </c>
      <c r="AH577" s="25">
        <f t="shared" si="8"/>
        <v>0</v>
      </c>
      <c r="AI577" s="4">
        <v>158.36802950755742</v>
      </c>
      <c r="AJ577" s="4">
        <v>2.9061742271448381</v>
      </c>
      <c r="AN577" s="4" t="s">
        <v>96</v>
      </c>
      <c r="AO577" s="4" t="s">
        <v>98</v>
      </c>
    </row>
    <row r="578" spans="1:41" ht="13.8" customHeight="1" x14ac:dyDescent="0.3">
      <c r="A578" s="4" t="s">
        <v>1240</v>
      </c>
      <c r="B578" s="4" t="s">
        <v>197</v>
      </c>
      <c r="C578" s="4">
        <v>2023</v>
      </c>
      <c r="D578" s="23" t="s">
        <v>198</v>
      </c>
      <c r="E578" s="15" t="s">
        <v>179</v>
      </c>
      <c r="F578" s="4" t="s">
        <v>579</v>
      </c>
      <c r="G578" s="4" t="s">
        <v>766</v>
      </c>
      <c r="H578" s="4" t="s">
        <v>199</v>
      </c>
      <c r="I578" s="4" t="s">
        <v>200</v>
      </c>
      <c r="J578" s="4" t="s">
        <v>201</v>
      </c>
      <c r="K578">
        <v>49.486099600000003</v>
      </c>
      <c r="L578">
        <v>15.2752824</v>
      </c>
      <c r="M578" s="4">
        <v>90</v>
      </c>
      <c r="P578" s="5" t="s">
        <v>185</v>
      </c>
      <c r="Q578" s="17" t="s">
        <v>185</v>
      </c>
      <c r="R578" s="5" t="s">
        <v>867</v>
      </c>
      <c r="S578" s="5" t="s">
        <v>867</v>
      </c>
      <c r="T578" s="4">
        <v>10</v>
      </c>
      <c r="V578" s="4">
        <v>2.88</v>
      </c>
      <c r="X578" s="4" t="s">
        <v>99</v>
      </c>
      <c r="Y578" s="4">
        <v>15.4</v>
      </c>
      <c r="Z578" s="4">
        <v>7.9</v>
      </c>
      <c r="AA578" s="4">
        <v>6.2</v>
      </c>
      <c r="AH578" s="25">
        <f t="shared" ref="AH578:AH641" si="9">(AB578*(14.01/18.04))+(AC578*(14.01/62))+(AD578*(14.01/46.01))</f>
        <v>0</v>
      </c>
      <c r="AI578" s="4">
        <v>158.86490607149264</v>
      </c>
      <c r="AJ578" s="4">
        <v>7.021076485929882</v>
      </c>
      <c r="AN578" s="4" t="s">
        <v>96</v>
      </c>
      <c r="AO578" s="4" t="s">
        <v>98</v>
      </c>
    </row>
    <row r="579" spans="1:41" ht="13.8" customHeight="1" x14ac:dyDescent="0.3">
      <c r="A579" s="4" t="s">
        <v>1240</v>
      </c>
      <c r="B579" s="4" t="s">
        <v>197</v>
      </c>
      <c r="C579" s="4">
        <v>2023</v>
      </c>
      <c r="D579" s="23" t="s">
        <v>198</v>
      </c>
      <c r="E579" s="15" t="s">
        <v>179</v>
      </c>
      <c r="F579" s="4" t="s">
        <v>579</v>
      </c>
      <c r="G579" s="4" t="s">
        <v>766</v>
      </c>
      <c r="H579" s="4" t="s">
        <v>199</v>
      </c>
      <c r="I579" s="4" t="s">
        <v>200</v>
      </c>
      <c r="J579" s="4" t="s">
        <v>201</v>
      </c>
      <c r="K579">
        <v>49.486099600000003</v>
      </c>
      <c r="L579">
        <v>15.2752824</v>
      </c>
      <c r="M579" s="4">
        <v>90</v>
      </c>
      <c r="P579" s="5" t="s">
        <v>185</v>
      </c>
      <c r="Q579" s="17" t="s">
        <v>185</v>
      </c>
      <c r="R579" s="5" t="s">
        <v>867</v>
      </c>
      <c r="S579" s="5" t="s">
        <v>867</v>
      </c>
      <c r="T579" s="4">
        <v>4</v>
      </c>
      <c r="V579" s="4">
        <v>3</v>
      </c>
      <c r="X579" s="4" t="s">
        <v>99</v>
      </c>
      <c r="Y579" s="4">
        <v>16.100000000000001</v>
      </c>
      <c r="Z579" s="4">
        <v>8</v>
      </c>
      <c r="AA579" s="4">
        <v>7.4</v>
      </c>
      <c r="AH579" s="25">
        <f t="shared" si="9"/>
        <v>0</v>
      </c>
      <c r="AI579" s="4">
        <v>168.35343704401711</v>
      </c>
      <c r="AJ579" s="4">
        <v>10.822845439828287</v>
      </c>
      <c r="AN579" s="4" t="s">
        <v>96</v>
      </c>
      <c r="AO579" s="4" t="s">
        <v>98</v>
      </c>
    </row>
    <row r="580" spans="1:41" ht="13.8" customHeight="1" x14ac:dyDescent="0.3">
      <c r="A580" s="4" t="s">
        <v>1240</v>
      </c>
      <c r="B580" s="4" t="s">
        <v>197</v>
      </c>
      <c r="C580" s="4">
        <v>2023</v>
      </c>
      <c r="D580" s="23" t="s">
        <v>198</v>
      </c>
      <c r="E580" s="15" t="s">
        <v>179</v>
      </c>
      <c r="F580" s="4" t="s">
        <v>579</v>
      </c>
      <c r="G580" s="4" t="s">
        <v>766</v>
      </c>
      <c r="H580" s="4" t="s">
        <v>199</v>
      </c>
      <c r="I580" s="4" t="s">
        <v>200</v>
      </c>
      <c r="J580" s="4" t="s">
        <v>201</v>
      </c>
      <c r="K580">
        <v>49.486099600000003</v>
      </c>
      <c r="L580">
        <v>15.2752824</v>
      </c>
      <c r="M580" s="4">
        <v>90</v>
      </c>
      <c r="P580" s="5" t="s">
        <v>185</v>
      </c>
      <c r="Q580" s="17" t="s">
        <v>185</v>
      </c>
      <c r="R580" s="5" t="s">
        <v>867</v>
      </c>
      <c r="S580" s="5" t="s">
        <v>867</v>
      </c>
      <c r="T580" s="4">
        <v>1</v>
      </c>
      <c r="V580" s="4">
        <v>1.93</v>
      </c>
      <c r="X580" s="4" t="s">
        <v>99</v>
      </c>
      <c r="Y580" s="4">
        <v>24.8</v>
      </c>
      <c r="Z580" s="4">
        <v>9</v>
      </c>
      <c r="AA580" s="4">
        <v>3.5</v>
      </c>
      <c r="AH580" s="25">
        <f t="shared" si="9"/>
        <v>0</v>
      </c>
      <c r="AI580" s="4">
        <v>169.94299209966422</v>
      </c>
      <c r="AJ580" s="4">
        <v>0.74252902756422334</v>
      </c>
      <c r="AN580" s="4" t="s">
        <v>96</v>
      </c>
      <c r="AO580" s="4" t="s">
        <v>98</v>
      </c>
    </row>
    <row r="581" spans="1:41" ht="13.8" customHeight="1" x14ac:dyDescent="0.3">
      <c r="A581" s="4" t="s">
        <v>1240</v>
      </c>
      <c r="B581" s="4" t="s">
        <v>197</v>
      </c>
      <c r="C581" s="4">
        <v>2023</v>
      </c>
      <c r="D581" s="23" t="s">
        <v>198</v>
      </c>
      <c r="E581" s="15" t="s">
        <v>179</v>
      </c>
      <c r="F581" s="4" t="s">
        <v>579</v>
      </c>
      <c r="G581" s="4" t="s">
        <v>766</v>
      </c>
      <c r="H581" s="4" t="s">
        <v>199</v>
      </c>
      <c r="I581" s="4" t="s">
        <v>200</v>
      </c>
      <c r="J581" s="4" t="s">
        <v>201</v>
      </c>
      <c r="K581">
        <v>49.486099600000003</v>
      </c>
      <c r="L581">
        <v>15.2752824</v>
      </c>
      <c r="M581" s="4">
        <v>90</v>
      </c>
      <c r="P581" s="5" t="s">
        <v>185</v>
      </c>
      <c r="Q581" s="17" t="s">
        <v>185</v>
      </c>
      <c r="R581" s="5" t="s">
        <v>867</v>
      </c>
      <c r="S581" s="5" t="s">
        <v>867</v>
      </c>
      <c r="T581" s="4">
        <v>2</v>
      </c>
      <c r="V581" s="4">
        <v>2.95</v>
      </c>
      <c r="X581" s="4" t="s">
        <v>99</v>
      </c>
      <c r="Y581" s="4">
        <v>16.3</v>
      </c>
      <c r="Z581" s="4">
        <v>8</v>
      </c>
      <c r="AA581" s="4">
        <v>7.2</v>
      </c>
      <c r="AH581" s="25">
        <f t="shared" si="9"/>
        <v>0</v>
      </c>
      <c r="AI581" s="4">
        <v>172.65796529146002</v>
      </c>
      <c r="AJ581" s="4">
        <v>13.401351094395524</v>
      </c>
      <c r="AN581" s="4" t="s">
        <v>96</v>
      </c>
      <c r="AO581" s="4" t="s">
        <v>98</v>
      </c>
    </row>
    <row r="582" spans="1:41" ht="13.8" customHeight="1" x14ac:dyDescent="0.3">
      <c r="A582" s="4" t="s">
        <v>1240</v>
      </c>
      <c r="B582" s="4" t="s">
        <v>197</v>
      </c>
      <c r="C582" s="4">
        <v>2023</v>
      </c>
      <c r="D582" s="23" t="s">
        <v>198</v>
      </c>
      <c r="E582" s="15" t="s">
        <v>179</v>
      </c>
      <c r="F582" s="4" t="s">
        <v>579</v>
      </c>
      <c r="G582" s="4" t="s">
        <v>766</v>
      </c>
      <c r="H582" s="4" t="s">
        <v>199</v>
      </c>
      <c r="I582" s="4" t="s">
        <v>200</v>
      </c>
      <c r="J582" s="4" t="s">
        <v>201</v>
      </c>
      <c r="K582">
        <v>49.486099600000003</v>
      </c>
      <c r="L582">
        <v>15.2752824</v>
      </c>
      <c r="M582" s="4">
        <v>90</v>
      </c>
      <c r="P582" s="5" t="s">
        <v>185</v>
      </c>
      <c r="Q582" s="17" t="s">
        <v>185</v>
      </c>
      <c r="R582" s="5" t="s">
        <v>867</v>
      </c>
      <c r="S582" s="5" t="s">
        <v>867</v>
      </c>
      <c r="T582" s="4">
        <v>12</v>
      </c>
      <c r="V582" s="4">
        <v>1.65</v>
      </c>
      <c r="X582" s="4" t="s">
        <v>99</v>
      </c>
      <c r="Y582" s="4">
        <v>22.2</v>
      </c>
      <c r="Z582" s="4">
        <v>8.1999999999999993</v>
      </c>
      <c r="AA582" s="4">
        <v>2.7</v>
      </c>
      <c r="AH582" s="25">
        <f t="shared" si="9"/>
        <v>0</v>
      </c>
      <c r="AI582" s="4">
        <v>180.71192748139035</v>
      </c>
      <c r="AJ582" s="4">
        <v>0.33124560552841226</v>
      </c>
      <c r="AN582" s="4" t="s">
        <v>96</v>
      </c>
      <c r="AO582" s="4" t="s">
        <v>98</v>
      </c>
    </row>
    <row r="583" spans="1:41" ht="13.8" customHeight="1" x14ac:dyDescent="0.3">
      <c r="A583" s="4" t="s">
        <v>1240</v>
      </c>
      <c r="B583" s="4" t="s">
        <v>197</v>
      </c>
      <c r="C583" s="4">
        <v>2023</v>
      </c>
      <c r="D583" s="23" t="s">
        <v>198</v>
      </c>
      <c r="E583" s="15" t="s">
        <v>179</v>
      </c>
      <c r="F583" s="4" t="s">
        <v>579</v>
      </c>
      <c r="G583" s="4" t="s">
        <v>766</v>
      </c>
      <c r="H583" s="4" t="s">
        <v>199</v>
      </c>
      <c r="I583" s="4" t="s">
        <v>200</v>
      </c>
      <c r="J583" s="4" t="s">
        <v>201</v>
      </c>
      <c r="K583">
        <v>49.486099600000003</v>
      </c>
      <c r="L583">
        <v>15.2752824</v>
      </c>
      <c r="M583" s="4">
        <v>90</v>
      </c>
      <c r="P583" s="5" t="s">
        <v>185</v>
      </c>
      <c r="Q583" s="17" t="s">
        <v>185</v>
      </c>
      <c r="R583" s="5" t="s">
        <v>867</v>
      </c>
      <c r="S583" s="5" t="s">
        <v>867</v>
      </c>
      <c r="T583" s="4">
        <v>11</v>
      </c>
      <c r="V583" s="4">
        <v>1.3</v>
      </c>
      <c r="X583" s="4" t="s">
        <v>99</v>
      </c>
      <c r="Y583" s="4">
        <v>16.899999999999999</v>
      </c>
      <c r="Z583" s="4">
        <v>8.5</v>
      </c>
      <c r="AA583" s="4">
        <v>9.1</v>
      </c>
      <c r="AH583" s="25">
        <f t="shared" si="9"/>
        <v>0</v>
      </c>
      <c r="AI583" s="4">
        <v>183.56238646431805</v>
      </c>
      <c r="AJ583" s="4">
        <v>11.552986771411707</v>
      </c>
      <c r="AN583" s="4" t="s">
        <v>96</v>
      </c>
      <c r="AO583" s="4" t="s">
        <v>98</v>
      </c>
    </row>
    <row r="584" spans="1:41" ht="13.8" customHeight="1" x14ac:dyDescent="0.3">
      <c r="A584" s="4" t="s">
        <v>1240</v>
      </c>
      <c r="B584" s="4" t="s">
        <v>197</v>
      </c>
      <c r="C584" s="4">
        <v>2023</v>
      </c>
      <c r="D584" s="23" t="s">
        <v>198</v>
      </c>
      <c r="E584" s="15" t="s">
        <v>179</v>
      </c>
      <c r="F584" s="4" t="s">
        <v>579</v>
      </c>
      <c r="G584" s="4" t="s">
        <v>766</v>
      </c>
      <c r="H584" s="4" t="s">
        <v>199</v>
      </c>
      <c r="I584" s="4" t="s">
        <v>200</v>
      </c>
      <c r="J584" s="4" t="s">
        <v>201</v>
      </c>
      <c r="K584">
        <v>49.486099600000003</v>
      </c>
      <c r="L584">
        <v>15.2752824</v>
      </c>
      <c r="M584" s="4">
        <v>90</v>
      </c>
      <c r="P584" s="5" t="s">
        <v>185</v>
      </c>
      <c r="Q584" s="17" t="s">
        <v>185</v>
      </c>
      <c r="R584" s="5" t="s">
        <v>867</v>
      </c>
      <c r="S584" s="5" t="s">
        <v>867</v>
      </c>
      <c r="T584" s="4">
        <v>10</v>
      </c>
      <c r="V584" s="4">
        <v>2.86</v>
      </c>
      <c r="X584" s="4" t="s">
        <v>99</v>
      </c>
      <c r="Y584" s="4">
        <v>23.9</v>
      </c>
      <c r="Z584" s="4">
        <v>9</v>
      </c>
      <c r="AA584" s="4">
        <v>4.2</v>
      </c>
      <c r="AH584" s="25">
        <f t="shared" si="9"/>
        <v>0</v>
      </c>
      <c r="AI584" s="4">
        <v>195.70320003634086</v>
      </c>
      <c r="AJ584" s="4">
        <v>2.1988793039811014</v>
      </c>
      <c r="AN584" s="4" t="s">
        <v>96</v>
      </c>
      <c r="AO584" s="4" t="s">
        <v>98</v>
      </c>
    </row>
    <row r="585" spans="1:41" ht="13.8" customHeight="1" x14ac:dyDescent="0.3">
      <c r="A585" s="4" t="s">
        <v>1240</v>
      </c>
      <c r="B585" s="4" t="s">
        <v>197</v>
      </c>
      <c r="C585" s="4">
        <v>2023</v>
      </c>
      <c r="D585" s="23" t="s">
        <v>198</v>
      </c>
      <c r="E585" s="15" t="s">
        <v>179</v>
      </c>
      <c r="F585" s="4" t="s">
        <v>579</v>
      </c>
      <c r="G585" s="4" t="s">
        <v>766</v>
      </c>
      <c r="H585" s="4" t="s">
        <v>199</v>
      </c>
      <c r="I585" s="4" t="s">
        <v>200</v>
      </c>
      <c r="J585" s="4" t="s">
        <v>201</v>
      </c>
      <c r="K585">
        <v>49.486099600000003</v>
      </c>
      <c r="L585">
        <v>15.2752824</v>
      </c>
      <c r="M585" s="4">
        <v>90</v>
      </c>
      <c r="P585" s="5" t="s">
        <v>185</v>
      </c>
      <c r="Q585" s="17" t="s">
        <v>185</v>
      </c>
      <c r="R585" s="5" t="s">
        <v>867</v>
      </c>
      <c r="S585" s="5" t="s">
        <v>867</v>
      </c>
      <c r="T585" s="4">
        <v>1</v>
      </c>
      <c r="V585" s="4">
        <v>2</v>
      </c>
      <c r="X585" s="4" t="s">
        <v>99</v>
      </c>
      <c r="Y585" s="4">
        <v>24.8</v>
      </c>
      <c r="Z585" s="4">
        <v>9.1999999999999993</v>
      </c>
      <c r="AA585" s="4">
        <v>6.3</v>
      </c>
      <c r="AH585" s="25">
        <f t="shared" si="9"/>
        <v>0</v>
      </c>
      <c r="AI585" s="4">
        <v>197.18916356603981</v>
      </c>
      <c r="AJ585" s="4">
        <v>0.83029371280094866</v>
      </c>
      <c r="AN585" s="4" t="s">
        <v>96</v>
      </c>
      <c r="AO585" s="4" t="s">
        <v>98</v>
      </c>
    </row>
    <row r="586" spans="1:41" ht="13.8" customHeight="1" x14ac:dyDescent="0.3">
      <c r="A586" s="4" t="s">
        <v>1240</v>
      </c>
      <c r="B586" s="4" t="s">
        <v>197</v>
      </c>
      <c r="C586" s="4">
        <v>2023</v>
      </c>
      <c r="D586" s="23" t="s">
        <v>198</v>
      </c>
      <c r="E586" s="15" t="s">
        <v>179</v>
      </c>
      <c r="F586" s="4" t="s">
        <v>579</v>
      </c>
      <c r="G586" s="4" t="s">
        <v>766</v>
      </c>
      <c r="H586" s="4" t="s">
        <v>199</v>
      </c>
      <c r="I586" s="4" t="s">
        <v>200</v>
      </c>
      <c r="J586" s="4" t="s">
        <v>201</v>
      </c>
      <c r="K586">
        <v>49.486099600000003</v>
      </c>
      <c r="L586">
        <v>15.2752824</v>
      </c>
      <c r="M586" s="4">
        <v>90</v>
      </c>
      <c r="P586" s="5" t="s">
        <v>185</v>
      </c>
      <c r="Q586" s="17" t="s">
        <v>185</v>
      </c>
      <c r="R586" s="5" t="s">
        <v>867</v>
      </c>
      <c r="S586" s="5" t="s">
        <v>867</v>
      </c>
      <c r="T586" s="4">
        <v>8</v>
      </c>
      <c r="V586" s="4">
        <v>2.4900000000000002</v>
      </c>
      <c r="X586" s="4" t="s">
        <v>99</v>
      </c>
      <c r="Y586" s="4">
        <v>22.7</v>
      </c>
      <c r="Z586" s="4">
        <v>8.4</v>
      </c>
      <c r="AA586" s="4">
        <v>3.2</v>
      </c>
      <c r="AH586" s="25">
        <f t="shared" si="9"/>
        <v>0</v>
      </c>
      <c r="AI586" s="4">
        <v>217.45108122994273</v>
      </c>
      <c r="AJ586" s="4">
        <v>2.2722074930214098</v>
      </c>
      <c r="AN586" s="4" t="s">
        <v>96</v>
      </c>
      <c r="AO586" s="4" t="s">
        <v>98</v>
      </c>
    </row>
    <row r="587" spans="1:41" ht="13.8" customHeight="1" x14ac:dyDescent="0.3">
      <c r="A587" s="4" t="s">
        <v>1240</v>
      </c>
      <c r="B587" s="4" t="s">
        <v>197</v>
      </c>
      <c r="C587" s="4">
        <v>2023</v>
      </c>
      <c r="D587" s="23" t="s">
        <v>198</v>
      </c>
      <c r="E587" s="15" t="s">
        <v>179</v>
      </c>
      <c r="F587" s="4" t="s">
        <v>579</v>
      </c>
      <c r="G587" s="4" t="s">
        <v>766</v>
      </c>
      <c r="H587" s="4" t="s">
        <v>199</v>
      </c>
      <c r="I587" s="4" t="s">
        <v>200</v>
      </c>
      <c r="J587" s="4" t="s">
        <v>201</v>
      </c>
      <c r="K587">
        <v>49.486099600000003</v>
      </c>
      <c r="L587">
        <v>15.2752824</v>
      </c>
      <c r="M587" s="4">
        <v>90</v>
      </c>
      <c r="P587" s="5" t="s">
        <v>185</v>
      </c>
      <c r="Q587" s="17" t="s">
        <v>185</v>
      </c>
      <c r="R587" s="5" t="s">
        <v>867</v>
      </c>
      <c r="S587" s="5" t="s">
        <v>867</v>
      </c>
      <c r="T587" s="4">
        <v>10</v>
      </c>
      <c r="V587" s="4">
        <v>2.76</v>
      </c>
      <c r="X587" s="4" t="s">
        <v>99</v>
      </c>
      <c r="Y587" s="4">
        <v>24.8</v>
      </c>
      <c r="Z587" s="4">
        <v>9.1</v>
      </c>
      <c r="AA587" s="4">
        <v>5</v>
      </c>
      <c r="AH587" s="25">
        <f t="shared" si="9"/>
        <v>0</v>
      </c>
      <c r="AI587" s="4">
        <v>221.08935801533093</v>
      </c>
      <c r="AJ587" s="4">
        <v>0.41370042914166616</v>
      </c>
      <c r="AN587" s="4" t="s">
        <v>96</v>
      </c>
      <c r="AO587" s="4" t="s">
        <v>98</v>
      </c>
    </row>
    <row r="588" spans="1:41" ht="13.8" customHeight="1" x14ac:dyDescent="0.3">
      <c r="A588" s="4" t="s">
        <v>1240</v>
      </c>
      <c r="B588" s="4" t="s">
        <v>197</v>
      </c>
      <c r="C588" s="4">
        <v>2023</v>
      </c>
      <c r="D588" s="23" t="s">
        <v>198</v>
      </c>
      <c r="E588" s="15" t="s">
        <v>179</v>
      </c>
      <c r="F588" s="4" t="s">
        <v>579</v>
      </c>
      <c r="G588" s="4" t="s">
        <v>766</v>
      </c>
      <c r="H588" s="4" t="s">
        <v>199</v>
      </c>
      <c r="I588" s="4" t="s">
        <v>200</v>
      </c>
      <c r="J588" s="4" t="s">
        <v>201</v>
      </c>
      <c r="K588">
        <v>49.486099600000003</v>
      </c>
      <c r="L588">
        <v>15.2752824</v>
      </c>
      <c r="M588" s="4">
        <v>90</v>
      </c>
      <c r="P588" s="5" t="s">
        <v>185</v>
      </c>
      <c r="Q588" s="17" t="s">
        <v>185</v>
      </c>
      <c r="R588" s="5" t="s">
        <v>867</v>
      </c>
      <c r="S588" s="5" t="s">
        <v>867</v>
      </c>
      <c r="T588" s="4">
        <v>10</v>
      </c>
      <c r="V588" s="4">
        <v>2.83</v>
      </c>
      <c r="X588" s="4" t="s">
        <v>99</v>
      </c>
      <c r="Y588" s="4">
        <v>17</v>
      </c>
      <c r="Z588" s="4">
        <v>8.3000000000000007</v>
      </c>
      <c r="AA588" s="4">
        <v>7.4</v>
      </c>
      <c r="AH588" s="25">
        <f t="shared" si="9"/>
        <v>0</v>
      </c>
      <c r="AI588" s="4">
        <v>268.83935675325836</v>
      </c>
      <c r="AJ588" s="4">
        <v>9.1705536044811193</v>
      </c>
      <c r="AN588" s="4" t="s">
        <v>96</v>
      </c>
      <c r="AO588" s="4" t="s">
        <v>98</v>
      </c>
    </row>
    <row r="589" spans="1:41" ht="13.8" customHeight="1" x14ac:dyDescent="0.3">
      <c r="A589" s="4" t="s">
        <v>1240</v>
      </c>
      <c r="B589" s="4" t="s">
        <v>197</v>
      </c>
      <c r="C589" s="4">
        <v>2023</v>
      </c>
      <c r="D589" s="23" t="s">
        <v>198</v>
      </c>
      <c r="E589" s="15" t="s">
        <v>179</v>
      </c>
      <c r="F589" s="4" t="s">
        <v>579</v>
      </c>
      <c r="G589" s="4" t="s">
        <v>766</v>
      </c>
      <c r="H589" s="4" t="s">
        <v>199</v>
      </c>
      <c r="I589" s="4" t="s">
        <v>200</v>
      </c>
      <c r="J589" s="4" t="s">
        <v>201</v>
      </c>
      <c r="K589">
        <v>49.486099600000003</v>
      </c>
      <c r="L589">
        <v>15.2752824</v>
      </c>
      <c r="M589" s="4">
        <v>90</v>
      </c>
      <c r="P589" s="5" t="s">
        <v>185</v>
      </c>
      <c r="Q589" s="17" t="s">
        <v>185</v>
      </c>
      <c r="R589" s="5" t="s">
        <v>867</v>
      </c>
      <c r="S589" s="5" t="s">
        <v>867</v>
      </c>
      <c r="T589" s="4">
        <v>15</v>
      </c>
      <c r="V589" s="4">
        <v>1</v>
      </c>
      <c r="X589" s="4" t="s">
        <v>99</v>
      </c>
      <c r="Y589" s="4">
        <v>26.5</v>
      </c>
      <c r="Z589" s="4">
        <v>9.6</v>
      </c>
      <c r="AA589" s="4">
        <v>16.3</v>
      </c>
      <c r="AH589" s="25">
        <f t="shared" si="9"/>
        <v>0</v>
      </c>
      <c r="AI589" s="4">
        <v>269.68713006409092</v>
      </c>
      <c r="AJ589" s="4">
        <v>6.3841013768455621</v>
      </c>
      <c r="AN589" s="4" t="s">
        <v>96</v>
      </c>
      <c r="AO589" s="4" t="s">
        <v>98</v>
      </c>
    </row>
    <row r="590" spans="1:41" ht="13.8" customHeight="1" x14ac:dyDescent="0.3">
      <c r="A590" s="4" t="s">
        <v>1240</v>
      </c>
      <c r="B590" s="4" t="s">
        <v>197</v>
      </c>
      <c r="C590" s="4">
        <v>2023</v>
      </c>
      <c r="D590" s="23" t="s">
        <v>198</v>
      </c>
      <c r="E590" s="15" t="s">
        <v>179</v>
      </c>
      <c r="F590" s="4" t="s">
        <v>579</v>
      </c>
      <c r="G590" s="4" t="s">
        <v>766</v>
      </c>
      <c r="H590" s="4" t="s">
        <v>199</v>
      </c>
      <c r="I590" s="4" t="s">
        <v>200</v>
      </c>
      <c r="J590" s="4" t="s">
        <v>201</v>
      </c>
      <c r="K590">
        <v>49.486099600000003</v>
      </c>
      <c r="L590">
        <v>15.2752824</v>
      </c>
      <c r="M590" s="4">
        <v>90</v>
      </c>
      <c r="P590" s="5" t="s">
        <v>185</v>
      </c>
      <c r="Q590" s="17" t="s">
        <v>185</v>
      </c>
      <c r="R590" s="5" t="s">
        <v>867</v>
      </c>
      <c r="S590" s="5" t="s">
        <v>867</v>
      </c>
      <c r="T590" s="4">
        <v>10</v>
      </c>
      <c r="V590" s="4">
        <v>2.75</v>
      </c>
      <c r="X590" s="4" t="s">
        <v>99</v>
      </c>
      <c r="Y590" s="4">
        <v>21.5</v>
      </c>
      <c r="Z590" s="4">
        <v>8</v>
      </c>
      <c r="AA590" s="4">
        <v>1.6</v>
      </c>
      <c r="AH590" s="25">
        <f t="shared" si="9"/>
        <v>0</v>
      </c>
      <c r="AI590" s="4">
        <v>272.80093260273111</v>
      </c>
      <c r="AJ590" s="4">
        <v>3.9454875515853507</v>
      </c>
      <c r="AN590" s="4" t="s">
        <v>96</v>
      </c>
      <c r="AO590" s="4" t="s">
        <v>98</v>
      </c>
    </row>
    <row r="591" spans="1:41" ht="13.8" customHeight="1" x14ac:dyDescent="0.3">
      <c r="A591" s="4" t="s">
        <v>1240</v>
      </c>
      <c r="B591" s="4" t="s">
        <v>197</v>
      </c>
      <c r="C591" s="4">
        <v>2023</v>
      </c>
      <c r="D591" s="23" t="s">
        <v>198</v>
      </c>
      <c r="E591" s="15" t="s">
        <v>179</v>
      </c>
      <c r="F591" s="4" t="s">
        <v>579</v>
      </c>
      <c r="G591" s="4" t="s">
        <v>766</v>
      </c>
      <c r="H591" s="4" t="s">
        <v>199</v>
      </c>
      <c r="I591" s="4" t="s">
        <v>200</v>
      </c>
      <c r="J591" s="4" t="s">
        <v>201</v>
      </c>
      <c r="K591">
        <v>49.486099600000003</v>
      </c>
      <c r="L591">
        <v>15.2752824</v>
      </c>
      <c r="M591" s="4">
        <v>90</v>
      </c>
      <c r="P591" s="5" t="s">
        <v>185</v>
      </c>
      <c r="Q591" s="17" t="s">
        <v>185</v>
      </c>
      <c r="R591" s="5" t="s">
        <v>867</v>
      </c>
      <c r="S591" s="5" t="s">
        <v>867</v>
      </c>
      <c r="T591" s="4">
        <v>15</v>
      </c>
      <c r="V591" s="4">
        <v>1.02</v>
      </c>
      <c r="X591" s="4" t="s">
        <v>99</v>
      </c>
      <c r="Y591" s="4">
        <v>22.5</v>
      </c>
      <c r="Z591" s="4">
        <v>9</v>
      </c>
      <c r="AA591" s="4">
        <v>5.2</v>
      </c>
      <c r="AH591" s="25">
        <f t="shared" si="9"/>
        <v>0</v>
      </c>
      <c r="AI591" s="4">
        <v>275.29273216286543</v>
      </c>
      <c r="AJ591" s="4">
        <v>5.7411308384420083</v>
      </c>
      <c r="AN591" s="4" t="s">
        <v>96</v>
      </c>
      <c r="AO591" s="4" t="s">
        <v>98</v>
      </c>
    </row>
    <row r="592" spans="1:41" ht="13.8" customHeight="1" x14ac:dyDescent="0.3">
      <c r="A592" s="4" t="s">
        <v>1240</v>
      </c>
      <c r="B592" s="4" t="s">
        <v>197</v>
      </c>
      <c r="C592" s="4">
        <v>2023</v>
      </c>
      <c r="D592" s="23" t="s">
        <v>198</v>
      </c>
      <c r="E592" s="15" t="s">
        <v>179</v>
      </c>
      <c r="F592" s="4" t="s">
        <v>579</v>
      </c>
      <c r="G592" s="4" t="s">
        <v>766</v>
      </c>
      <c r="H592" s="4" t="s">
        <v>199</v>
      </c>
      <c r="I592" s="4" t="s">
        <v>200</v>
      </c>
      <c r="J592" s="4" t="s">
        <v>201</v>
      </c>
      <c r="K592">
        <v>49.486099600000003</v>
      </c>
      <c r="L592">
        <v>15.2752824</v>
      </c>
      <c r="M592" s="4">
        <v>90</v>
      </c>
      <c r="P592" s="5" t="s">
        <v>185</v>
      </c>
      <c r="Q592" s="17" t="s">
        <v>185</v>
      </c>
      <c r="R592" s="5" t="s">
        <v>867</v>
      </c>
      <c r="S592" s="5" t="s">
        <v>867</v>
      </c>
      <c r="T592" s="4">
        <v>8</v>
      </c>
      <c r="V592" s="4">
        <v>2.64</v>
      </c>
      <c r="X592" s="4" t="s">
        <v>99</v>
      </c>
      <c r="Y592" s="4">
        <v>24.2</v>
      </c>
      <c r="Z592" s="4">
        <v>9.1</v>
      </c>
      <c r="AA592" s="4">
        <v>5.4</v>
      </c>
      <c r="AH592" s="25">
        <f t="shared" si="9"/>
        <v>0</v>
      </c>
      <c r="AI592" s="4">
        <v>307.3513939997967</v>
      </c>
      <c r="AJ592" s="4">
        <v>2.4553778484416195</v>
      </c>
      <c r="AN592" s="4" t="s">
        <v>96</v>
      </c>
      <c r="AO592" s="4" t="s">
        <v>98</v>
      </c>
    </row>
    <row r="593" spans="1:41" ht="13.8" customHeight="1" x14ac:dyDescent="0.3">
      <c r="A593" s="4" t="s">
        <v>1240</v>
      </c>
      <c r="B593" s="4" t="s">
        <v>197</v>
      </c>
      <c r="C593" s="4">
        <v>2023</v>
      </c>
      <c r="D593" s="23" t="s">
        <v>198</v>
      </c>
      <c r="E593" s="15" t="s">
        <v>179</v>
      </c>
      <c r="F593" s="4" t="s">
        <v>579</v>
      </c>
      <c r="G593" s="4" t="s">
        <v>766</v>
      </c>
      <c r="H593" s="4" t="s">
        <v>199</v>
      </c>
      <c r="I593" s="4" t="s">
        <v>200</v>
      </c>
      <c r="J593" s="4" t="s">
        <v>201</v>
      </c>
      <c r="K593">
        <v>49.486099600000003</v>
      </c>
      <c r="L593">
        <v>15.2752824</v>
      </c>
      <c r="M593" s="4">
        <v>90</v>
      </c>
      <c r="P593" s="5" t="s">
        <v>185</v>
      </c>
      <c r="Q593" s="17" t="s">
        <v>185</v>
      </c>
      <c r="R593" s="5" t="s">
        <v>867</v>
      </c>
      <c r="S593" s="5" t="s">
        <v>867</v>
      </c>
      <c r="T593" s="4">
        <v>7</v>
      </c>
      <c r="V593" s="4">
        <v>3.01</v>
      </c>
      <c r="X593" s="4" t="s">
        <v>99</v>
      </c>
      <c r="Y593" s="4">
        <v>15.7</v>
      </c>
      <c r="Z593" s="4">
        <v>7.9</v>
      </c>
      <c r="AA593" s="4">
        <v>7.2</v>
      </c>
      <c r="AH593" s="25">
        <f t="shared" si="9"/>
        <v>0</v>
      </c>
      <c r="AI593" s="4">
        <v>354.81368914010915</v>
      </c>
      <c r="AJ593" s="4">
        <v>9.9980038325903973</v>
      </c>
      <c r="AN593" s="4" t="s">
        <v>96</v>
      </c>
      <c r="AO593" s="4" t="s">
        <v>98</v>
      </c>
    </row>
    <row r="594" spans="1:41" ht="13.8" customHeight="1" x14ac:dyDescent="0.3">
      <c r="A594" s="4" t="s">
        <v>1240</v>
      </c>
      <c r="B594" s="4" t="s">
        <v>197</v>
      </c>
      <c r="C594" s="4">
        <v>2023</v>
      </c>
      <c r="D594" s="23" t="s">
        <v>198</v>
      </c>
      <c r="E594" s="15" t="s">
        <v>179</v>
      </c>
      <c r="F594" s="4" t="s">
        <v>579</v>
      </c>
      <c r="G594" s="4" t="s">
        <v>766</v>
      </c>
      <c r="H594" s="4" t="s">
        <v>199</v>
      </c>
      <c r="I594" s="4" t="s">
        <v>200</v>
      </c>
      <c r="J594" s="4" t="s">
        <v>201</v>
      </c>
      <c r="K594">
        <v>49.486099600000003</v>
      </c>
      <c r="L594">
        <v>15.2752824</v>
      </c>
      <c r="M594" s="4">
        <v>90</v>
      </c>
      <c r="P594" s="5" t="s">
        <v>185</v>
      </c>
      <c r="Q594" s="17" t="s">
        <v>185</v>
      </c>
      <c r="R594" s="5" t="s">
        <v>867</v>
      </c>
      <c r="S594" s="5" t="s">
        <v>867</v>
      </c>
      <c r="T594" s="4">
        <v>14</v>
      </c>
      <c r="V594" s="4">
        <v>0.99</v>
      </c>
      <c r="X594" s="4" t="s">
        <v>99</v>
      </c>
      <c r="Y594" s="4">
        <v>22.7</v>
      </c>
      <c r="Z594" s="4">
        <v>8.9</v>
      </c>
      <c r="AA594" s="4">
        <v>8.6999999999999993</v>
      </c>
      <c r="AH594" s="25">
        <f t="shared" si="9"/>
        <v>0</v>
      </c>
      <c r="AI594" s="4">
        <v>388.64479386785382</v>
      </c>
      <c r="AJ594" s="4">
        <v>9.2575061107013035</v>
      </c>
      <c r="AN594" s="4" t="s">
        <v>96</v>
      </c>
      <c r="AO594" s="4" t="s">
        <v>98</v>
      </c>
    </row>
    <row r="595" spans="1:41" ht="13.8" customHeight="1" x14ac:dyDescent="0.3">
      <c r="A595" s="4" t="s">
        <v>1240</v>
      </c>
      <c r="B595" s="4" t="s">
        <v>197</v>
      </c>
      <c r="C595" s="4">
        <v>2023</v>
      </c>
      <c r="D595" s="23" t="s">
        <v>198</v>
      </c>
      <c r="E595" s="15" t="s">
        <v>179</v>
      </c>
      <c r="F595" s="4" t="s">
        <v>579</v>
      </c>
      <c r="G595" s="4" t="s">
        <v>766</v>
      </c>
      <c r="H595" s="4" t="s">
        <v>199</v>
      </c>
      <c r="I595" s="4" t="s">
        <v>200</v>
      </c>
      <c r="J595" s="4" t="s">
        <v>201</v>
      </c>
      <c r="K595">
        <v>49.486099600000003</v>
      </c>
      <c r="L595">
        <v>15.2752824</v>
      </c>
      <c r="M595" s="4">
        <v>90</v>
      </c>
      <c r="P595" s="5" t="s">
        <v>185</v>
      </c>
      <c r="Q595" s="17" t="s">
        <v>185</v>
      </c>
      <c r="R595" s="5" t="s">
        <v>867</v>
      </c>
      <c r="S595" s="5" t="s">
        <v>867</v>
      </c>
      <c r="T595" s="4">
        <v>6</v>
      </c>
      <c r="V595" s="4">
        <v>1.68</v>
      </c>
      <c r="X595" s="4" t="s">
        <v>99</v>
      </c>
      <c r="Y595" s="4">
        <v>21.1</v>
      </c>
      <c r="Z595" s="4">
        <v>7.8</v>
      </c>
      <c r="AA595" s="4">
        <v>0.68</v>
      </c>
      <c r="AH595" s="25">
        <f t="shared" si="9"/>
        <v>0</v>
      </c>
      <c r="AI595" s="4">
        <v>389.11371683696302</v>
      </c>
      <c r="AJ595" s="4">
        <v>2.8497160236095067</v>
      </c>
      <c r="AN595" s="4" t="s">
        <v>96</v>
      </c>
      <c r="AO595" s="4" t="s">
        <v>98</v>
      </c>
    </row>
    <row r="596" spans="1:41" ht="13.8" customHeight="1" x14ac:dyDescent="0.3">
      <c r="A596" s="4" t="s">
        <v>1240</v>
      </c>
      <c r="B596" s="4" t="s">
        <v>197</v>
      </c>
      <c r="C596" s="4">
        <v>2023</v>
      </c>
      <c r="D596" s="23" t="s">
        <v>198</v>
      </c>
      <c r="E596" s="15" t="s">
        <v>179</v>
      </c>
      <c r="F596" s="4" t="s">
        <v>579</v>
      </c>
      <c r="G596" s="4" t="s">
        <v>766</v>
      </c>
      <c r="H596" s="4" t="s">
        <v>199</v>
      </c>
      <c r="I596" s="4" t="s">
        <v>200</v>
      </c>
      <c r="J596" s="4" t="s">
        <v>201</v>
      </c>
      <c r="K596">
        <v>49.486099600000003</v>
      </c>
      <c r="L596">
        <v>15.2752824</v>
      </c>
      <c r="M596" s="4">
        <v>90</v>
      </c>
      <c r="P596" s="5" t="s">
        <v>185</v>
      </c>
      <c r="Q596" s="17" t="s">
        <v>185</v>
      </c>
      <c r="R596" s="5" t="s">
        <v>867</v>
      </c>
      <c r="S596" s="5" t="s">
        <v>867</v>
      </c>
      <c r="T596" s="4">
        <v>8</v>
      </c>
      <c r="V596" s="4">
        <v>2.5499999999999998</v>
      </c>
      <c r="X596" s="4" t="s">
        <v>99</v>
      </c>
      <c r="Y596" s="4">
        <v>16.2</v>
      </c>
      <c r="Z596" s="4">
        <v>7.9</v>
      </c>
      <c r="AA596" s="4">
        <v>6.6</v>
      </c>
      <c r="AH596" s="25">
        <f t="shared" si="9"/>
        <v>0</v>
      </c>
      <c r="AI596" s="4">
        <v>404.73976722233459</v>
      </c>
      <c r="AJ596" s="4">
        <v>11.156860906887133</v>
      </c>
      <c r="AN596" s="4" t="s">
        <v>96</v>
      </c>
      <c r="AO596" s="4" t="s">
        <v>98</v>
      </c>
    </row>
    <row r="597" spans="1:41" ht="13.8" customHeight="1" x14ac:dyDescent="0.3">
      <c r="A597" s="4" t="s">
        <v>1240</v>
      </c>
      <c r="B597" s="4" t="s">
        <v>197</v>
      </c>
      <c r="C597" s="4">
        <v>2023</v>
      </c>
      <c r="D597" s="23" t="s">
        <v>198</v>
      </c>
      <c r="E597" s="15" t="s">
        <v>179</v>
      </c>
      <c r="F597" s="4" t="s">
        <v>579</v>
      </c>
      <c r="G597" s="4" t="s">
        <v>766</v>
      </c>
      <c r="H597" s="4" t="s">
        <v>199</v>
      </c>
      <c r="I597" s="4" t="s">
        <v>200</v>
      </c>
      <c r="J597" s="4" t="s">
        <v>201</v>
      </c>
      <c r="K597">
        <v>49.486099600000003</v>
      </c>
      <c r="L597">
        <v>15.2752824</v>
      </c>
      <c r="M597" s="4">
        <v>90</v>
      </c>
      <c r="P597" s="5" t="s">
        <v>185</v>
      </c>
      <c r="Q597" s="17" t="s">
        <v>185</v>
      </c>
      <c r="R597" s="5" t="s">
        <v>867</v>
      </c>
      <c r="S597" s="5" t="s">
        <v>867</v>
      </c>
      <c r="T597" s="4">
        <v>1</v>
      </c>
      <c r="V597" s="4">
        <v>1.92</v>
      </c>
      <c r="X597" s="4" t="s">
        <v>99</v>
      </c>
      <c r="Y597" s="4">
        <v>21.2</v>
      </c>
      <c r="Z597" s="4">
        <v>8.1</v>
      </c>
      <c r="AA597" s="4">
        <v>2</v>
      </c>
      <c r="AH597" s="25">
        <f t="shared" si="9"/>
        <v>0</v>
      </c>
      <c r="AI597" s="4">
        <v>419.58625315581008</v>
      </c>
      <c r="AJ597" s="4">
        <v>0.8052723386292957</v>
      </c>
      <c r="AN597" s="4" t="s">
        <v>96</v>
      </c>
      <c r="AO597" s="4" t="s">
        <v>98</v>
      </c>
    </row>
    <row r="598" spans="1:41" ht="13.8" customHeight="1" x14ac:dyDescent="0.3">
      <c r="A598" s="4" t="s">
        <v>1240</v>
      </c>
      <c r="B598" s="4" t="s">
        <v>197</v>
      </c>
      <c r="C598" s="4">
        <v>2023</v>
      </c>
      <c r="D598" s="23" t="s">
        <v>198</v>
      </c>
      <c r="E598" s="15" t="s">
        <v>179</v>
      </c>
      <c r="F598" s="4" t="s">
        <v>579</v>
      </c>
      <c r="G598" s="4" t="s">
        <v>766</v>
      </c>
      <c r="H598" s="4" t="s">
        <v>199</v>
      </c>
      <c r="I598" s="4" t="s">
        <v>200</v>
      </c>
      <c r="J598" s="4" t="s">
        <v>201</v>
      </c>
      <c r="K598">
        <v>49.486099600000003</v>
      </c>
      <c r="L598">
        <v>15.2752824</v>
      </c>
      <c r="M598" s="4">
        <v>90</v>
      </c>
      <c r="P598" s="5" t="s">
        <v>185</v>
      </c>
      <c r="Q598" s="17" t="s">
        <v>185</v>
      </c>
      <c r="R598" s="5" t="s">
        <v>867</v>
      </c>
      <c r="S598" s="5" t="s">
        <v>867</v>
      </c>
      <c r="T598" s="4">
        <v>2</v>
      </c>
      <c r="V598" s="4">
        <v>3.29</v>
      </c>
      <c r="X598" s="4" t="s">
        <v>99</v>
      </c>
      <c r="Y598" s="4">
        <v>26</v>
      </c>
      <c r="Z598" s="4">
        <v>9.5</v>
      </c>
      <c r="AA598" s="4">
        <v>12</v>
      </c>
      <c r="AH598" s="25">
        <f t="shared" si="9"/>
        <v>0</v>
      </c>
      <c r="AI598" s="4">
        <v>482.62018051602348</v>
      </c>
      <c r="AJ598" s="4">
        <v>2.4020638349536543</v>
      </c>
      <c r="AN598" s="4" t="s">
        <v>96</v>
      </c>
      <c r="AO598" s="4" t="s">
        <v>98</v>
      </c>
    </row>
    <row r="599" spans="1:41" ht="13.8" customHeight="1" x14ac:dyDescent="0.3">
      <c r="A599" s="4" t="s">
        <v>1240</v>
      </c>
      <c r="B599" s="4" t="s">
        <v>197</v>
      </c>
      <c r="C599" s="4">
        <v>2023</v>
      </c>
      <c r="D599" s="23" t="s">
        <v>198</v>
      </c>
      <c r="E599" s="15" t="s">
        <v>179</v>
      </c>
      <c r="F599" s="4" t="s">
        <v>579</v>
      </c>
      <c r="G599" s="4" t="s">
        <v>766</v>
      </c>
      <c r="H599" s="4" t="s">
        <v>199</v>
      </c>
      <c r="I599" s="4" t="s">
        <v>200</v>
      </c>
      <c r="J599" s="4" t="s">
        <v>201</v>
      </c>
      <c r="K599">
        <v>49.486099600000003</v>
      </c>
      <c r="L599">
        <v>15.2752824</v>
      </c>
      <c r="M599" s="4">
        <v>90</v>
      </c>
      <c r="P599" s="5" t="s">
        <v>185</v>
      </c>
      <c r="Q599" s="17" t="s">
        <v>185</v>
      </c>
      <c r="R599" s="5" t="s">
        <v>867</v>
      </c>
      <c r="S599" s="5" t="s">
        <v>867</v>
      </c>
      <c r="T599" s="4">
        <v>3</v>
      </c>
      <c r="V599" s="4">
        <v>4.87</v>
      </c>
      <c r="X599" s="4" t="s">
        <v>99</v>
      </c>
      <c r="Y599" s="4">
        <v>17.2</v>
      </c>
      <c r="Z599" s="4">
        <v>8.5</v>
      </c>
      <c r="AA599" s="4">
        <v>9.5</v>
      </c>
      <c r="AH599" s="25">
        <f t="shared" si="9"/>
        <v>0</v>
      </c>
      <c r="AI599" s="4">
        <v>491.55412880831102</v>
      </c>
      <c r="AJ599" s="4">
        <v>18.235284831087085</v>
      </c>
      <c r="AN599" s="4" t="s">
        <v>96</v>
      </c>
      <c r="AO599" s="4" t="s">
        <v>98</v>
      </c>
    </row>
    <row r="600" spans="1:41" ht="13.8" customHeight="1" x14ac:dyDescent="0.3">
      <c r="A600" s="4" t="s">
        <v>1240</v>
      </c>
      <c r="B600" s="4" t="s">
        <v>197</v>
      </c>
      <c r="C600" s="4">
        <v>2023</v>
      </c>
      <c r="D600" s="23" t="s">
        <v>198</v>
      </c>
      <c r="E600" s="15" t="s">
        <v>179</v>
      </c>
      <c r="F600" s="4" t="s">
        <v>579</v>
      </c>
      <c r="G600" s="4" t="s">
        <v>766</v>
      </c>
      <c r="H600" s="4" t="s">
        <v>199</v>
      </c>
      <c r="I600" s="4" t="s">
        <v>200</v>
      </c>
      <c r="J600" s="4" t="s">
        <v>201</v>
      </c>
      <c r="K600">
        <v>49.486099600000003</v>
      </c>
      <c r="L600">
        <v>15.2752824</v>
      </c>
      <c r="M600" s="4">
        <v>90</v>
      </c>
      <c r="P600" s="5" t="s">
        <v>185</v>
      </c>
      <c r="Q600" s="17" t="s">
        <v>185</v>
      </c>
      <c r="R600" s="5" t="s">
        <v>867</v>
      </c>
      <c r="S600" s="5" t="s">
        <v>867</v>
      </c>
      <c r="T600" s="4">
        <v>12</v>
      </c>
      <c r="V600" s="4">
        <v>1.72</v>
      </c>
      <c r="X600" s="4" t="s">
        <v>99</v>
      </c>
      <c r="Y600" s="4">
        <v>23.9</v>
      </c>
      <c r="Z600" s="4">
        <v>9</v>
      </c>
      <c r="AA600" s="4">
        <v>4.2</v>
      </c>
      <c r="AH600" s="25">
        <f t="shared" si="9"/>
        <v>0</v>
      </c>
      <c r="AI600" s="4">
        <v>498.74672254855756</v>
      </c>
      <c r="AJ600" s="4">
        <v>3.2435743110203688</v>
      </c>
      <c r="AN600" s="4" t="s">
        <v>96</v>
      </c>
      <c r="AO600" s="4" t="s">
        <v>98</v>
      </c>
    </row>
    <row r="601" spans="1:41" ht="13.8" customHeight="1" x14ac:dyDescent="0.3">
      <c r="A601" s="4" t="s">
        <v>1240</v>
      </c>
      <c r="B601" s="4" t="s">
        <v>197</v>
      </c>
      <c r="C601" s="4">
        <v>2023</v>
      </c>
      <c r="D601" s="23" t="s">
        <v>198</v>
      </c>
      <c r="E601" s="15" t="s">
        <v>179</v>
      </c>
      <c r="F601" s="4" t="s">
        <v>579</v>
      </c>
      <c r="G601" s="4" t="s">
        <v>766</v>
      </c>
      <c r="H601" s="4" t="s">
        <v>199</v>
      </c>
      <c r="I601" s="4" t="s">
        <v>200</v>
      </c>
      <c r="J601" s="4" t="s">
        <v>201</v>
      </c>
      <c r="K601">
        <v>49.486099600000003</v>
      </c>
      <c r="L601">
        <v>15.2752824</v>
      </c>
      <c r="M601" s="4">
        <v>90</v>
      </c>
      <c r="P601" s="5" t="s">
        <v>185</v>
      </c>
      <c r="Q601" s="17" t="s">
        <v>185</v>
      </c>
      <c r="R601" s="5" t="s">
        <v>867</v>
      </c>
      <c r="S601" s="5" t="s">
        <v>867</v>
      </c>
      <c r="T601" s="4">
        <v>5</v>
      </c>
      <c r="V601" s="4">
        <v>1.86</v>
      </c>
      <c r="X601" s="4" t="s">
        <v>99</v>
      </c>
      <c r="Y601" s="4">
        <v>27.5</v>
      </c>
      <c r="Z601" s="4">
        <v>9.9</v>
      </c>
      <c r="AA601" s="4">
        <v>22.5</v>
      </c>
      <c r="AH601" s="25">
        <f t="shared" si="9"/>
        <v>0</v>
      </c>
      <c r="AI601" s="4">
        <v>552.62998036889303</v>
      </c>
      <c r="AJ601" s="4">
        <v>1.6642407923907883</v>
      </c>
      <c r="AN601" s="4" t="s">
        <v>96</v>
      </c>
      <c r="AO601" s="4" t="s">
        <v>98</v>
      </c>
    </row>
    <row r="602" spans="1:41" ht="13.8" customHeight="1" x14ac:dyDescent="0.3">
      <c r="A602" s="4" t="s">
        <v>1240</v>
      </c>
      <c r="B602" s="4" t="s">
        <v>197</v>
      </c>
      <c r="C602" s="4">
        <v>2023</v>
      </c>
      <c r="D602" s="23" t="s">
        <v>198</v>
      </c>
      <c r="E602" s="15" t="s">
        <v>179</v>
      </c>
      <c r="F602" s="4" t="s">
        <v>579</v>
      </c>
      <c r="G602" s="4" t="s">
        <v>766</v>
      </c>
      <c r="H602" s="4" t="s">
        <v>199</v>
      </c>
      <c r="I602" s="4" t="s">
        <v>200</v>
      </c>
      <c r="J602" s="4" t="s">
        <v>201</v>
      </c>
      <c r="K602">
        <v>49.486099600000003</v>
      </c>
      <c r="L602">
        <v>15.2752824</v>
      </c>
      <c r="M602" s="4">
        <v>90</v>
      </c>
      <c r="P602" s="5" t="s">
        <v>185</v>
      </c>
      <c r="Q602" s="17" t="s">
        <v>185</v>
      </c>
      <c r="R602" s="5" t="s">
        <v>867</v>
      </c>
      <c r="S602" s="5" t="s">
        <v>867</v>
      </c>
      <c r="T602" s="4">
        <v>7</v>
      </c>
      <c r="V602" s="4">
        <v>3.16</v>
      </c>
      <c r="X602" s="4" t="s">
        <v>99</v>
      </c>
      <c r="Y602" s="4">
        <v>24.2</v>
      </c>
      <c r="Z602" s="4">
        <v>9.1999999999999993</v>
      </c>
      <c r="AA602" s="4">
        <v>6.1</v>
      </c>
      <c r="AH602" s="25">
        <f t="shared" si="9"/>
        <v>0</v>
      </c>
      <c r="AI602" s="4">
        <v>564.02460697636832</v>
      </c>
      <c r="AJ602" s="4">
        <v>1.7068123122880892</v>
      </c>
      <c r="AN602" s="4" t="s">
        <v>96</v>
      </c>
      <c r="AO602" s="4" t="s">
        <v>98</v>
      </c>
    </row>
    <row r="603" spans="1:41" ht="13.8" customHeight="1" x14ac:dyDescent="0.3">
      <c r="A603" s="4" t="s">
        <v>1240</v>
      </c>
      <c r="B603" s="4" t="s">
        <v>197</v>
      </c>
      <c r="C603" s="4">
        <v>2023</v>
      </c>
      <c r="D603" s="23" t="s">
        <v>198</v>
      </c>
      <c r="E603" s="15" t="s">
        <v>179</v>
      </c>
      <c r="F603" s="4" t="s">
        <v>579</v>
      </c>
      <c r="G603" s="4" t="s">
        <v>766</v>
      </c>
      <c r="H603" s="4" t="s">
        <v>199</v>
      </c>
      <c r="I603" s="4" t="s">
        <v>200</v>
      </c>
      <c r="J603" s="4" t="s">
        <v>201</v>
      </c>
      <c r="K603">
        <v>49.486099600000003</v>
      </c>
      <c r="L603">
        <v>15.2752824</v>
      </c>
      <c r="M603" s="4">
        <v>90</v>
      </c>
      <c r="P603" s="5" t="s">
        <v>185</v>
      </c>
      <c r="Q603" s="17" t="s">
        <v>185</v>
      </c>
      <c r="R603" s="5" t="s">
        <v>867</v>
      </c>
      <c r="S603" s="5" t="s">
        <v>867</v>
      </c>
      <c r="T603" s="4">
        <v>4</v>
      </c>
      <c r="V603" s="4">
        <v>2.89</v>
      </c>
      <c r="X603" s="4" t="s">
        <v>99</v>
      </c>
      <c r="Y603" s="4">
        <v>21.4</v>
      </c>
      <c r="Z603" s="4">
        <v>7.8</v>
      </c>
      <c r="AA603" s="4">
        <v>0.47</v>
      </c>
      <c r="AH603" s="25">
        <f t="shared" si="9"/>
        <v>0</v>
      </c>
      <c r="AI603" s="4">
        <v>594.2146030530954</v>
      </c>
      <c r="AJ603" s="4">
        <v>3.0656118301770623</v>
      </c>
      <c r="AN603" s="4" t="s">
        <v>96</v>
      </c>
      <c r="AO603" s="4" t="s">
        <v>98</v>
      </c>
    </row>
    <row r="604" spans="1:41" ht="13.8" customHeight="1" x14ac:dyDescent="0.3">
      <c r="A604" s="4" t="s">
        <v>1240</v>
      </c>
      <c r="B604" s="4" t="s">
        <v>197</v>
      </c>
      <c r="C604" s="4">
        <v>2023</v>
      </c>
      <c r="D604" s="23" t="s">
        <v>198</v>
      </c>
      <c r="E604" s="15" t="s">
        <v>179</v>
      </c>
      <c r="F604" s="4" t="s">
        <v>579</v>
      </c>
      <c r="G604" s="4" t="s">
        <v>766</v>
      </c>
      <c r="H604" s="4" t="s">
        <v>199</v>
      </c>
      <c r="I604" s="4" t="s">
        <v>200</v>
      </c>
      <c r="J604" s="4" t="s">
        <v>201</v>
      </c>
      <c r="K604">
        <v>49.486099600000003</v>
      </c>
      <c r="L604">
        <v>15.2752824</v>
      </c>
      <c r="M604" s="4">
        <v>90</v>
      </c>
      <c r="P604" s="5" t="s">
        <v>185</v>
      </c>
      <c r="Q604" s="17" t="s">
        <v>185</v>
      </c>
      <c r="R604" s="5" t="s">
        <v>867</v>
      </c>
      <c r="S604" s="5" t="s">
        <v>867</v>
      </c>
      <c r="T604" s="4">
        <v>10</v>
      </c>
      <c r="V604" s="4">
        <v>2.74</v>
      </c>
      <c r="X604" s="4" t="s">
        <v>99</v>
      </c>
      <c r="Y604" s="4">
        <v>22.7</v>
      </c>
      <c r="Z604" s="4">
        <v>8.6</v>
      </c>
      <c r="AA604" s="4">
        <v>4.8</v>
      </c>
      <c r="AH604" s="25">
        <f t="shared" si="9"/>
        <v>0</v>
      </c>
      <c r="AI604" s="4">
        <v>638.107372131734</v>
      </c>
      <c r="AJ604" s="4">
        <v>1.4465859578067237</v>
      </c>
      <c r="AN604" s="4" t="s">
        <v>96</v>
      </c>
      <c r="AO604" s="4" t="s">
        <v>98</v>
      </c>
    </row>
    <row r="605" spans="1:41" ht="13.8" customHeight="1" x14ac:dyDescent="0.3">
      <c r="A605" s="4" t="s">
        <v>1240</v>
      </c>
      <c r="B605" s="4" t="s">
        <v>197</v>
      </c>
      <c r="C605" s="4">
        <v>2023</v>
      </c>
      <c r="D605" s="23" t="s">
        <v>198</v>
      </c>
      <c r="E605" s="15" t="s">
        <v>179</v>
      </c>
      <c r="F605" s="4" t="s">
        <v>579</v>
      </c>
      <c r="G605" s="4" t="s">
        <v>766</v>
      </c>
      <c r="H605" s="4" t="s">
        <v>199</v>
      </c>
      <c r="I605" s="4" t="s">
        <v>200</v>
      </c>
      <c r="J605" s="4" t="s">
        <v>201</v>
      </c>
      <c r="K605">
        <v>49.486099600000003</v>
      </c>
      <c r="L605">
        <v>15.2752824</v>
      </c>
      <c r="M605" s="4">
        <v>90</v>
      </c>
      <c r="P605" s="5" t="s">
        <v>185</v>
      </c>
      <c r="Q605" s="17" t="s">
        <v>185</v>
      </c>
      <c r="R605" s="5" t="s">
        <v>867</v>
      </c>
      <c r="S605" s="5" t="s">
        <v>867</v>
      </c>
      <c r="T605" s="4">
        <v>3</v>
      </c>
      <c r="V605" s="4">
        <v>4.8499999999999996</v>
      </c>
      <c r="X605" s="4" t="s">
        <v>99</v>
      </c>
      <c r="Y605" s="4">
        <v>26.5</v>
      </c>
      <c r="Z605" s="4">
        <v>9.5</v>
      </c>
      <c r="AA605" s="4">
        <v>13.6</v>
      </c>
      <c r="AH605" s="25">
        <f t="shared" si="9"/>
        <v>0</v>
      </c>
      <c r="AI605" s="4">
        <v>638.59343927375244</v>
      </c>
      <c r="AJ605" s="4">
        <v>3.1802365140719768</v>
      </c>
      <c r="AN605" s="4" t="s">
        <v>96</v>
      </c>
      <c r="AO605" s="4" t="s">
        <v>98</v>
      </c>
    </row>
    <row r="606" spans="1:41" ht="13.8" customHeight="1" x14ac:dyDescent="0.3">
      <c r="A606" s="4" t="s">
        <v>1240</v>
      </c>
      <c r="B606" s="4" t="s">
        <v>197</v>
      </c>
      <c r="C606" s="4">
        <v>2023</v>
      </c>
      <c r="D606" s="23" t="s">
        <v>198</v>
      </c>
      <c r="E606" s="15" t="s">
        <v>179</v>
      </c>
      <c r="F606" s="4" t="s">
        <v>579</v>
      </c>
      <c r="G606" s="4" t="s">
        <v>766</v>
      </c>
      <c r="H606" s="4" t="s">
        <v>199</v>
      </c>
      <c r="I606" s="4" t="s">
        <v>200</v>
      </c>
      <c r="J606" s="4" t="s">
        <v>201</v>
      </c>
      <c r="K606">
        <v>49.486099600000003</v>
      </c>
      <c r="L606">
        <v>15.2752824</v>
      </c>
      <c r="M606" s="4">
        <v>90</v>
      </c>
      <c r="P606" s="5" t="s">
        <v>185</v>
      </c>
      <c r="Q606" s="17" t="s">
        <v>185</v>
      </c>
      <c r="R606" s="5" t="s">
        <v>867</v>
      </c>
      <c r="S606" s="5" t="s">
        <v>867</v>
      </c>
      <c r="T606" s="4">
        <v>6</v>
      </c>
      <c r="V606" s="4">
        <v>1.64</v>
      </c>
      <c r="X606" s="4" t="s">
        <v>99</v>
      </c>
      <c r="Y606" s="4">
        <v>22.6</v>
      </c>
      <c r="Z606" s="4">
        <v>8.3000000000000007</v>
      </c>
      <c r="AA606" s="4">
        <v>3.6</v>
      </c>
      <c r="AH606" s="25">
        <f t="shared" si="9"/>
        <v>0</v>
      </c>
      <c r="AI606" s="4">
        <v>639.33663500937405</v>
      </c>
      <c r="AJ606" s="4">
        <v>1.1417649292486389</v>
      </c>
      <c r="AN606" s="4" t="s">
        <v>96</v>
      </c>
      <c r="AO606" s="4" t="s">
        <v>98</v>
      </c>
    </row>
    <row r="607" spans="1:41" ht="13.8" customHeight="1" x14ac:dyDescent="0.3">
      <c r="A607" s="4" t="s">
        <v>1240</v>
      </c>
      <c r="B607" s="4" t="s">
        <v>197</v>
      </c>
      <c r="C607" s="4">
        <v>2023</v>
      </c>
      <c r="D607" s="23" t="s">
        <v>198</v>
      </c>
      <c r="E607" s="15" t="s">
        <v>179</v>
      </c>
      <c r="F607" s="4" t="s">
        <v>579</v>
      </c>
      <c r="G607" s="4" t="s">
        <v>766</v>
      </c>
      <c r="H607" s="4" t="s">
        <v>199</v>
      </c>
      <c r="I607" s="4" t="s">
        <v>200</v>
      </c>
      <c r="J607" s="4" t="s">
        <v>201</v>
      </c>
      <c r="K607">
        <v>49.486099600000003</v>
      </c>
      <c r="L607">
        <v>15.2752824</v>
      </c>
      <c r="M607" s="4">
        <v>90</v>
      </c>
      <c r="P607" s="5" t="s">
        <v>185</v>
      </c>
      <c r="Q607" s="17" t="s">
        <v>185</v>
      </c>
      <c r="R607" s="5" t="s">
        <v>867</v>
      </c>
      <c r="S607" s="5" t="s">
        <v>867</v>
      </c>
      <c r="T607" s="4">
        <v>3</v>
      </c>
      <c r="V607" s="4">
        <v>4.9000000000000004</v>
      </c>
      <c r="X607" s="4" t="s">
        <v>99</v>
      </c>
      <c r="Y607" s="4">
        <v>16.3</v>
      </c>
      <c r="Z607" s="4">
        <v>8</v>
      </c>
      <c r="AA607" s="4">
        <v>6.8</v>
      </c>
      <c r="AH607" s="25">
        <f t="shared" si="9"/>
        <v>0</v>
      </c>
      <c r="AI607" s="4">
        <v>674.76770884995381</v>
      </c>
      <c r="AJ607" s="4">
        <v>15.963831251069619</v>
      </c>
      <c r="AN607" s="4" t="s">
        <v>96</v>
      </c>
      <c r="AO607" s="4" t="s">
        <v>98</v>
      </c>
    </row>
    <row r="608" spans="1:41" ht="13.8" customHeight="1" x14ac:dyDescent="0.3">
      <c r="A608" s="4" t="s">
        <v>1240</v>
      </c>
      <c r="B608" s="4" t="s">
        <v>197</v>
      </c>
      <c r="C608" s="4">
        <v>2023</v>
      </c>
      <c r="D608" s="23" t="s">
        <v>198</v>
      </c>
      <c r="E608" s="15" t="s">
        <v>179</v>
      </c>
      <c r="F608" s="4" t="s">
        <v>579</v>
      </c>
      <c r="G608" s="4" t="s">
        <v>766</v>
      </c>
      <c r="H608" s="4" t="s">
        <v>199</v>
      </c>
      <c r="I608" s="4" t="s">
        <v>200</v>
      </c>
      <c r="J608" s="4" t="s">
        <v>201</v>
      </c>
      <c r="K608">
        <v>49.486099600000003</v>
      </c>
      <c r="L608">
        <v>15.2752824</v>
      </c>
      <c r="M608" s="4">
        <v>90</v>
      </c>
      <c r="P608" s="5" t="s">
        <v>185</v>
      </c>
      <c r="Q608" s="17" t="s">
        <v>185</v>
      </c>
      <c r="R608" s="5" t="s">
        <v>867</v>
      </c>
      <c r="S608" s="5" t="s">
        <v>867</v>
      </c>
      <c r="T608" s="4">
        <v>7</v>
      </c>
      <c r="V608" s="4">
        <v>2.92</v>
      </c>
      <c r="X608" s="4" t="s">
        <v>99</v>
      </c>
      <c r="Y608" s="4">
        <v>17.100000000000001</v>
      </c>
      <c r="Z608" s="4">
        <v>8.1999999999999993</v>
      </c>
      <c r="AA608" s="4">
        <v>8.3000000000000007</v>
      </c>
      <c r="AH608" s="25">
        <f t="shared" si="9"/>
        <v>0</v>
      </c>
      <c r="AI608" s="4">
        <v>677.26974354769231</v>
      </c>
      <c r="AJ608" s="4">
        <v>17.918606881384363</v>
      </c>
      <c r="AN608" s="4" t="s">
        <v>96</v>
      </c>
      <c r="AO608" s="4" t="s">
        <v>98</v>
      </c>
    </row>
    <row r="609" spans="1:41" ht="13.8" customHeight="1" x14ac:dyDescent="0.3">
      <c r="A609" s="4" t="s">
        <v>1240</v>
      </c>
      <c r="B609" s="4" t="s">
        <v>197</v>
      </c>
      <c r="C609" s="4">
        <v>2023</v>
      </c>
      <c r="D609" s="23" t="s">
        <v>198</v>
      </c>
      <c r="E609" s="15" t="s">
        <v>179</v>
      </c>
      <c r="F609" s="4" t="s">
        <v>579</v>
      </c>
      <c r="G609" s="4" t="s">
        <v>766</v>
      </c>
      <c r="H609" s="4" t="s">
        <v>199</v>
      </c>
      <c r="I609" s="4" t="s">
        <v>200</v>
      </c>
      <c r="J609" s="4" t="s">
        <v>201</v>
      </c>
      <c r="K609">
        <v>49.486099600000003</v>
      </c>
      <c r="L609">
        <v>15.2752824</v>
      </c>
      <c r="M609" s="4">
        <v>90</v>
      </c>
      <c r="P609" s="5" t="s">
        <v>185</v>
      </c>
      <c r="Q609" s="17" t="s">
        <v>185</v>
      </c>
      <c r="R609" s="5" t="s">
        <v>867</v>
      </c>
      <c r="S609" s="5" t="s">
        <v>867</v>
      </c>
      <c r="T609" s="4">
        <v>7</v>
      </c>
      <c r="V609" s="4">
        <v>3.09</v>
      </c>
      <c r="X609" s="4" t="s">
        <v>99</v>
      </c>
      <c r="Y609" s="4">
        <v>26</v>
      </c>
      <c r="Z609" s="4">
        <v>9.4</v>
      </c>
      <c r="AA609" s="4">
        <v>11.6</v>
      </c>
      <c r="AH609" s="25">
        <f t="shared" si="9"/>
        <v>0</v>
      </c>
      <c r="AI609" s="4">
        <v>683.94063733294672</v>
      </c>
      <c r="AJ609" s="4">
        <v>1.3395728366142143</v>
      </c>
      <c r="AN609" s="4" t="s">
        <v>96</v>
      </c>
      <c r="AO609" s="4" t="s">
        <v>98</v>
      </c>
    </row>
    <row r="610" spans="1:41" ht="13.8" customHeight="1" x14ac:dyDescent="0.3">
      <c r="A610" s="4" t="s">
        <v>1240</v>
      </c>
      <c r="B610" s="4" t="s">
        <v>197</v>
      </c>
      <c r="C610" s="4">
        <v>2023</v>
      </c>
      <c r="D610" s="23" t="s">
        <v>198</v>
      </c>
      <c r="E610" s="15" t="s">
        <v>179</v>
      </c>
      <c r="F610" s="4" t="s">
        <v>579</v>
      </c>
      <c r="G610" s="4" t="s">
        <v>766</v>
      </c>
      <c r="H610" s="4" t="s">
        <v>199</v>
      </c>
      <c r="I610" s="4" t="s">
        <v>200</v>
      </c>
      <c r="J610" s="4" t="s">
        <v>201</v>
      </c>
      <c r="K610">
        <v>49.486099600000003</v>
      </c>
      <c r="L610">
        <v>15.2752824</v>
      </c>
      <c r="M610" s="4">
        <v>90</v>
      </c>
      <c r="P610" s="5" t="s">
        <v>185</v>
      </c>
      <c r="Q610" s="17" t="s">
        <v>185</v>
      </c>
      <c r="R610" s="5" t="s">
        <v>867</v>
      </c>
      <c r="S610" s="5" t="s">
        <v>867</v>
      </c>
      <c r="T610" s="4">
        <v>8</v>
      </c>
      <c r="V610" s="4">
        <v>2.25</v>
      </c>
      <c r="X610" s="4" t="s">
        <v>99</v>
      </c>
      <c r="Y610" s="4">
        <v>17</v>
      </c>
      <c r="Z610" s="4">
        <v>8.4</v>
      </c>
      <c r="AA610" s="4">
        <v>8.8000000000000007</v>
      </c>
      <c r="AH610" s="25">
        <f t="shared" si="9"/>
        <v>0</v>
      </c>
      <c r="AI610" s="4">
        <v>697.18025466444067</v>
      </c>
      <c r="AJ610" s="4">
        <v>8.4151514845702931</v>
      </c>
      <c r="AN610" s="4" t="s">
        <v>96</v>
      </c>
      <c r="AO610" s="4" t="s">
        <v>98</v>
      </c>
    </row>
    <row r="611" spans="1:41" ht="13.8" customHeight="1" x14ac:dyDescent="0.3">
      <c r="A611" s="4" t="s">
        <v>1240</v>
      </c>
      <c r="B611" s="4" t="s">
        <v>197</v>
      </c>
      <c r="C611" s="4">
        <v>2023</v>
      </c>
      <c r="D611" s="23" t="s">
        <v>198</v>
      </c>
      <c r="E611" s="15" t="s">
        <v>179</v>
      </c>
      <c r="F611" s="4" t="s">
        <v>579</v>
      </c>
      <c r="G611" s="4" t="s">
        <v>766</v>
      </c>
      <c r="H611" s="4" t="s">
        <v>199</v>
      </c>
      <c r="I611" s="4" t="s">
        <v>200</v>
      </c>
      <c r="J611" s="4" t="s">
        <v>201</v>
      </c>
      <c r="K611">
        <v>49.486099600000003</v>
      </c>
      <c r="L611">
        <v>15.2752824</v>
      </c>
      <c r="M611" s="4">
        <v>90</v>
      </c>
      <c r="P611" s="5" t="s">
        <v>185</v>
      </c>
      <c r="Q611" s="17" t="s">
        <v>185</v>
      </c>
      <c r="R611" s="5" t="s">
        <v>867</v>
      </c>
      <c r="S611" s="5" t="s">
        <v>867</v>
      </c>
      <c r="T611" s="4">
        <v>2</v>
      </c>
      <c r="V611" s="4">
        <v>3.03</v>
      </c>
      <c r="X611" s="4" t="s">
        <v>99</v>
      </c>
      <c r="Y611" s="4">
        <v>22.4</v>
      </c>
      <c r="Z611" s="4">
        <v>8.3000000000000007</v>
      </c>
      <c r="AA611" s="4">
        <v>2.7</v>
      </c>
      <c r="AH611" s="25">
        <f t="shared" si="9"/>
        <v>0</v>
      </c>
      <c r="AI611" s="4">
        <v>733.1681284885359</v>
      </c>
      <c r="AJ611" s="4">
        <v>2.1074549557056352</v>
      </c>
      <c r="AN611" s="4" t="s">
        <v>96</v>
      </c>
      <c r="AO611" s="4" t="s">
        <v>98</v>
      </c>
    </row>
    <row r="612" spans="1:41" ht="13.8" customHeight="1" x14ac:dyDescent="0.3">
      <c r="A612" s="4" t="s">
        <v>1240</v>
      </c>
      <c r="B612" s="4" t="s">
        <v>197</v>
      </c>
      <c r="C612" s="4">
        <v>2023</v>
      </c>
      <c r="D612" s="23" t="s">
        <v>198</v>
      </c>
      <c r="E612" s="15" t="s">
        <v>179</v>
      </c>
      <c r="F612" s="4" t="s">
        <v>579</v>
      </c>
      <c r="G612" s="4" t="s">
        <v>766</v>
      </c>
      <c r="H612" s="4" t="s">
        <v>199</v>
      </c>
      <c r="I612" s="4" t="s">
        <v>200</v>
      </c>
      <c r="J612" s="4" t="s">
        <v>201</v>
      </c>
      <c r="K612">
        <v>49.486099600000003</v>
      </c>
      <c r="L612">
        <v>15.2752824</v>
      </c>
      <c r="M612" s="4">
        <v>90</v>
      </c>
      <c r="P612" s="5" t="s">
        <v>185</v>
      </c>
      <c r="Q612" s="17" t="s">
        <v>185</v>
      </c>
      <c r="R612" s="5" t="s">
        <v>867</v>
      </c>
      <c r="S612" s="5" t="s">
        <v>867</v>
      </c>
      <c r="T612" s="4">
        <v>5</v>
      </c>
      <c r="V612" s="4">
        <v>1.75</v>
      </c>
      <c r="X612" s="4" t="s">
        <v>99</v>
      </c>
      <c r="Y612" s="4">
        <v>22.4</v>
      </c>
      <c r="Z612" s="4">
        <v>7.9</v>
      </c>
      <c r="AA612" s="4">
        <v>1.7</v>
      </c>
      <c r="AH612" s="25">
        <f t="shared" si="9"/>
        <v>0</v>
      </c>
      <c r="AI612" s="4">
        <v>780.98765250024803</v>
      </c>
      <c r="AJ612" s="4">
        <v>21.891152419341822</v>
      </c>
      <c r="AN612" s="4" t="s">
        <v>96</v>
      </c>
      <c r="AO612" s="4" t="s">
        <v>98</v>
      </c>
    </row>
    <row r="613" spans="1:41" ht="13.8" customHeight="1" x14ac:dyDescent="0.3">
      <c r="A613" s="4" t="s">
        <v>1240</v>
      </c>
      <c r="B613" s="4" t="s">
        <v>197</v>
      </c>
      <c r="C613" s="4">
        <v>2023</v>
      </c>
      <c r="D613" s="23" t="s">
        <v>198</v>
      </c>
      <c r="E613" s="15" t="s">
        <v>179</v>
      </c>
      <c r="F613" s="4" t="s">
        <v>579</v>
      </c>
      <c r="G613" s="4" t="s">
        <v>766</v>
      </c>
      <c r="H613" s="4" t="s">
        <v>199</v>
      </c>
      <c r="I613" s="4" t="s">
        <v>200</v>
      </c>
      <c r="J613" s="4" t="s">
        <v>201</v>
      </c>
      <c r="K613">
        <v>49.486099600000003</v>
      </c>
      <c r="L613">
        <v>15.2752824</v>
      </c>
      <c r="M613" s="4">
        <v>90</v>
      </c>
      <c r="P613" s="5" t="s">
        <v>185</v>
      </c>
      <c r="Q613" s="17" t="s">
        <v>185</v>
      </c>
      <c r="R613" s="5" t="s">
        <v>867</v>
      </c>
      <c r="S613" s="5" t="s">
        <v>867</v>
      </c>
      <c r="T613" s="4">
        <v>1</v>
      </c>
      <c r="V613" s="4">
        <v>1.92</v>
      </c>
      <c r="X613" s="4" t="s">
        <v>99</v>
      </c>
      <c r="Y613" s="4">
        <v>22.4</v>
      </c>
      <c r="Z613" s="4">
        <v>8.5</v>
      </c>
      <c r="AA613" s="4">
        <v>4.0999999999999996</v>
      </c>
      <c r="AH613" s="25">
        <f t="shared" si="9"/>
        <v>0</v>
      </c>
      <c r="AI613" s="4">
        <v>901.54466366536155</v>
      </c>
      <c r="AJ613" s="4">
        <v>6.1050161852081484</v>
      </c>
      <c r="AN613" s="4" t="s">
        <v>96</v>
      </c>
      <c r="AO613" s="4" t="s">
        <v>98</v>
      </c>
    </row>
    <row r="614" spans="1:41" ht="13.8" customHeight="1" x14ac:dyDescent="0.3">
      <c r="A614" s="4" t="s">
        <v>1240</v>
      </c>
      <c r="B614" s="4" t="s">
        <v>197</v>
      </c>
      <c r="C614" s="4">
        <v>2023</v>
      </c>
      <c r="D614" s="23" t="s">
        <v>198</v>
      </c>
      <c r="E614" s="15" t="s">
        <v>179</v>
      </c>
      <c r="F614" s="4" t="s">
        <v>579</v>
      </c>
      <c r="G614" s="4" t="s">
        <v>766</v>
      </c>
      <c r="H614" s="4" t="s">
        <v>199</v>
      </c>
      <c r="I614" s="4" t="s">
        <v>200</v>
      </c>
      <c r="J614" s="4" t="s">
        <v>201</v>
      </c>
      <c r="K614">
        <v>49.486099600000003</v>
      </c>
      <c r="L614">
        <v>15.2752824</v>
      </c>
      <c r="M614" s="4">
        <v>90</v>
      </c>
      <c r="P614" s="5" t="s">
        <v>185</v>
      </c>
      <c r="Q614" s="17" t="s">
        <v>185</v>
      </c>
      <c r="R614" s="5" t="s">
        <v>867</v>
      </c>
      <c r="S614" s="5" t="s">
        <v>867</v>
      </c>
      <c r="T614" s="4">
        <v>2</v>
      </c>
      <c r="V614" s="4">
        <v>3.04</v>
      </c>
      <c r="X614" s="4" t="s">
        <v>99</v>
      </c>
      <c r="Y614" s="4">
        <v>21.6</v>
      </c>
      <c r="Z614" s="4">
        <v>7.9</v>
      </c>
      <c r="AA614" s="4">
        <v>1.3</v>
      </c>
      <c r="AH614" s="25">
        <f t="shared" si="9"/>
        <v>0</v>
      </c>
      <c r="AI614" s="4">
        <v>905.17176613888466</v>
      </c>
      <c r="AJ614" s="4">
        <v>2.0476759526613661</v>
      </c>
      <c r="AN614" s="4" t="s">
        <v>96</v>
      </c>
      <c r="AO614" s="4" t="s">
        <v>98</v>
      </c>
    </row>
    <row r="615" spans="1:41" ht="13.8" customHeight="1" x14ac:dyDescent="0.3">
      <c r="A615" s="4" t="s">
        <v>1240</v>
      </c>
      <c r="B615" s="4" t="s">
        <v>197</v>
      </c>
      <c r="C615" s="4">
        <v>2023</v>
      </c>
      <c r="D615" s="23" t="s">
        <v>198</v>
      </c>
      <c r="E615" s="15" t="s">
        <v>179</v>
      </c>
      <c r="F615" s="4" t="s">
        <v>579</v>
      </c>
      <c r="G615" s="4" t="s">
        <v>766</v>
      </c>
      <c r="H615" s="4" t="s">
        <v>199</v>
      </c>
      <c r="I615" s="4" t="s">
        <v>200</v>
      </c>
      <c r="J615" s="4" t="s">
        <v>201</v>
      </c>
      <c r="K615">
        <v>49.486099600000003</v>
      </c>
      <c r="L615">
        <v>15.2752824</v>
      </c>
      <c r="M615" s="4">
        <v>90</v>
      </c>
      <c r="P615" s="5" t="s">
        <v>185</v>
      </c>
      <c r="Q615" s="17" t="s">
        <v>185</v>
      </c>
      <c r="R615" s="5" t="s">
        <v>867</v>
      </c>
      <c r="S615" s="5" t="s">
        <v>867</v>
      </c>
      <c r="T615" s="4">
        <v>6</v>
      </c>
      <c r="V615" s="4">
        <v>1.82</v>
      </c>
      <c r="X615" s="4" t="s">
        <v>99</v>
      </c>
      <c r="Y615" s="4">
        <v>28.5</v>
      </c>
      <c r="Z615" s="4">
        <v>10</v>
      </c>
      <c r="AA615" s="4">
        <v>24.5</v>
      </c>
      <c r="AH615" s="25">
        <f t="shared" si="9"/>
        <v>0</v>
      </c>
      <c r="AI615" s="4">
        <v>921.74098258657091</v>
      </c>
      <c r="AJ615" s="4">
        <v>1.6153945151871694</v>
      </c>
      <c r="AN615" s="4" t="s">
        <v>96</v>
      </c>
      <c r="AO615" s="4" t="s">
        <v>98</v>
      </c>
    </row>
    <row r="616" spans="1:41" ht="13.8" customHeight="1" x14ac:dyDescent="0.3">
      <c r="A616" s="4" t="s">
        <v>1240</v>
      </c>
      <c r="B616" s="4" t="s">
        <v>197</v>
      </c>
      <c r="C616" s="4">
        <v>2023</v>
      </c>
      <c r="D616" s="23" t="s">
        <v>198</v>
      </c>
      <c r="E616" s="15" t="s">
        <v>179</v>
      </c>
      <c r="F616" s="4" t="s">
        <v>579</v>
      </c>
      <c r="G616" s="4" t="s">
        <v>766</v>
      </c>
      <c r="H616" s="4" t="s">
        <v>199</v>
      </c>
      <c r="I616" s="4" t="s">
        <v>200</v>
      </c>
      <c r="J616" s="4" t="s">
        <v>201</v>
      </c>
      <c r="K616">
        <v>49.486099600000003</v>
      </c>
      <c r="L616">
        <v>15.2752824</v>
      </c>
      <c r="M616" s="4">
        <v>90</v>
      </c>
      <c r="P616" s="5" t="s">
        <v>185</v>
      </c>
      <c r="Q616" s="17" t="s">
        <v>185</v>
      </c>
      <c r="R616" s="5" t="s">
        <v>867</v>
      </c>
      <c r="S616" s="5" t="s">
        <v>867</v>
      </c>
      <c r="T616" s="4">
        <v>5</v>
      </c>
      <c r="V616" s="4">
        <v>1.96</v>
      </c>
      <c r="X616" s="4" t="s">
        <v>99</v>
      </c>
      <c r="Y616" s="4">
        <v>25.1</v>
      </c>
      <c r="Z616" s="4">
        <v>9.3000000000000007</v>
      </c>
      <c r="AA616" s="4">
        <v>8.6</v>
      </c>
      <c r="AH616" s="25">
        <f t="shared" si="9"/>
        <v>0</v>
      </c>
      <c r="AI616" s="4">
        <v>935.77911170204129</v>
      </c>
      <c r="AJ616" s="4">
        <v>5.3585328758012478</v>
      </c>
      <c r="AN616" s="4" t="s">
        <v>96</v>
      </c>
      <c r="AO616" s="4" t="s">
        <v>98</v>
      </c>
    </row>
    <row r="617" spans="1:41" ht="13.8" customHeight="1" x14ac:dyDescent="0.3">
      <c r="A617" s="4" t="s">
        <v>1240</v>
      </c>
      <c r="B617" s="4" t="s">
        <v>197</v>
      </c>
      <c r="C617" s="4">
        <v>2023</v>
      </c>
      <c r="D617" s="23" t="s">
        <v>198</v>
      </c>
      <c r="E617" s="15" t="s">
        <v>179</v>
      </c>
      <c r="F617" s="4" t="s">
        <v>579</v>
      </c>
      <c r="G617" s="4" t="s">
        <v>766</v>
      </c>
      <c r="H617" s="4" t="s">
        <v>199</v>
      </c>
      <c r="I617" s="4" t="s">
        <v>200</v>
      </c>
      <c r="J617" s="4" t="s">
        <v>201</v>
      </c>
      <c r="K617">
        <v>49.486099600000003</v>
      </c>
      <c r="L617">
        <v>15.2752824</v>
      </c>
      <c r="M617" s="4">
        <v>90</v>
      </c>
      <c r="P617" s="5" t="s">
        <v>185</v>
      </c>
      <c r="Q617" s="17" t="s">
        <v>185</v>
      </c>
      <c r="R617" s="5" t="s">
        <v>867</v>
      </c>
      <c r="S617" s="5" t="s">
        <v>867</v>
      </c>
      <c r="T617" s="4">
        <v>4</v>
      </c>
      <c r="V617" s="4">
        <v>3.09</v>
      </c>
      <c r="X617" s="4" t="s">
        <v>99</v>
      </c>
      <c r="Y617" s="4">
        <v>24.5</v>
      </c>
      <c r="Z617" s="4">
        <v>9.3000000000000007</v>
      </c>
      <c r="AA617" s="4">
        <v>9.8000000000000007</v>
      </c>
      <c r="AH617" s="25">
        <f t="shared" si="9"/>
        <v>0</v>
      </c>
      <c r="AI617" s="4">
        <v>997.23983515480268</v>
      </c>
      <c r="AJ617" s="4">
        <v>1.2874209160567753</v>
      </c>
      <c r="AN617" s="4" t="s">
        <v>96</v>
      </c>
      <c r="AO617" s="4" t="s">
        <v>98</v>
      </c>
    </row>
    <row r="618" spans="1:41" ht="13.8" customHeight="1" x14ac:dyDescent="0.3">
      <c r="A618" s="4" t="s">
        <v>1240</v>
      </c>
      <c r="B618" s="4" t="s">
        <v>197</v>
      </c>
      <c r="C618" s="4">
        <v>2023</v>
      </c>
      <c r="D618" s="23" t="s">
        <v>198</v>
      </c>
      <c r="E618" s="15" t="s">
        <v>179</v>
      </c>
      <c r="F618" s="4" t="s">
        <v>579</v>
      </c>
      <c r="G618" s="4" t="s">
        <v>766</v>
      </c>
      <c r="H618" s="4" t="s">
        <v>199</v>
      </c>
      <c r="I618" s="4" t="s">
        <v>200</v>
      </c>
      <c r="J618" s="4" t="s">
        <v>201</v>
      </c>
      <c r="K618">
        <v>49.486099600000003</v>
      </c>
      <c r="L618">
        <v>15.2752824</v>
      </c>
      <c r="M618" s="4">
        <v>90</v>
      </c>
      <c r="P618" s="5" t="s">
        <v>185</v>
      </c>
      <c r="Q618" s="17" t="s">
        <v>185</v>
      </c>
      <c r="R618" s="5" t="s">
        <v>867</v>
      </c>
      <c r="S618" s="5" t="s">
        <v>867</v>
      </c>
      <c r="T618" s="4">
        <v>6</v>
      </c>
      <c r="V618" s="4">
        <v>1.8</v>
      </c>
      <c r="X618" s="4" t="s">
        <v>99</v>
      </c>
      <c r="Y618" s="4">
        <v>25.3</v>
      </c>
      <c r="Z618" s="4">
        <v>9.1999999999999993</v>
      </c>
      <c r="AA618" s="4">
        <v>6.4</v>
      </c>
      <c r="AH618" s="25">
        <f t="shared" si="9"/>
        <v>0</v>
      </c>
      <c r="AI618" s="4">
        <v>1052.0502587216724</v>
      </c>
      <c r="AJ618" s="4">
        <v>0.9744799604803025</v>
      </c>
      <c r="AN618" s="4" t="s">
        <v>96</v>
      </c>
      <c r="AO618" s="4" t="s">
        <v>98</v>
      </c>
    </row>
    <row r="619" spans="1:41" ht="13.8" customHeight="1" x14ac:dyDescent="0.3">
      <c r="A619" s="4" t="s">
        <v>1240</v>
      </c>
      <c r="B619" s="4" t="s">
        <v>197</v>
      </c>
      <c r="C619" s="4">
        <v>2023</v>
      </c>
      <c r="D619" s="23" t="s">
        <v>198</v>
      </c>
      <c r="E619" s="15" t="s">
        <v>179</v>
      </c>
      <c r="F619" s="4" t="s">
        <v>579</v>
      </c>
      <c r="G619" s="4" t="s">
        <v>766</v>
      </c>
      <c r="H619" s="4" t="s">
        <v>199</v>
      </c>
      <c r="I619" s="4" t="s">
        <v>200</v>
      </c>
      <c r="J619" s="4" t="s">
        <v>201</v>
      </c>
      <c r="K619">
        <v>49.486099600000003</v>
      </c>
      <c r="L619">
        <v>15.2752824</v>
      </c>
      <c r="M619" s="4">
        <v>90</v>
      </c>
      <c r="P619" s="5" t="s">
        <v>185</v>
      </c>
      <c r="Q619" s="17" t="s">
        <v>185</v>
      </c>
      <c r="R619" s="5" t="s">
        <v>867</v>
      </c>
      <c r="S619" s="5" t="s">
        <v>867</v>
      </c>
      <c r="T619" s="4">
        <v>2</v>
      </c>
      <c r="V619" s="4">
        <v>3.33</v>
      </c>
      <c r="X619" s="4" t="s">
        <v>99</v>
      </c>
      <c r="Y619" s="4">
        <v>24.3</v>
      </c>
      <c r="Z619" s="4">
        <v>9.1999999999999993</v>
      </c>
      <c r="AA619" s="4">
        <v>7.1</v>
      </c>
      <c r="AH619" s="25">
        <f t="shared" si="9"/>
        <v>0</v>
      </c>
      <c r="AI619" s="4">
        <v>1261.3958189667489</v>
      </c>
      <c r="AJ619" s="4">
        <v>1.0630061803247823</v>
      </c>
      <c r="AN619" s="4" t="s">
        <v>96</v>
      </c>
      <c r="AO619" s="4" t="s">
        <v>98</v>
      </c>
    </row>
    <row r="620" spans="1:41" ht="13.8" customHeight="1" x14ac:dyDescent="0.3">
      <c r="A620" s="4" t="s">
        <v>1240</v>
      </c>
      <c r="B620" s="4" t="s">
        <v>197</v>
      </c>
      <c r="C620" s="4">
        <v>2023</v>
      </c>
      <c r="D620" s="23" t="s">
        <v>198</v>
      </c>
      <c r="E620" s="15" t="s">
        <v>179</v>
      </c>
      <c r="F620" s="4" t="s">
        <v>579</v>
      </c>
      <c r="G620" s="4" t="s">
        <v>766</v>
      </c>
      <c r="H620" s="4" t="s">
        <v>199</v>
      </c>
      <c r="I620" s="4" t="s">
        <v>200</v>
      </c>
      <c r="J620" s="4" t="s">
        <v>201</v>
      </c>
      <c r="K620">
        <v>49.486099600000003</v>
      </c>
      <c r="L620">
        <v>15.2752824</v>
      </c>
      <c r="M620" s="4">
        <v>90</v>
      </c>
      <c r="P620" s="5" t="s">
        <v>185</v>
      </c>
      <c r="Q620" s="17" t="s">
        <v>185</v>
      </c>
      <c r="R620" s="5" t="s">
        <v>867</v>
      </c>
      <c r="S620" s="5" t="s">
        <v>867</v>
      </c>
      <c r="T620" s="4">
        <v>7</v>
      </c>
      <c r="V620" s="4">
        <v>2.95</v>
      </c>
      <c r="X620" s="4" t="s">
        <v>99</v>
      </c>
      <c r="Y620" s="4">
        <v>21.5</v>
      </c>
      <c r="Z620" s="4">
        <v>7.9</v>
      </c>
      <c r="AA620" s="4">
        <v>0.67</v>
      </c>
      <c r="AH620" s="25">
        <f t="shared" si="9"/>
        <v>0</v>
      </c>
      <c r="AI620" s="4">
        <v>1382.5932647890602</v>
      </c>
      <c r="AJ620" s="4">
        <v>2.0518515892534861</v>
      </c>
      <c r="AN620" s="4" t="s">
        <v>96</v>
      </c>
      <c r="AO620" s="4" t="s">
        <v>98</v>
      </c>
    </row>
    <row r="621" spans="1:41" ht="13.8" customHeight="1" x14ac:dyDescent="0.3">
      <c r="A621" s="4" t="s">
        <v>1240</v>
      </c>
      <c r="B621" s="4" t="s">
        <v>197</v>
      </c>
      <c r="C621" s="4">
        <v>2023</v>
      </c>
      <c r="D621" s="23" t="s">
        <v>198</v>
      </c>
      <c r="E621" s="15" t="s">
        <v>179</v>
      </c>
      <c r="F621" s="4" t="s">
        <v>579</v>
      </c>
      <c r="G621" s="4" t="s">
        <v>766</v>
      </c>
      <c r="H621" s="4" t="s">
        <v>199</v>
      </c>
      <c r="I621" s="4" t="s">
        <v>200</v>
      </c>
      <c r="J621" s="4" t="s">
        <v>201</v>
      </c>
      <c r="K621">
        <v>49.486099600000003</v>
      </c>
      <c r="L621">
        <v>15.2752824</v>
      </c>
      <c r="M621" s="4">
        <v>90</v>
      </c>
      <c r="P621" s="5" t="s">
        <v>185</v>
      </c>
      <c r="Q621" s="17" t="s">
        <v>185</v>
      </c>
      <c r="R621" s="5" t="s">
        <v>867</v>
      </c>
      <c r="S621" s="5" t="s">
        <v>867</v>
      </c>
      <c r="T621" s="4">
        <v>4</v>
      </c>
      <c r="V621" s="4">
        <v>2.83</v>
      </c>
      <c r="X621" s="4" t="s">
        <v>99</v>
      </c>
      <c r="Y621" s="4">
        <v>22.2</v>
      </c>
      <c r="Z621" s="4">
        <v>8</v>
      </c>
      <c r="AA621" s="4">
        <v>1.4</v>
      </c>
      <c r="AH621" s="25">
        <f t="shared" si="9"/>
        <v>0</v>
      </c>
      <c r="AI621" s="4">
        <v>1538.0878297290396</v>
      </c>
      <c r="AJ621" s="4">
        <v>1.006857656698982</v>
      </c>
      <c r="AN621" s="4" t="s">
        <v>96</v>
      </c>
      <c r="AO621" s="4" t="s">
        <v>98</v>
      </c>
    </row>
    <row r="622" spans="1:41" ht="13.8" customHeight="1" x14ac:dyDescent="0.3">
      <c r="A622" s="4" t="s">
        <v>1240</v>
      </c>
      <c r="B622" s="4" t="s">
        <v>197</v>
      </c>
      <c r="C622" s="4">
        <v>2023</v>
      </c>
      <c r="D622" s="23" t="s">
        <v>198</v>
      </c>
      <c r="E622" s="15" t="s">
        <v>179</v>
      </c>
      <c r="F622" s="4" t="s">
        <v>579</v>
      </c>
      <c r="G622" s="4" t="s">
        <v>766</v>
      </c>
      <c r="H622" s="4" t="s">
        <v>199</v>
      </c>
      <c r="I622" s="4" t="s">
        <v>200</v>
      </c>
      <c r="J622" s="4" t="s">
        <v>201</v>
      </c>
      <c r="K622">
        <v>49.486099600000003</v>
      </c>
      <c r="L622">
        <v>15.2752824</v>
      </c>
      <c r="M622" s="4">
        <v>90</v>
      </c>
      <c r="P622" s="5" t="s">
        <v>185</v>
      </c>
      <c r="Q622" s="17" t="s">
        <v>185</v>
      </c>
      <c r="R622" s="5" t="s">
        <v>867</v>
      </c>
      <c r="S622" s="5" t="s">
        <v>867</v>
      </c>
      <c r="T622" s="4">
        <v>3</v>
      </c>
      <c r="V622" s="4">
        <v>4.7300000000000004</v>
      </c>
      <c r="X622" s="4" t="s">
        <v>99</v>
      </c>
      <c r="Y622" s="4">
        <v>21.7</v>
      </c>
      <c r="Z622" s="4">
        <v>7.8</v>
      </c>
      <c r="AA622" s="4">
        <v>0.4</v>
      </c>
      <c r="AH622" s="25">
        <f t="shared" si="9"/>
        <v>0</v>
      </c>
      <c r="AI622" s="4">
        <v>1636.2791706498429</v>
      </c>
      <c r="AJ622" s="4">
        <v>11.62107743070808</v>
      </c>
      <c r="AN622" s="4" t="s">
        <v>96</v>
      </c>
      <c r="AO622" s="4" t="s">
        <v>98</v>
      </c>
    </row>
    <row r="623" spans="1:41" ht="13.8" customHeight="1" x14ac:dyDescent="0.3">
      <c r="A623" s="4" t="s">
        <v>1240</v>
      </c>
      <c r="B623" s="4" t="s">
        <v>197</v>
      </c>
      <c r="C623" s="4">
        <v>2023</v>
      </c>
      <c r="D623" s="23" t="s">
        <v>198</v>
      </c>
      <c r="E623" s="15" t="s">
        <v>179</v>
      </c>
      <c r="F623" s="4" t="s">
        <v>579</v>
      </c>
      <c r="G623" s="4" t="s">
        <v>766</v>
      </c>
      <c r="H623" s="4" t="s">
        <v>199</v>
      </c>
      <c r="I623" s="4" t="s">
        <v>200</v>
      </c>
      <c r="J623" s="4" t="s">
        <v>201</v>
      </c>
      <c r="K623">
        <v>49.486099600000003</v>
      </c>
      <c r="L623">
        <v>15.2752824</v>
      </c>
      <c r="M623" s="4">
        <v>90</v>
      </c>
      <c r="P623" s="5" t="s">
        <v>185</v>
      </c>
      <c r="Q623" s="17" t="s">
        <v>185</v>
      </c>
      <c r="R623" s="5" t="s">
        <v>867</v>
      </c>
      <c r="S623" s="5" t="s">
        <v>867</v>
      </c>
      <c r="T623" s="4">
        <v>3</v>
      </c>
      <c r="V623" s="4">
        <v>4.74</v>
      </c>
      <c r="X623" s="4" t="s">
        <v>99</v>
      </c>
      <c r="Y623" s="4">
        <v>22.4</v>
      </c>
      <c r="Z623" s="4">
        <v>8.1</v>
      </c>
      <c r="AA623" s="4">
        <v>2.1</v>
      </c>
      <c r="AH623" s="25">
        <f t="shared" si="9"/>
        <v>0</v>
      </c>
      <c r="AI623" s="4">
        <v>1700.9876156517346</v>
      </c>
      <c r="AJ623" s="4">
        <v>1.1898953526590526</v>
      </c>
      <c r="AN623" s="4" t="s">
        <v>96</v>
      </c>
      <c r="AO623" s="4" t="s">
        <v>98</v>
      </c>
    </row>
    <row r="624" spans="1:41" ht="13.8" customHeight="1" x14ac:dyDescent="0.3">
      <c r="A624" s="4" t="s">
        <v>1240</v>
      </c>
      <c r="B624" s="4" t="s">
        <v>197</v>
      </c>
      <c r="C624" s="4">
        <v>2023</v>
      </c>
      <c r="D624" s="23" t="s">
        <v>198</v>
      </c>
      <c r="E624" s="15" t="s">
        <v>179</v>
      </c>
      <c r="F624" s="4" t="s">
        <v>579</v>
      </c>
      <c r="G624" s="4" t="s">
        <v>766</v>
      </c>
      <c r="H624" s="4" t="s">
        <v>199</v>
      </c>
      <c r="I624" s="4" t="s">
        <v>200</v>
      </c>
      <c r="J624" s="4" t="s">
        <v>201</v>
      </c>
      <c r="K624">
        <v>49.486099600000003</v>
      </c>
      <c r="L624">
        <v>15.2752824</v>
      </c>
      <c r="M624" s="4">
        <v>90</v>
      </c>
      <c r="P624" s="5" t="s">
        <v>185</v>
      </c>
      <c r="Q624" s="17" t="s">
        <v>185</v>
      </c>
      <c r="R624" s="5" t="s">
        <v>867</v>
      </c>
      <c r="S624" s="5" t="s">
        <v>867</v>
      </c>
      <c r="T624" s="4">
        <v>4</v>
      </c>
      <c r="V624" s="4">
        <v>3.04</v>
      </c>
      <c r="X624" s="4" t="s">
        <v>99</v>
      </c>
      <c r="Y624" s="4">
        <v>26.6</v>
      </c>
      <c r="Z624" s="4">
        <v>9.6</v>
      </c>
      <c r="AA624" s="4">
        <v>15.4</v>
      </c>
      <c r="AH624" s="25">
        <f t="shared" si="9"/>
        <v>0</v>
      </c>
      <c r="AI624" s="4">
        <v>1790.0540024096133</v>
      </c>
      <c r="AJ624" s="4">
        <v>3.0268592100227787</v>
      </c>
      <c r="AN624" s="4" t="s">
        <v>96</v>
      </c>
      <c r="AO624" s="4" t="s">
        <v>98</v>
      </c>
    </row>
    <row r="625" spans="1:41" ht="13.8" customHeight="1" x14ac:dyDescent="0.3">
      <c r="A625" s="4" t="s">
        <v>1240</v>
      </c>
      <c r="B625" s="4" t="s">
        <v>197</v>
      </c>
      <c r="C625" s="4">
        <v>2023</v>
      </c>
      <c r="D625" s="23" t="s">
        <v>198</v>
      </c>
      <c r="E625" s="15" t="s">
        <v>179</v>
      </c>
      <c r="F625" s="4" t="s">
        <v>579</v>
      </c>
      <c r="G625" s="4" t="s">
        <v>766</v>
      </c>
      <c r="H625" s="4" t="s">
        <v>199</v>
      </c>
      <c r="I625" s="4" t="s">
        <v>200</v>
      </c>
      <c r="J625" s="4" t="s">
        <v>201</v>
      </c>
      <c r="K625">
        <v>49.486099600000003</v>
      </c>
      <c r="L625">
        <v>15.2752824</v>
      </c>
      <c r="M625" s="4">
        <v>90</v>
      </c>
      <c r="P625" s="5" t="s">
        <v>185</v>
      </c>
      <c r="Q625" s="17" t="s">
        <v>185</v>
      </c>
      <c r="R625" s="5" t="s">
        <v>867</v>
      </c>
      <c r="S625" s="5" t="s">
        <v>867</v>
      </c>
      <c r="T625" s="4">
        <v>3</v>
      </c>
      <c r="V625" s="4">
        <v>4.87</v>
      </c>
      <c r="X625" s="4" t="s">
        <v>99</v>
      </c>
      <c r="Y625" s="4">
        <v>24.5</v>
      </c>
      <c r="Z625" s="4">
        <v>9.1</v>
      </c>
      <c r="AA625" s="4">
        <v>5.8</v>
      </c>
      <c r="AH625" s="25">
        <f t="shared" si="9"/>
        <v>0</v>
      </c>
      <c r="AI625" s="4">
        <v>1800.4623911785832</v>
      </c>
      <c r="AJ625" s="4">
        <v>1.509636545030888</v>
      </c>
      <c r="AN625" s="4" t="s">
        <v>96</v>
      </c>
      <c r="AO625" s="4" t="s">
        <v>98</v>
      </c>
    </row>
    <row r="626" spans="1:41" ht="13.8" customHeight="1" x14ac:dyDescent="0.3">
      <c r="A626" s="4" t="s">
        <v>1240</v>
      </c>
      <c r="B626" s="4" t="s">
        <v>197</v>
      </c>
      <c r="C626" s="4">
        <v>2023</v>
      </c>
      <c r="D626" s="23" t="s">
        <v>198</v>
      </c>
      <c r="E626" s="15" t="s">
        <v>179</v>
      </c>
      <c r="F626" s="4" t="s">
        <v>579</v>
      </c>
      <c r="G626" s="4" t="s">
        <v>766</v>
      </c>
      <c r="H626" s="4" t="s">
        <v>199</v>
      </c>
      <c r="I626" s="4" t="s">
        <v>200</v>
      </c>
      <c r="J626" s="4" t="s">
        <v>201</v>
      </c>
      <c r="K626">
        <v>49.486099600000003</v>
      </c>
      <c r="L626">
        <v>15.2752824</v>
      </c>
      <c r="M626" s="4">
        <v>90</v>
      </c>
      <c r="P626" s="5" t="s">
        <v>185</v>
      </c>
      <c r="Q626" s="17" t="s">
        <v>185</v>
      </c>
      <c r="R626" s="5" t="s">
        <v>867</v>
      </c>
      <c r="S626" s="5" t="s">
        <v>867</v>
      </c>
      <c r="T626" s="4">
        <v>7</v>
      </c>
      <c r="V626" s="4">
        <v>3.04</v>
      </c>
      <c r="X626" s="4" t="s">
        <v>99</v>
      </c>
      <c r="Y626" s="4">
        <v>22.2</v>
      </c>
      <c r="Z626" s="4">
        <v>8.1</v>
      </c>
      <c r="AA626" s="4">
        <v>1.4</v>
      </c>
      <c r="AH626" s="25">
        <f t="shared" si="9"/>
        <v>0</v>
      </c>
      <c r="AI626" s="4">
        <v>2439.1050828576381</v>
      </c>
      <c r="AJ626" s="4">
        <v>0.65258097939643867</v>
      </c>
      <c r="AN626" s="4" t="s">
        <v>96</v>
      </c>
      <c r="AO626" s="4" t="s">
        <v>98</v>
      </c>
    </row>
    <row r="627" spans="1:41" ht="13.8" customHeight="1" x14ac:dyDescent="0.3">
      <c r="A627" s="4" t="s">
        <v>1240</v>
      </c>
      <c r="B627" s="4" t="s">
        <v>197</v>
      </c>
      <c r="C627" s="4">
        <v>2023</v>
      </c>
      <c r="D627" s="23" t="s">
        <v>198</v>
      </c>
      <c r="E627" s="15" t="s">
        <v>179</v>
      </c>
      <c r="F627" s="4" t="s">
        <v>579</v>
      </c>
      <c r="G627" s="4" t="s">
        <v>766</v>
      </c>
      <c r="H627" s="4" t="s">
        <v>199</v>
      </c>
      <c r="I627" s="4" t="s">
        <v>200</v>
      </c>
      <c r="J627" s="4" t="s">
        <v>201</v>
      </c>
      <c r="K627">
        <v>49.486099600000003</v>
      </c>
      <c r="L627">
        <v>15.2752824</v>
      </c>
      <c r="M627" s="4">
        <v>90</v>
      </c>
      <c r="P627" s="5" t="s">
        <v>185</v>
      </c>
      <c r="Q627" s="17" t="s">
        <v>185</v>
      </c>
      <c r="R627" s="5" t="s">
        <v>867</v>
      </c>
      <c r="S627" s="5" t="s">
        <v>867</v>
      </c>
      <c r="T627" s="4">
        <v>1</v>
      </c>
      <c r="V627" s="4">
        <v>1.92</v>
      </c>
      <c r="X627" s="4" t="s">
        <v>99</v>
      </c>
      <c r="Y627" s="4">
        <v>24.6</v>
      </c>
      <c r="Z627" s="4">
        <v>8.8000000000000007</v>
      </c>
      <c r="AA627" s="4">
        <v>5.3</v>
      </c>
      <c r="AH627" s="25">
        <f t="shared" si="9"/>
        <v>0</v>
      </c>
      <c r="AJ627" s="4">
        <v>1.711088757604132</v>
      </c>
      <c r="AN627" s="4" t="s">
        <v>96</v>
      </c>
      <c r="AO627" s="4" t="s">
        <v>98</v>
      </c>
    </row>
    <row r="628" spans="1:41" ht="13.8" customHeight="1" x14ac:dyDescent="0.3">
      <c r="A628" s="4" t="s">
        <v>1240</v>
      </c>
      <c r="B628" s="4" t="s">
        <v>197</v>
      </c>
      <c r="C628" s="4">
        <v>2023</v>
      </c>
      <c r="D628" s="23" t="s">
        <v>198</v>
      </c>
      <c r="E628" s="15" t="s">
        <v>179</v>
      </c>
      <c r="F628" s="4" t="s">
        <v>579</v>
      </c>
      <c r="G628" s="4" t="s">
        <v>766</v>
      </c>
      <c r="H628" s="4" t="s">
        <v>199</v>
      </c>
      <c r="I628" s="4" t="s">
        <v>200</v>
      </c>
      <c r="J628" s="4" t="s">
        <v>201</v>
      </c>
      <c r="K628">
        <v>49.486099600000003</v>
      </c>
      <c r="L628">
        <v>15.2752824</v>
      </c>
      <c r="M628" s="4">
        <v>90</v>
      </c>
      <c r="P628" s="5" t="s">
        <v>185</v>
      </c>
      <c r="Q628" s="17" t="s">
        <v>185</v>
      </c>
      <c r="R628" s="5" t="s">
        <v>867</v>
      </c>
      <c r="S628" s="5" t="s">
        <v>867</v>
      </c>
      <c r="T628" s="4">
        <v>2</v>
      </c>
      <c r="V628" s="4">
        <v>3.27</v>
      </c>
      <c r="X628" s="4" t="s">
        <v>99</v>
      </c>
      <c r="Y628" s="4">
        <v>24.3</v>
      </c>
      <c r="Z628" s="4">
        <v>8.8000000000000007</v>
      </c>
      <c r="AA628" s="4">
        <v>4.5999999999999996</v>
      </c>
      <c r="AH628" s="25">
        <f t="shared" si="9"/>
        <v>0</v>
      </c>
      <c r="AJ628" s="4">
        <v>0.68327042811732552</v>
      </c>
      <c r="AN628" s="4" t="s">
        <v>96</v>
      </c>
      <c r="AO628" s="4" t="s">
        <v>98</v>
      </c>
    </row>
    <row r="629" spans="1:41" ht="13.8" customHeight="1" x14ac:dyDescent="0.3">
      <c r="A629" s="4" t="s">
        <v>1240</v>
      </c>
      <c r="B629" s="4" t="s">
        <v>197</v>
      </c>
      <c r="C629" s="4">
        <v>2023</v>
      </c>
      <c r="D629" s="23" t="s">
        <v>198</v>
      </c>
      <c r="E629" s="15" t="s">
        <v>179</v>
      </c>
      <c r="F629" s="4" t="s">
        <v>579</v>
      </c>
      <c r="G629" s="4" t="s">
        <v>766</v>
      </c>
      <c r="H629" s="4" t="s">
        <v>199</v>
      </c>
      <c r="I629" s="4" t="s">
        <v>200</v>
      </c>
      <c r="J629" s="4" t="s">
        <v>201</v>
      </c>
      <c r="K629">
        <v>49.486099600000003</v>
      </c>
      <c r="L629">
        <v>15.2752824</v>
      </c>
      <c r="M629" s="4">
        <v>90</v>
      </c>
      <c r="P629" s="5" t="s">
        <v>185</v>
      </c>
      <c r="Q629" s="17" t="s">
        <v>185</v>
      </c>
      <c r="R629" s="5" t="s">
        <v>867</v>
      </c>
      <c r="S629" s="5" t="s">
        <v>867</v>
      </c>
      <c r="T629" s="4">
        <v>3</v>
      </c>
      <c r="V629" s="4">
        <v>4.8499999999999996</v>
      </c>
      <c r="X629" s="4" t="s">
        <v>99</v>
      </c>
      <c r="Y629" s="4">
        <v>24.9</v>
      </c>
      <c r="Z629" s="4">
        <v>8.8000000000000007</v>
      </c>
      <c r="AA629" s="4">
        <v>4.4000000000000004</v>
      </c>
      <c r="AH629" s="25">
        <f t="shared" si="9"/>
        <v>0</v>
      </c>
      <c r="AJ629" s="4">
        <v>0.84060447264381033</v>
      </c>
      <c r="AN629" s="4" t="s">
        <v>96</v>
      </c>
      <c r="AO629" s="4" t="s">
        <v>98</v>
      </c>
    </row>
    <row r="630" spans="1:41" ht="13.8" customHeight="1" x14ac:dyDescent="0.3">
      <c r="A630" s="4" t="s">
        <v>1240</v>
      </c>
      <c r="B630" s="4" t="s">
        <v>197</v>
      </c>
      <c r="C630" s="4">
        <v>2023</v>
      </c>
      <c r="D630" s="23" t="s">
        <v>198</v>
      </c>
      <c r="E630" s="15" t="s">
        <v>179</v>
      </c>
      <c r="F630" s="4" t="s">
        <v>579</v>
      </c>
      <c r="G630" s="4" t="s">
        <v>766</v>
      </c>
      <c r="H630" s="4" t="s">
        <v>199</v>
      </c>
      <c r="I630" s="4" t="s">
        <v>200</v>
      </c>
      <c r="J630" s="4" t="s">
        <v>201</v>
      </c>
      <c r="K630">
        <v>49.486099600000003</v>
      </c>
      <c r="L630">
        <v>15.2752824</v>
      </c>
      <c r="M630" s="4">
        <v>90</v>
      </c>
      <c r="P630" s="5" t="s">
        <v>185</v>
      </c>
      <c r="Q630" s="17" t="s">
        <v>185</v>
      </c>
      <c r="R630" s="5" t="s">
        <v>867</v>
      </c>
      <c r="S630" s="5" t="s">
        <v>867</v>
      </c>
      <c r="T630" s="4">
        <v>4</v>
      </c>
      <c r="V630" s="4">
        <v>3.12</v>
      </c>
      <c r="X630" s="4" t="s">
        <v>99</v>
      </c>
      <c r="Y630" s="4">
        <v>24.9</v>
      </c>
      <c r="Z630" s="4">
        <v>8.8000000000000007</v>
      </c>
      <c r="AA630" s="4">
        <v>4.2</v>
      </c>
      <c r="AH630" s="25">
        <f t="shared" si="9"/>
        <v>0</v>
      </c>
      <c r="AJ630" s="4">
        <v>0.46637598681987386</v>
      </c>
      <c r="AN630" s="4" t="s">
        <v>96</v>
      </c>
      <c r="AO630" s="4" t="s">
        <v>98</v>
      </c>
    </row>
    <row r="631" spans="1:41" ht="13.8" customHeight="1" x14ac:dyDescent="0.3">
      <c r="A631" s="4" t="s">
        <v>1240</v>
      </c>
      <c r="B631" s="4" t="s">
        <v>197</v>
      </c>
      <c r="C631" s="4">
        <v>2023</v>
      </c>
      <c r="D631" s="23" t="s">
        <v>198</v>
      </c>
      <c r="E631" s="15" t="s">
        <v>179</v>
      </c>
      <c r="F631" s="4" t="s">
        <v>579</v>
      </c>
      <c r="G631" s="4" t="s">
        <v>766</v>
      </c>
      <c r="H631" s="4" t="s">
        <v>199</v>
      </c>
      <c r="I631" s="4" t="s">
        <v>200</v>
      </c>
      <c r="J631" s="4" t="s">
        <v>201</v>
      </c>
      <c r="K631">
        <v>49.486099600000003</v>
      </c>
      <c r="L631">
        <v>15.2752824</v>
      </c>
      <c r="M631" s="4">
        <v>90</v>
      </c>
      <c r="P631" s="5" t="s">
        <v>185</v>
      </c>
      <c r="Q631" s="17" t="s">
        <v>185</v>
      </c>
      <c r="R631" s="5" t="s">
        <v>867</v>
      </c>
      <c r="S631" s="5" t="s">
        <v>867</v>
      </c>
      <c r="T631" s="4">
        <v>5</v>
      </c>
      <c r="V631" s="4">
        <v>1.79</v>
      </c>
      <c r="X631" s="4" t="s">
        <v>99</v>
      </c>
      <c r="Y631" s="4">
        <v>24.8</v>
      </c>
      <c r="Z631" s="4">
        <v>8.8000000000000007</v>
      </c>
      <c r="AA631" s="4">
        <v>3</v>
      </c>
      <c r="AH631" s="25">
        <f t="shared" si="9"/>
        <v>0</v>
      </c>
      <c r="AJ631" s="4">
        <v>4.7599455031141638</v>
      </c>
      <c r="AN631" s="4" t="s">
        <v>96</v>
      </c>
      <c r="AO631" s="4" t="s">
        <v>98</v>
      </c>
    </row>
    <row r="632" spans="1:41" ht="13.8" customHeight="1" x14ac:dyDescent="0.3">
      <c r="A632" s="4" t="s">
        <v>1240</v>
      </c>
      <c r="B632" s="4" t="s">
        <v>197</v>
      </c>
      <c r="C632" s="4">
        <v>2023</v>
      </c>
      <c r="D632" s="23" t="s">
        <v>198</v>
      </c>
      <c r="E632" s="15" t="s">
        <v>179</v>
      </c>
      <c r="F632" s="4" t="s">
        <v>579</v>
      </c>
      <c r="G632" s="4" t="s">
        <v>766</v>
      </c>
      <c r="H632" s="4" t="s">
        <v>199</v>
      </c>
      <c r="I632" s="4" t="s">
        <v>200</v>
      </c>
      <c r="J632" s="4" t="s">
        <v>201</v>
      </c>
      <c r="K632">
        <v>49.486099600000003</v>
      </c>
      <c r="L632">
        <v>15.2752824</v>
      </c>
      <c r="M632" s="4">
        <v>90</v>
      </c>
      <c r="P632" s="5" t="s">
        <v>185</v>
      </c>
      <c r="Q632" s="17" t="s">
        <v>185</v>
      </c>
      <c r="R632" s="5" t="s">
        <v>867</v>
      </c>
      <c r="S632" s="5" t="s">
        <v>867</v>
      </c>
      <c r="T632" s="4">
        <v>6</v>
      </c>
      <c r="V632" s="4">
        <v>1.79</v>
      </c>
      <c r="X632" s="4" t="s">
        <v>99</v>
      </c>
      <c r="Y632" s="4">
        <v>25.1</v>
      </c>
      <c r="Z632" s="4">
        <v>9</v>
      </c>
      <c r="AA632" s="4">
        <v>4</v>
      </c>
      <c r="AH632" s="25">
        <f t="shared" si="9"/>
        <v>0</v>
      </c>
      <c r="AJ632" s="4">
        <v>0.75875701980754995</v>
      </c>
      <c r="AN632" s="4" t="s">
        <v>96</v>
      </c>
      <c r="AO632" s="4" t="s">
        <v>98</v>
      </c>
    </row>
    <row r="633" spans="1:41" ht="13.8" customHeight="1" x14ac:dyDescent="0.3">
      <c r="A633" s="4" t="s">
        <v>1240</v>
      </c>
      <c r="B633" s="4" t="s">
        <v>197</v>
      </c>
      <c r="C633" s="4">
        <v>2023</v>
      </c>
      <c r="D633" s="23" t="s">
        <v>198</v>
      </c>
      <c r="E633" s="15" t="s">
        <v>179</v>
      </c>
      <c r="F633" s="4" t="s">
        <v>579</v>
      </c>
      <c r="G633" s="4" t="s">
        <v>766</v>
      </c>
      <c r="H633" s="4" t="s">
        <v>199</v>
      </c>
      <c r="I633" s="4" t="s">
        <v>200</v>
      </c>
      <c r="J633" s="4" t="s">
        <v>201</v>
      </c>
      <c r="K633">
        <v>49.486099600000003</v>
      </c>
      <c r="L633">
        <v>15.2752824</v>
      </c>
      <c r="M633" s="4">
        <v>90</v>
      </c>
      <c r="P633" s="5" t="s">
        <v>185</v>
      </c>
      <c r="Q633" s="17" t="s">
        <v>185</v>
      </c>
      <c r="R633" s="5" t="s">
        <v>867</v>
      </c>
      <c r="S633" s="5" t="s">
        <v>867</v>
      </c>
      <c r="T633" s="4">
        <v>7</v>
      </c>
      <c r="V633" s="4">
        <v>3.12</v>
      </c>
      <c r="X633" s="4" t="s">
        <v>99</v>
      </c>
      <c r="Y633" s="4">
        <v>24.9</v>
      </c>
      <c r="Z633" s="4">
        <v>8.9</v>
      </c>
      <c r="AA633" s="4">
        <v>3</v>
      </c>
      <c r="AH633" s="25">
        <f t="shared" si="9"/>
        <v>0</v>
      </c>
      <c r="AJ633" s="4">
        <v>0.53422030046408475</v>
      </c>
      <c r="AN633" s="4" t="s">
        <v>96</v>
      </c>
      <c r="AO633" s="4" t="s">
        <v>98</v>
      </c>
    </row>
    <row r="634" spans="1:41" ht="13.8" customHeight="1" x14ac:dyDescent="0.3">
      <c r="A634" s="4" t="s">
        <v>1240</v>
      </c>
      <c r="B634" s="4" t="s">
        <v>197</v>
      </c>
      <c r="C634" s="4">
        <v>2023</v>
      </c>
      <c r="D634" s="23" t="s">
        <v>198</v>
      </c>
      <c r="E634" s="15" t="s">
        <v>179</v>
      </c>
      <c r="F634" s="4" t="s">
        <v>579</v>
      </c>
      <c r="G634" s="4" t="s">
        <v>766</v>
      </c>
      <c r="H634" s="4" t="s">
        <v>199</v>
      </c>
      <c r="I634" s="4" t="s">
        <v>200</v>
      </c>
      <c r="J634" s="4" t="s">
        <v>201</v>
      </c>
      <c r="K634">
        <v>49.486099600000003</v>
      </c>
      <c r="L634">
        <v>15.2752824</v>
      </c>
      <c r="M634" s="4">
        <v>90</v>
      </c>
      <c r="P634" s="5" t="s">
        <v>185</v>
      </c>
      <c r="Q634" s="17" t="s">
        <v>185</v>
      </c>
      <c r="R634" s="5" t="s">
        <v>867</v>
      </c>
      <c r="S634" s="5" t="s">
        <v>867</v>
      </c>
      <c r="T634" s="4">
        <v>8</v>
      </c>
      <c r="V634" s="4">
        <v>2.62</v>
      </c>
      <c r="X634" s="4" t="s">
        <v>99</v>
      </c>
      <c r="Y634" s="4">
        <v>24.9</v>
      </c>
      <c r="Z634" s="4">
        <v>8.9</v>
      </c>
      <c r="AA634" s="4">
        <v>3.5</v>
      </c>
      <c r="AH634" s="25">
        <f t="shared" si="9"/>
        <v>0</v>
      </c>
      <c r="AJ634" s="4">
        <v>1.6634937491980504</v>
      </c>
      <c r="AN634" s="4" t="s">
        <v>96</v>
      </c>
      <c r="AO634" s="4" t="s">
        <v>98</v>
      </c>
    </row>
    <row r="635" spans="1:41" ht="13.8" customHeight="1" x14ac:dyDescent="0.3">
      <c r="A635" s="4" t="s">
        <v>1240</v>
      </c>
      <c r="B635" s="4" t="s">
        <v>197</v>
      </c>
      <c r="C635" s="4">
        <v>2023</v>
      </c>
      <c r="D635" s="23" t="s">
        <v>198</v>
      </c>
      <c r="E635" s="15" t="s">
        <v>179</v>
      </c>
      <c r="F635" s="4" t="s">
        <v>579</v>
      </c>
      <c r="G635" s="4" t="s">
        <v>766</v>
      </c>
      <c r="H635" s="4" t="s">
        <v>199</v>
      </c>
      <c r="I635" s="4" t="s">
        <v>200</v>
      </c>
      <c r="J635" s="4" t="s">
        <v>201</v>
      </c>
      <c r="K635">
        <v>49.486099600000003</v>
      </c>
      <c r="L635">
        <v>15.2752824</v>
      </c>
      <c r="M635" s="4">
        <v>90</v>
      </c>
      <c r="P635" s="5" t="s">
        <v>185</v>
      </c>
      <c r="Q635" s="17" t="s">
        <v>185</v>
      </c>
      <c r="R635" s="5" t="s">
        <v>867</v>
      </c>
      <c r="S635" s="5" t="s">
        <v>867</v>
      </c>
      <c r="T635" s="4">
        <v>9</v>
      </c>
      <c r="V635" s="4">
        <v>1.2</v>
      </c>
      <c r="X635" s="4" t="s">
        <v>99</v>
      </c>
      <c r="Y635" s="4">
        <v>24.6</v>
      </c>
      <c r="Z635" s="4">
        <v>9.1</v>
      </c>
      <c r="AA635" s="4">
        <v>4.7</v>
      </c>
      <c r="AH635" s="25">
        <f t="shared" si="9"/>
        <v>0</v>
      </c>
      <c r="AJ635" s="4">
        <v>0.40294173352985813</v>
      </c>
      <c r="AN635" s="4" t="s">
        <v>96</v>
      </c>
      <c r="AO635" s="4" t="s">
        <v>98</v>
      </c>
    </row>
    <row r="636" spans="1:41" ht="13.8" customHeight="1" x14ac:dyDescent="0.3">
      <c r="A636" s="4" t="s">
        <v>1240</v>
      </c>
      <c r="B636" s="4" t="s">
        <v>197</v>
      </c>
      <c r="C636" s="4">
        <v>2023</v>
      </c>
      <c r="D636" s="23" t="s">
        <v>198</v>
      </c>
      <c r="E636" s="15" t="s">
        <v>179</v>
      </c>
      <c r="F636" s="4" t="s">
        <v>579</v>
      </c>
      <c r="G636" s="4" t="s">
        <v>766</v>
      </c>
      <c r="H636" s="4" t="s">
        <v>199</v>
      </c>
      <c r="I636" s="4" t="s">
        <v>200</v>
      </c>
      <c r="J636" s="4" t="s">
        <v>201</v>
      </c>
      <c r="K636">
        <v>49.486099600000003</v>
      </c>
      <c r="L636">
        <v>15.2752824</v>
      </c>
      <c r="M636" s="4">
        <v>90</v>
      </c>
      <c r="P636" s="5" t="s">
        <v>185</v>
      </c>
      <c r="Q636" s="17" t="s">
        <v>185</v>
      </c>
      <c r="R636" s="5" t="s">
        <v>867</v>
      </c>
      <c r="S636" s="5" t="s">
        <v>867</v>
      </c>
      <c r="T636" s="4">
        <v>10</v>
      </c>
      <c r="V636" s="4">
        <v>2.87</v>
      </c>
      <c r="X636" s="4" t="s">
        <v>99</v>
      </c>
      <c r="Y636" s="4">
        <v>24.9</v>
      </c>
      <c r="Z636" s="4">
        <v>9</v>
      </c>
      <c r="AA636" s="4">
        <v>4</v>
      </c>
      <c r="AH636" s="25">
        <f t="shared" si="9"/>
        <v>0</v>
      </c>
      <c r="AJ636" s="4">
        <v>0.49652311241382063</v>
      </c>
      <c r="AN636" s="4" t="s">
        <v>96</v>
      </c>
      <c r="AO636" s="4" t="s">
        <v>98</v>
      </c>
    </row>
    <row r="637" spans="1:41" ht="13.8" customHeight="1" x14ac:dyDescent="0.3">
      <c r="A637" s="4" t="s">
        <v>1240</v>
      </c>
      <c r="B637" s="4" t="s">
        <v>197</v>
      </c>
      <c r="C637" s="4">
        <v>2023</v>
      </c>
      <c r="D637" s="23" t="s">
        <v>198</v>
      </c>
      <c r="E637" s="15" t="s">
        <v>179</v>
      </c>
      <c r="F637" s="4" t="s">
        <v>579</v>
      </c>
      <c r="G637" s="4" t="s">
        <v>766</v>
      </c>
      <c r="H637" s="4" t="s">
        <v>199</v>
      </c>
      <c r="I637" s="4" t="s">
        <v>200</v>
      </c>
      <c r="J637" s="4" t="s">
        <v>201</v>
      </c>
      <c r="K637">
        <v>49.486099600000003</v>
      </c>
      <c r="L637">
        <v>15.2752824</v>
      </c>
      <c r="M637" s="4">
        <v>90</v>
      </c>
      <c r="P637" s="5" t="s">
        <v>185</v>
      </c>
      <c r="Q637" s="17" t="s">
        <v>185</v>
      </c>
      <c r="R637" s="5" t="s">
        <v>867</v>
      </c>
      <c r="S637" s="5" t="s">
        <v>867</v>
      </c>
      <c r="T637" s="4">
        <v>11</v>
      </c>
      <c r="V637" s="4">
        <v>1.39</v>
      </c>
      <c r="X637" s="4" t="s">
        <v>99</v>
      </c>
      <c r="Y637" s="4">
        <v>24.6</v>
      </c>
      <c r="Z637" s="4">
        <v>9.1</v>
      </c>
      <c r="AA637" s="4">
        <v>5.4</v>
      </c>
      <c r="AH637" s="25">
        <f t="shared" si="9"/>
        <v>0</v>
      </c>
      <c r="AJ637" s="4">
        <v>1.8174239356252004</v>
      </c>
      <c r="AN637" s="4" t="s">
        <v>96</v>
      </c>
      <c r="AO637" s="4" t="s">
        <v>98</v>
      </c>
    </row>
    <row r="638" spans="1:41" ht="13.8" customHeight="1" x14ac:dyDescent="0.3">
      <c r="A638" s="4" t="s">
        <v>1240</v>
      </c>
      <c r="B638" s="4" t="s">
        <v>197</v>
      </c>
      <c r="C638" s="4">
        <v>2023</v>
      </c>
      <c r="D638" s="23" t="s">
        <v>198</v>
      </c>
      <c r="E638" s="15" t="s">
        <v>179</v>
      </c>
      <c r="F638" s="4" t="s">
        <v>579</v>
      </c>
      <c r="G638" s="4" t="s">
        <v>766</v>
      </c>
      <c r="H638" s="4" t="s">
        <v>199</v>
      </c>
      <c r="I638" s="4" t="s">
        <v>200</v>
      </c>
      <c r="J638" s="4" t="s">
        <v>201</v>
      </c>
      <c r="K638">
        <v>49.486099600000003</v>
      </c>
      <c r="L638">
        <v>15.2752824</v>
      </c>
      <c r="M638" s="4">
        <v>90</v>
      </c>
      <c r="P638" s="5" t="s">
        <v>185</v>
      </c>
      <c r="Q638" s="17" t="s">
        <v>185</v>
      </c>
      <c r="R638" s="5" t="s">
        <v>867</v>
      </c>
      <c r="S638" s="5" t="s">
        <v>867</v>
      </c>
      <c r="T638" s="4">
        <v>12</v>
      </c>
      <c r="V638" s="4">
        <v>1.72</v>
      </c>
      <c r="X638" s="4" t="s">
        <v>99</v>
      </c>
      <c r="Y638" s="4">
        <v>24.7</v>
      </c>
      <c r="Z638" s="4">
        <v>9.1</v>
      </c>
      <c r="AA638" s="4">
        <v>5.9</v>
      </c>
      <c r="AH638" s="25">
        <f t="shared" si="9"/>
        <v>0</v>
      </c>
      <c r="AJ638" s="4">
        <v>1.5532138099186705</v>
      </c>
      <c r="AN638" s="4" t="s">
        <v>96</v>
      </c>
      <c r="AO638" s="4" t="s">
        <v>98</v>
      </c>
    </row>
    <row r="639" spans="1:41" ht="13.8" customHeight="1" x14ac:dyDescent="0.3">
      <c r="A639" s="4" t="s">
        <v>1240</v>
      </c>
      <c r="B639" s="4" t="s">
        <v>197</v>
      </c>
      <c r="C639" s="4">
        <v>2023</v>
      </c>
      <c r="D639" s="23" t="s">
        <v>198</v>
      </c>
      <c r="E639" s="15" t="s">
        <v>179</v>
      </c>
      <c r="F639" s="4" t="s">
        <v>579</v>
      </c>
      <c r="G639" s="4" t="s">
        <v>766</v>
      </c>
      <c r="H639" s="4" t="s">
        <v>199</v>
      </c>
      <c r="I639" s="4" t="s">
        <v>200</v>
      </c>
      <c r="J639" s="4" t="s">
        <v>201</v>
      </c>
      <c r="K639">
        <v>49.486099600000003</v>
      </c>
      <c r="L639">
        <v>15.2752824</v>
      </c>
      <c r="M639" s="4">
        <v>90</v>
      </c>
      <c r="P639" s="5" t="s">
        <v>185</v>
      </c>
      <c r="Q639" s="17" t="s">
        <v>185</v>
      </c>
      <c r="R639" s="5" t="s">
        <v>867</v>
      </c>
      <c r="S639" s="5" t="s">
        <v>867</v>
      </c>
      <c r="T639" s="4">
        <v>13</v>
      </c>
      <c r="V639" s="4">
        <v>1.25</v>
      </c>
      <c r="X639" s="4" t="s">
        <v>99</v>
      </c>
      <c r="Y639" s="4">
        <v>24.3</v>
      </c>
      <c r="Z639" s="4">
        <v>9.1999999999999993</v>
      </c>
      <c r="AA639" s="4">
        <v>6.8</v>
      </c>
      <c r="AH639" s="25">
        <f t="shared" si="9"/>
        <v>0</v>
      </c>
      <c r="AJ639" s="4">
        <v>1.2484307626984035</v>
      </c>
      <c r="AN639" s="4" t="s">
        <v>96</v>
      </c>
      <c r="AO639" s="4" t="s">
        <v>98</v>
      </c>
    </row>
    <row r="640" spans="1:41" ht="13.8" customHeight="1" x14ac:dyDescent="0.3">
      <c r="A640" s="4" t="s">
        <v>1240</v>
      </c>
      <c r="B640" s="4" t="s">
        <v>197</v>
      </c>
      <c r="C640" s="4">
        <v>2023</v>
      </c>
      <c r="D640" s="23" t="s">
        <v>198</v>
      </c>
      <c r="E640" s="15" t="s">
        <v>179</v>
      </c>
      <c r="F640" s="4" t="s">
        <v>579</v>
      </c>
      <c r="G640" s="4" t="s">
        <v>766</v>
      </c>
      <c r="H640" s="4" t="s">
        <v>199</v>
      </c>
      <c r="I640" s="4" t="s">
        <v>200</v>
      </c>
      <c r="J640" s="4" t="s">
        <v>201</v>
      </c>
      <c r="K640">
        <v>49.486099600000003</v>
      </c>
      <c r="L640">
        <v>15.2752824</v>
      </c>
      <c r="M640" s="4">
        <v>90</v>
      </c>
      <c r="P640" s="5" t="s">
        <v>185</v>
      </c>
      <c r="Q640" s="17" t="s">
        <v>185</v>
      </c>
      <c r="R640" s="5" t="s">
        <v>867</v>
      </c>
      <c r="S640" s="5" t="s">
        <v>867</v>
      </c>
      <c r="T640" s="4">
        <v>14</v>
      </c>
      <c r="V640" s="4">
        <v>1.0900000000000001</v>
      </c>
      <c r="X640" s="4" t="s">
        <v>99</v>
      </c>
      <c r="Y640" s="4">
        <v>24.3</v>
      </c>
      <c r="Z640" s="4">
        <v>9.3000000000000007</v>
      </c>
      <c r="AA640" s="4">
        <v>8.6</v>
      </c>
      <c r="AH640" s="25">
        <f t="shared" si="9"/>
        <v>0</v>
      </c>
      <c r="AJ640" s="4">
        <v>2.4654759266435442</v>
      </c>
      <c r="AN640" s="4" t="s">
        <v>96</v>
      </c>
      <c r="AO640" s="4" t="s">
        <v>98</v>
      </c>
    </row>
    <row r="641" spans="1:41" ht="13.8" customHeight="1" x14ac:dyDescent="0.3">
      <c r="A641" s="4" t="s">
        <v>1240</v>
      </c>
      <c r="B641" s="4" t="s">
        <v>197</v>
      </c>
      <c r="C641" s="4">
        <v>2023</v>
      </c>
      <c r="D641" s="23" t="s">
        <v>198</v>
      </c>
      <c r="E641" s="15" t="s">
        <v>179</v>
      </c>
      <c r="F641" s="4" t="s">
        <v>579</v>
      </c>
      <c r="G641" s="4" t="s">
        <v>766</v>
      </c>
      <c r="H641" s="4" t="s">
        <v>199</v>
      </c>
      <c r="I641" s="4" t="s">
        <v>200</v>
      </c>
      <c r="J641" s="4" t="s">
        <v>201</v>
      </c>
      <c r="K641">
        <v>49.486099600000003</v>
      </c>
      <c r="L641">
        <v>15.2752824</v>
      </c>
      <c r="M641" s="4">
        <v>90</v>
      </c>
      <c r="P641" s="5" t="s">
        <v>185</v>
      </c>
      <c r="Q641" s="17" t="s">
        <v>185</v>
      </c>
      <c r="R641" s="5" t="s">
        <v>867</v>
      </c>
      <c r="S641" s="5" t="s">
        <v>867</v>
      </c>
      <c r="T641" s="4">
        <v>15</v>
      </c>
      <c r="V641" s="4">
        <v>1</v>
      </c>
      <c r="X641" s="4" t="s">
        <v>99</v>
      </c>
      <c r="Y641" s="4">
        <v>24.6</v>
      </c>
      <c r="Z641" s="4">
        <v>9.1999999999999993</v>
      </c>
      <c r="AA641" s="4">
        <v>7.4</v>
      </c>
      <c r="AH641" s="25">
        <f t="shared" si="9"/>
        <v>0</v>
      </c>
      <c r="AJ641" s="4">
        <v>2.4407979413220438</v>
      </c>
      <c r="AN641" s="4" t="s">
        <v>96</v>
      </c>
      <c r="AO641" s="4" t="s">
        <v>98</v>
      </c>
    </row>
    <row r="642" spans="1:41" ht="13.8" customHeight="1" x14ac:dyDescent="0.3">
      <c r="A642" s="4" t="s">
        <v>1240</v>
      </c>
      <c r="B642" s="4" t="s">
        <v>197</v>
      </c>
      <c r="C642" s="4">
        <v>2023</v>
      </c>
      <c r="D642" s="23" t="s">
        <v>198</v>
      </c>
      <c r="E642" s="15" t="s">
        <v>179</v>
      </c>
      <c r="F642" s="4" t="s">
        <v>579</v>
      </c>
      <c r="G642" s="4" t="s">
        <v>766</v>
      </c>
      <c r="H642" s="4" t="s">
        <v>199</v>
      </c>
      <c r="I642" s="4" t="s">
        <v>200</v>
      </c>
      <c r="J642" s="4" t="s">
        <v>201</v>
      </c>
      <c r="K642">
        <v>49.486099600000003</v>
      </c>
      <c r="L642">
        <v>15.2752824</v>
      </c>
      <c r="M642" s="4">
        <v>90</v>
      </c>
      <c r="P642" s="5" t="s">
        <v>185</v>
      </c>
      <c r="Q642" s="17" t="s">
        <v>185</v>
      </c>
      <c r="R642" s="5" t="s">
        <v>867</v>
      </c>
      <c r="S642" s="5" t="s">
        <v>867</v>
      </c>
      <c r="T642" s="4">
        <v>1</v>
      </c>
      <c r="V642" s="4">
        <v>1.92</v>
      </c>
      <c r="X642" s="4" t="s">
        <v>99</v>
      </c>
      <c r="Y642" s="4">
        <v>22.7</v>
      </c>
      <c r="Z642" s="4">
        <v>8.1</v>
      </c>
      <c r="AA642" s="4">
        <v>1.8</v>
      </c>
      <c r="AH642" s="25">
        <f t="shared" ref="AH642:AH702" si="10">(AB642*(14.01/18.04))+(AC642*(14.01/62))+(AD642*(14.01/46.01))</f>
        <v>0</v>
      </c>
      <c r="AJ642" s="4">
        <v>0.62589605313335472</v>
      </c>
      <c r="AN642" s="4" t="s">
        <v>96</v>
      </c>
      <c r="AO642" s="4" t="s">
        <v>98</v>
      </c>
    </row>
    <row r="643" spans="1:41" ht="13.8" customHeight="1" x14ac:dyDescent="0.3">
      <c r="A643" s="4" t="s">
        <v>1240</v>
      </c>
      <c r="B643" s="4" t="s">
        <v>197</v>
      </c>
      <c r="C643" s="4">
        <v>2023</v>
      </c>
      <c r="D643" s="23" t="s">
        <v>198</v>
      </c>
      <c r="E643" s="15" t="s">
        <v>179</v>
      </c>
      <c r="F643" s="4" t="s">
        <v>579</v>
      </c>
      <c r="G643" s="4" t="s">
        <v>766</v>
      </c>
      <c r="H643" s="4" t="s">
        <v>199</v>
      </c>
      <c r="I643" s="4" t="s">
        <v>200</v>
      </c>
      <c r="J643" s="4" t="s">
        <v>201</v>
      </c>
      <c r="K643">
        <v>49.486099600000003</v>
      </c>
      <c r="L643">
        <v>15.2752824</v>
      </c>
      <c r="M643" s="4">
        <v>90</v>
      </c>
      <c r="P643" s="5" t="s">
        <v>185</v>
      </c>
      <c r="Q643" s="17" t="s">
        <v>185</v>
      </c>
      <c r="R643" s="5" t="s">
        <v>867</v>
      </c>
      <c r="S643" s="5" t="s">
        <v>867</v>
      </c>
      <c r="T643" s="4">
        <v>2</v>
      </c>
      <c r="V643" s="4">
        <v>3.17</v>
      </c>
      <c r="X643" s="4" t="s">
        <v>99</v>
      </c>
      <c r="Y643" s="4">
        <v>22.7</v>
      </c>
      <c r="Z643" s="4">
        <v>8</v>
      </c>
      <c r="AA643" s="4">
        <v>1.2</v>
      </c>
      <c r="AH643" s="25">
        <f t="shared" si="10"/>
        <v>0</v>
      </c>
      <c r="AJ643" s="4">
        <v>0.90415378320708628</v>
      </c>
      <c r="AN643" s="4" t="s">
        <v>96</v>
      </c>
      <c r="AO643" s="4" t="s">
        <v>98</v>
      </c>
    </row>
    <row r="644" spans="1:41" ht="13.8" customHeight="1" x14ac:dyDescent="0.3">
      <c r="A644" s="4" t="s">
        <v>1240</v>
      </c>
      <c r="B644" s="4" t="s">
        <v>197</v>
      </c>
      <c r="C644" s="4">
        <v>2023</v>
      </c>
      <c r="D644" s="23" t="s">
        <v>198</v>
      </c>
      <c r="E644" s="15" t="s">
        <v>179</v>
      </c>
      <c r="F644" s="4" t="s">
        <v>579</v>
      </c>
      <c r="G644" s="4" t="s">
        <v>766</v>
      </c>
      <c r="H644" s="4" t="s">
        <v>199</v>
      </c>
      <c r="I644" s="4" t="s">
        <v>200</v>
      </c>
      <c r="J644" s="4" t="s">
        <v>201</v>
      </c>
      <c r="K644">
        <v>49.486099600000003</v>
      </c>
      <c r="L644">
        <v>15.2752824</v>
      </c>
      <c r="M644" s="4">
        <v>90</v>
      </c>
      <c r="P644" s="5" t="s">
        <v>185</v>
      </c>
      <c r="Q644" s="17" t="s">
        <v>185</v>
      </c>
      <c r="R644" s="5" t="s">
        <v>867</v>
      </c>
      <c r="S644" s="5" t="s">
        <v>867</v>
      </c>
      <c r="T644" s="4">
        <v>3</v>
      </c>
      <c r="V644" s="4">
        <v>4.99</v>
      </c>
      <c r="X644" s="4" t="s">
        <v>99</v>
      </c>
      <c r="Y644" s="4">
        <v>22.7</v>
      </c>
      <c r="Z644" s="4">
        <v>8</v>
      </c>
      <c r="AA644" s="4">
        <v>1.2</v>
      </c>
      <c r="AH644" s="25">
        <f t="shared" si="10"/>
        <v>0</v>
      </c>
      <c r="AJ644" s="4">
        <v>3.8399194791684454</v>
      </c>
      <c r="AN644" s="4" t="s">
        <v>96</v>
      </c>
      <c r="AO644" s="4" t="s">
        <v>98</v>
      </c>
    </row>
    <row r="645" spans="1:41" ht="13.8" customHeight="1" x14ac:dyDescent="0.3">
      <c r="A645" s="4" t="s">
        <v>1240</v>
      </c>
      <c r="B645" s="4" t="s">
        <v>197</v>
      </c>
      <c r="C645" s="4">
        <v>2023</v>
      </c>
      <c r="D645" s="23" t="s">
        <v>198</v>
      </c>
      <c r="E645" s="15" t="s">
        <v>179</v>
      </c>
      <c r="F645" s="4" t="s">
        <v>579</v>
      </c>
      <c r="G645" s="4" t="s">
        <v>766</v>
      </c>
      <c r="H645" s="4" t="s">
        <v>199</v>
      </c>
      <c r="I645" s="4" t="s">
        <v>200</v>
      </c>
      <c r="J645" s="4" t="s">
        <v>201</v>
      </c>
      <c r="K645">
        <v>49.486099600000003</v>
      </c>
      <c r="L645">
        <v>15.2752824</v>
      </c>
      <c r="M645" s="4">
        <v>90</v>
      </c>
      <c r="P645" s="5" t="s">
        <v>185</v>
      </c>
      <c r="Q645" s="17" t="s">
        <v>185</v>
      </c>
      <c r="R645" s="5" t="s">
        <v>867</v>
      </c>
      <c r="S645" s="5" t="s">
        <v>867</v>
      </c>
      <c r="T645" s="4">
        <v>4</v>
      </c>
      <c r="V645" s="4">
        <v>2.72</v>
      </c>
      <c r="X645" s="4" t="s">
        <v>99</v>
      </c>
      <c r="Y645" s="4">
        <v>22.6</v>
      </c>
      <c r="Z645" s="4">
        <v>8</v>
      </c>
      <c r="AA645" s="4">
        <v>1.4</v>
      </c>
      <c r="AH645" s="25">
        <f t="shared" si="10"/>
        <v>0</v>
      </c>
      <c r="AJ645" s="4">
        <v>2.3696042232202807</v>
      </c>
      <c r="AN645" s="4" t="s">
        <v>96</v>
      </c>
      <c r="AO645" s="4" t="s">
        <v>98</v>
      </c>
    </row>
    <row r="646" spans="1:41" ht="13.8" customHeight="1" x14ac:dyDescent="0.3">
      <c r="A646" s="4" t="s">
        <v>1240</v>
      </c>
      <c r="B646" s="4" t="s">
        <v>197</v>
      </c>
      <c r="C646" s="4">
        <v>2023</v>
      </c>
      <c r="D646" s="23" t="s">
        <v>198</v>
      </c>
      <c r="E646" s="15" t="s">
        <v>179</v>
      </c>
      <c r="F646" s="4" t="s">
        <v>579</v>
      </c>
      <c r="G646" s="4" t="s">
        <v>766</v>
      </c>
      <c r="H646" s="4" t="s">
        <v>199</v>
      </c>
      <c r="I646" s="4" t="s">
        <v>200</v>
      </c>
      <c r="J646" s="4" t="s">
        <v>201</v>
      </c>
      <c r="K646">
        <v>49.486099600000003</v>
      </c>
      <c r="L646">
        <v>15.2752824</v>
      </c>
      <c r="M646" s="4">
        <v>90</v>
      </c>
      <c r="P646" s="5" t="s">
        <v>185</v>
      </c>
      <c r="Q646" s="17" t="s">
        <v>185</v>
      </c>
      <c r="R646" s="5" t="s">
        <v>867</v>
      </c>
      <c r="S646" s="5" t="s">
        <v>867</v>
      </c>
      <c r="T646" s="4">
        <v>5</v>
      </c>
      <c r="V646" s="4">
        <v>1.71</v>
      </c>
      <c r="X646" s="4" t="s">
        <v>99</v>
      </c>
      <c r="Y646" s="4">
        <v>21.8</v>
      </c>
      <c r="Z646" s="4">
        <v>8.1</v>
      </c>
      <c r="AA646" s="4">
        <v>1.4</v>
      </c>
      <c r="AH646" s="25">
        <f t="shared" si="10"/>
        <v>0</v>
      </c>
      <c r="AJ646" s="4">
        <v>0.40626968396091406</v>
      </c>
      <c r="AN646" s="4" t="s">
        <v>96</v>
      </c>
      <c r="AO646" s="4" t="s">
        <v>98</v>
      </c>
    </row>
    <row r="647" spans="1:41" ht="13.8" customHeight="1" x14ac:dyDescent="0.3">
      <c r="A647" s="4" t="s">
        <v>1240</v>
      </c>
      <c r="B647" s="4" t="s">
        <v>197</v>
      </c>
      <c r="C647" s="4">
        <v>2023</v>
      </c>
      <c r="D647" s="23" t="s">
        <v>198</v>
      </c>
      <c r="E647" s="15" t="s">
        <v>179</v>
      </c>
      <c r="F647" s="4" t="s">
        <v>579</v>
      </c>
      <c r="G647" s="4" t="s">
        <v>766</v>
      </c>
      <c r="H647" s="4" t="s">
        <v>199</v>
      </c>
      <c r="I647" s="4" t="s">
        <v>200</v>
      </c>
      <c r="J647" s="4" t="s">
        <v>201</v>
      </c>
      <c r="K647">
        <v>49.486099600000003</v>
      </c>
      <c r="L647">
        <v>15.2752824</v>
      </c>
      <c r="M647" s="4">
        <v>90</v>
      </c>
      <c r="P647" s="5" t="s">
        <v>185</v>
      </c>
      <c r="Q647" s="17" t="s">
        <v>185</v>
      </c>
      <c r="R647" s="5" t="s">
        <v>867</v>
      </c>
      <c r="S647" s="5" t="s">
        <v>867</v>
      </c>
      <c r="T647" s="4">
        <v>6</v>
      </c>
      <c r="V647" s="4">
        <v>1.72</v>
      </c>
      <c r="X647" s="4" t="s">
        <v>99</v>
      </c>
      <c r="Y647" s="4">
        <v>22.1</v>
      </c>
      <c r="Z647" s="4">
        <v>7.9</v>
      </c>
      <c r="AA647" s="4">
        <v>1.6</v>
      </c>
      <c r="AH647" s="25">
        <f t="shared" si="10"/>
        <v>0</v>
      </c>
      <c r="AJ647" s="4">
        <v>2.8772446564138532</v>
      </c>
      <c r="AN647" s="4" t="s">
        <v>96</v>
      </c>
      <c r="AO647" s="4" t="s">
        <v>98</v>
      </c>
    </row>
    <row r="648" spans="1:41" ht="13.8" customHeight="1" x14ac:dyDescent="0.3">
      <c r="A648" s="4" t="s">
        <v>1240</v>
      </c>
      <c r="B648" s="4" t="s">
        <v>197</v>
      </c>
      <c r="C648" s="4">
        <v>2023</v>
      </c>
      <c r="D648" s="23" t="s">
        <v>198</v>
      </c>
      <c r="E648" s="15" t="s">
        <v>179</v>
      </c>
      <c r="F648" s="4" t="s">
        <v>579</v>
      </c>
      <c r="G648" s="4" t="s">
        <v>766</v>
      </c>
      <c r="H648" s="4" t="s">
        <v>199</v>
      </c>
      <c r="I648" s="4" t="s">
        <v>200</v>
      </c>
      <c r="J648" s="4" t="s">
        <v>201</v>
      </c>
      <c r="K648">
        <v>49.486099600000003</v>
      </c>
      <c r="L648">
        <v>15.2752824</v>
      </c>
      <c r="M648" s="4">
        <v>90</v>
      </c>
      <c r="P648" s="5" t="s">
        <v>185</v>
      </c>
      <c r="Q648" s="17" t="s">
        <v>185</v>
      </c>
      <c r="R648" s="5" t="s">
        <v>867</v>
      </c>
      <c r="S648" s="5" t="s">
        <v>867</v>
      </c>
      <c r="T648" s="4">
        <v>7</v>
      </c>
      <c r="V648" s="4">
        <v>2.87</v>
      </c>
      <c r="X648" s="4" t="s">
        <v>99</v>
      </c>
      <c r="Y648" s="4">
        <v>22.4</v>
      </c>
      <c r="Z648" s="4">
        <v>8.1</v>
      </c>
      <c r="AA648" s="4">
        <v>1.5</v>
      </c>
      <c r="AH648" s="25">
        <f t="shared" si="10"/>
        <v>0</v>
      </c>
      <c r="AJ648" s="4">
        <v>3.3683782582233848</v>
      </c>
      <c r="AN648" s="4" t="s">
        <v>96</v>
      </c>
      <c r="AO648" s="4" t="s">
        <v>98</v>
      </c>
    </row>
    <row r="649" spans="1:41" ht="13.8" customHeight="1" x14ac:dyDescent="0.3">
      <c r="A649" s="4" t="s">
        <v>1240</v>
      </c>
      <c r="B649" s="4" t="s">
        <v>197</v>
      </c>
      <c r="C649" s="4">
        <v>2023</v>
      </c>
      <c r="D649" s="23" t="s">
        <v>198</v>
      </c>
      <c r="E649" s="15" t="s">
        <v>179</v>
      </c>
      <c r="F649" s="4" t="s">
        <v>579</v>
      </c>
      <c r="G649" s="4" t="s">
        <v>766</v>
      </c>
      <c r="H649" s="4" t="s">
        <v>199</v>
      </c>
      <c r="I649" s="4" t="s">
        <v>200</v>
      </c>
      <c r="J649" s="4" t="s">
        <v>201</v>
      </c>
      <c r="K649">
        <v>49.486099600000003</v>
      </c>
      <c r="L649">
        <v>15.2752824</v>
      </c>
      <c r="M649" s="4">
        <v>90</v>
      </c>
      <c r="P649" s="5" t="s">
        <v>185</v>
      </c>
      <c r="Q649" s="17" t="s">
        <v>185</v>
      </c>
      <c r="R649" s="5" t="s">
        <v>867</v>
      </c>
      <c r="S649" s="5" t="s">
        <v>867</v>
      </c>
      <c r="T649" s="4">
        <v>8</v>
      </c>
      <c r="V649" s="4">
        <v>2.27</v>
      </c>
      <c r="X649" s="4" t="s">
        <v>99</v>
      </c>
      <c r="Y649" s="4">
        <v>22.3</v>
      </c>
      <c r="Z649" s="4">
        <v>8.1999999999999993</v>
      </c>
      <c r="AA649" s="4">
        <v>1.8</v>
      </c>
      <c r="AH649" s="25">
        <f t="shared" si="10"/>
        <v>0</v>
      </c>
      <c r="AJ649" s="4">
        <v>0.87110075464827064</v>
      </c>
      <c r="AN649" s="4" t="s">
        <v>96</v>
      </c>
      <c r="AO649" s="4" t="s">
        <v>98</v>
      </c>
    </row>
    <row r="650" spans="1:41" ht="13.8" customHeight="1" x14ac:dyDescent="0.3">
      <c r="A650" s="4" t="s">
        <v>1240</v>
      </c>
      <c r="B650" s="4" t="s">
        <v>197</v>
      </c>
      <c r="C650" s="4">
        <v>2023</v>
      </c>
      <c r="D650" s="23" t="s">
        <v>198</v>
      </c>
      <c r="E650" s="15" t="s">
        <v>179</v>
      </c>
      <c r="F650" s="4" t="s">
        <v>579</v>
      </c>
      <c r="G650" s="4" t="s">
        <v>766</v>
      </c>
      <c r="H650" s="4" t="s">
        <v>199</v>
      </c>
      <c r="I650" s="4" t="s">
        <v>200</v>
      </c>
      <c r="J650" s="4" t="s">
        <v>201</v>
      </c>
      <c r="K650">
        <v>49.486099600000003</v>
      </c>
      <c r="L650">
        <v>15.2752824</v>
      </c>
      <c r="M650" s="4">
        <v>90</v>
      </c>
      <c r="P650" s="5" t="s">
        <v>185</v>
      </c>
      <c r="Q650" s="17" t="s">
        <v>185</v>
      </c>
      <c r="R650" s="5" t="s">
        <v>867</v>
      </c>
      <c r="S650" s="5" t="s">
        <v>867</v>
      </c>
      <c r="T650" s="4">
        <v>9</v>
      </c>
      <c r="V650" s="4">
        <v>1.1399999999999999</v>
      </c>
      <c r="X650" s="4" t="s">
        <v>99</v>
      </c>
      <c r="Y650" s="4">
        <v>22.2</v>
      </c>
      <c r="Z650" s="4">
        <v>8.1</v>
      </c>
      <c r="AA650" s="4">
        <v>1.7</v>
      </c>
      <c r="AH650" s="25">
        <f t="shared" si="10"/>
        <v>0</v>
      </c>
      <c r="AJ650" s="4">
        <v>0.32901010790711888</v>
      </c>
      <c r="AN650" s="4" t="s">
        <v>96</v>
      </c>
      <c r="AO650" s="4" t="s">
        <v>98</v>
      </c>
    </row>
    <row r="651" spans="1:41" ht="13.8" customHeight="1" x14ac:dyDescent="0.3">
      <c r="A651" s="4" t="s">
        <v>1240</v>
      </c>
      <c r="B651" s="4" t="s">
        <v>197</v>
      </c>
      <c r="C651" s="4">
        <v>2023</v>
      </c>
      <c r="D651" s="23" t="s">
        <v>198</v>
      </c>
      <c r="E651" s="15" t="s">
        <v>179</v>
      </c>
      <c r="F651" s="4" t="s">
        <v>579</v>
      </c>
      <c r="G651" s="4" t="s">
        <v>766</v>
      </c>
      <c r="H651" s="4" t="s">
        <v>199</v>
      </c>
      <c r="I651" s="4" t="s">
        <v>200</v>
      </c>
      <c r="J651" s="4" t="s">
        <v>201</v>
      </c>
      <c r="K651">
        <v>49.486099600000003</v>
      </c>
      <c r="L651">
        <v>15.2752824</v>
      </c>
      <c r="M651" s="4">
        <v>90</v>
      </c>
      <c r="P651" s="5" t="s">
        <v>185</v>
      </c>
      <c r="Q651" s="17" t="s">
        <v>185</v>
      </c>
      <c r="R651" s="5" t="s">
        <v>867</v>
      </c>
      <c r="S651" s="5" t="s">
        <v>867</v>
      </c>
      <c r="T651" s="4">
        <v>10</v>
      </c>
      <c r="V651" s="4">
        <v>2.63</v>
      </c>
      <c r="X651" s="4" t="s">
        <v>99</v>
      </c>
      <c r="Y651" s="4">
        <v>22.2</v>
      </c>
      <c r="Z651" s="4">
        <v>8.1</v>
      </c>
      <c r="AA651" s="4">
        <v>1.9</v>
      </c>
      <c r="AH651" s="25">
        <f t="shared" si="10"/>
        <v>0</v>
      </c>
      <c r="AJ651" s="4">
        <v>0.32131514439031106</v>
      </c>
      <c r="AN651" s="4" t="s">
        <v>96</v>
      </c>
      <c r="AO651" s="4" t="s">
        <v>98</v>
      </c>
    </row>
    <row r="652" spans="1:41" ht="13.8" customHeight="1" x14ac:dyDescent="0.3">
      <c r="A652" s="4" t="s">
        <v>1240</v>
      </c>
      <c r="B652" s="4" t="s">
        <v>197</v>
      </c>
      <c r="C652" s="4">
        <v>2023</v>
      </c>
      <c r="D652" s="23" t="s">
        <v>198</v>
      </c>
      <c r="E652" s="15" t="s">
        <v>179</v>
      </c>
      <c r="F652" s="4" t="s">
        <v>579</v>
      </c>
      <c r="G652" s="4" t="s">
        <v>766</v>
      </c>
      <c r="H652" s="4" t="s">
        <v>199</v>
      </c>
      <c r="I652" s="4" t="s">
        <v>200</v>
      </c>
      <c r="J652" s="4" t="s">
        <v>201</v>
      </c>
      <c r="K652">
        <v>49.486099600000003</v>
      </c>
      <c r="L652">
        <v>15.2752824</v>
      </c>
      <c r="M652" s="4">
        <v>90</v>
      </c>
      <c r="P652" s="5" t="s">
        <v>185</v>
      </c>
      <c r="Q652" s="17" t="s">
        <v>185</v>
      </c>
      <c r="R652" s="5" t="s">
        <v>867</v>
      </c>
      <c r="S652" s="5" t="s">
        <v>867</v>
      </c>
      <c r="T652" s="4">
        <v>11</v>
      </c>
      <c r="V652" s="4">
        <v>1.38</v>
      </c>
      <c r="X652" s="4" t="s">
        <v>99</v>
      </c>
      <c r="Y652" s="4">
        <v>22</v>
      </c>
      <c r="Z652" s="4">
        <v>8.1</v>
      </c>
      <c r="AA652" s="4">
        <v>1.5</v>
      </c>
      <c r="AH652" s="25">
        <f t="shared" si="10"/>
        <v>0</v>
      </c>
      <c r="AJ652" s="4">
        <v>1.1044959906403486</v>
      </c>
      <c r="AN652" s="4" t="s">
        <v>96</v>
      </c>
      <c r="AO652" s="4" t="s">
        <v>98</v>
      </c>
    </row>
    <row r="653" spans="1:41" ht="13.8" customHeight="1" x14ac:dyDescent="0.3">
      <c r="A653" s="4" t="s">
        <v>1240</v>
      </c>
      <c r="B653" s="4" t="s">
        <v>197</v>
      </c>
      <c r="C653" s="4">
        <v>2023</v>
      </c>
      <c r="D653" s="23" t="s">
        <v>198</v>
      </c>
      <c r="E653" s="15" t="s">
        <v>179</v>
      </c>
      <c r="F653" s="4" t="s">
        <v>579</v>
      </c>
      <c r="G653" s="4" t="s">
        <v>766</v>
      </c>
      <c r="H653" s="4" t="s">
        <v>199</v>
      </c>
      <c r="I653" s="4" t="s">
        <v>200</v>
      </c>
      <c r="J653" s="4" t="s">
        <v>201</v>
      </c>
      <c r="K653">
        <v>49.486099600000003</v>
      </c>
      <c r="L653">
        <v>15.2752824</v>
      </c>
      <c r="M653" s="4">
        <v>90</v>
      </c>
      <c r="P653" s="5" t="s">
        <v>185</v>
      </c>
      <c r="Q653" s="17" t="s">
        <v>185</v>
      </c>
      <c r="R653" s="5" t="s">
        <v>867</v>
      </c>
      <c r="S653" s="5" t="s">
        <v>867</v>
      </c>
      <c r="T653" s="4">
        <v>12</v>
      </c>
      <c r="V653" s="4">
        <v>1.61</v>
      </c>
      <c r="X653" s="4" t="s">
        <v>99</v>
      </c>
      <c r="Y653" s="4">
        <v>22.3</v>
      </c>
      <c r="Z653" s="4">
        <v>8</v>
      </c>
      <c r="AA653" s="4">
        <v>1.3</v>
      </c>
      <c r="AH653" s="25">
        <f t="shared" si="10"/>
        <v>0</v>
      </c>
      <c r="AJ653" s="4">
        <v>1.7250383072709923</v>
      </c>
      <c r="AN653" s="4" t="s">
        <v>96</v>
      </c>
      <c r="AO653" s="4" t="s">
        <v>98</v>
      </c>
    </row>
    <row r="654" spans="1:41" ht="13.8" customHeight="1" x14ac:dyDescent="0.3">
      <c r="A654" s="4" t="s">
        <v>1240</v>
      </c>
      <c r="B654" s="4" t="s">
        <v>197</v>
      </c>
      <c r="C654" s="4">
        <v>2023</v>
      </c>
      <c r="D654" s="23" t="s">
        <v>198</v>
      </c>
      <c r="E654" s="15" t="s">
        <v>179</v>
      </c>
      <c r="F654" s="4" t="s">
        <v>579</v>
      </c>
      <c r="G654" s="4" t="s">
        <v>766</v>
      </c>
      <c r="H654" s="4" t="s">
        <v>199</v>
      </c>
      <c r="I654" s="4" t="s">
        <v>200</v>
      </c>
      <c r="J654" s="4" t="s">
        <v>201</v>
      </c>
      <c r="K654">
        <v>49.486099600000003</v>
      </c>
      <c r="L654">
        <v>15.2752824</v>
      </c>
      <c r="M654" s="4">
        <v>90</v>
      </c>
      <c r="P654" s="5" t="s">
        <v>185</v>
      </c>
      <c r="Q654" s="17" t="s">
        <v>185</v>
      </c>
      <c r="R654" s="5" t="s">
        <v>867</v>
      </c>
      <c r="S654" s="5" t="s">
        <v>867</v>
      </c>
      <c r="T654" s="4">
        <v>13</v>
      </c>
      <c r="V654" s="4">
        <v>1.1200000000000001</v>
      </c>
      <c r="X654" s="4" t="s">
        <v>99</v>
      </c>
      <c r="Y654" s="4">
        <v>21.8</v>
      </c>
      <c r="Z654" s="4">
        <v>8.1</v>
      </c>
      <c r="AA654" s="4">
        <v>1.8</v>
      </c>
      <c r="AH654" s="25">
        <f t="shared" si="10"/>
        <v>0</v>
      </c>
      <c r="AJ654" s="4">
        <v>0.55001315790873218</v>
      </c>
      <c r="AN654" s="4" t="s">
        <v>96</v>
      </c>
      <c r="AO654" s="4" t="s">
        <v>98</v>
      </c>
    </row>
    <row r="655" spans="1:41" ht="13.8" customHeight="1" x14ac:dyDescent="0.3">
      <c r="A655" s="4" t="s">
        <v>1240</v>
      </c>
      <c r="B655" s="4" t="s">
        <v>197</v>
      </c>
      <c r="C655" s="4">
        <v>2023</v>
      </c>
      <c r="D655" s="23" t="s">
        <v>198</v>
      </c>
      <c r="E655" s="15" t="s">
        <v>179</v>
      </c>
      <c r="F655" s="4" t="s">
        <v>579</v>
      </c>
      <c r="G655" s="4" t="s">
        <v>766</v>
      </c>
      <c r="H655" s="4" t="s">
        <v>199</v>
      </c>
      <c r="I655" s="4" t="s">
        <v>200</v>
      </c>
      <c r="J655" s="4" t="s">
        <v>201</v>
      </c>
      <c r="K655">
        <v>49.486099600000003</v>
      </c>
      <c r="L655">
        <v>15.2752824</v>
      </c>
      <c r="M655" s="4">
        <v>90</v>
      </c>
      <c r="P655" s="5" t="s">
        <v>185</v>
      </c>
      <c r="Q655" s="17" t="s">
        <v>185</v>
      </c>
      <c r="R655" s="5" t="s">
        <v>867</v>
      </c>
      <c r="S655" s="5" t="s">
        <v>867</v>
      </c>
      <c r="T655" s="4">
        <v>14</v>
      </c>
      <c r="V655" s="4">
        <v>0.92</v>
      </c>
      <c r="X655" s="4" t="s">
        <v>99</v>
      </c>
      <c r="Y655" s="4">
        <v>21.5</v>
      </c>
      <c r="Z655" s="4">
        <v>8.3000000000000007</v>
      </c>
      <c r="AA655" s="4">
        <v>2.1</v>
      </c>
      <c r="AH655" s="25">
        <f t="shared" si="10"/>
        <v>0</v>
      </c>
      <c r="AJ655" s="4">
        <v>1.8737054208714603</v>
      </c>
      <c r="AN655" s="4" t="s">
        <v>96</v>
      </c>
      <c r="AO655" s="4" t="s">
        <v>98</v>
      </c>
    </row>
    <row r="656" spans="1:41" ht="13.8" customHeight="1" x14ac:dyDescent="0.3">
      <c r="A656" s="4" t="s">
        <v>1240</v>
      </c>
      <c r="B656" s="4" t="s">
        <v>197</v>
      </c>
      <c r="C656" s="4">
        <v>2023</v>
      </c>
      <c r="D656" s="23" t="s">
        <v>198</v>
      </c>
      <c r="E656" s="15" t="s">
        <v>179</v>
      </c>
      <c r="F656" s="4" t="s">
        <v>579</v>
      </c>
      <c r="G656" s="4" t="s">
        <v>766</v>
      </c>
      <c r="H656" s="4" t="s">
        <v>199</v>
      </c>
      <c r="I656" s="4" t="s">
        <v>200</v>
      </c>
      <c r="J656" s="4" t="s">
        <v>201</v>
      </c>
      <c r="K656">
        <v>49.486099600000003</v>
      </c>
      <c r="L656">
        <v>15.2752824</v>
      </c>
      <c r="M656" s="4">
        <v>90</v>
      </c>
      <c r="P656" s="5" t="s">
        <v>185</v>
      </c>
      <c r="Q656" s="17" t="s">
        <v>185</v>
      </c>
      <c r="R656" s="5" t="s">
        <v>867</v>
      </c>
      <c r="S656" s="5" t="s">
        <v>867</v>
      </c>
      <c r="T656" s="4">
        <v>15</v>
      </c>
      <c r="V656" s="4">
        <v>0.89</v>
      </c>
      <c r="X656" s="4" t="s">
        <v>99</v>
      </c>
      <c r="Y656" s="4">
        <v>21</v>
      </c>
      <c r="Z656" s="4">
        <v>8.5</v>
      </c>
      <c r="AA656" s="4">
        <v>2.6</v>
      </c>
      <c r="AH656" s="25">
        <f t="shared" si="10"/>
        <v>0</v>
      </c>
      <c r="AJ656" s="4">
        <v>3.0703558145848473</v>
      </c>
      <c r="AN656" s="4" t="s">
        <v>96</v>
      </c>
      <c r="AO656" s="4" t="s">
        <v>98</v>
      </c>
    </row>
    <row r="657" spans="1:41" ht="13.8" customHeight="1" x14ac:dyDescent="0.3">
      <c r="A657" s="4" t="s">
        <v>1240</v>
      </c>
      <c r="B657" s="4" t="s">
        <v>197</v>
      </c>
      <c r="C657" s="4">
        <v>2023</v>
      </c>
      <c r="D657" s="23" t="s">
        <v>198</v>
      </c>
      <c r="E657" s="15" t="s">
        <v>179</v>
      </c>
      <c r="F657" s="4" t="s">
        <v>579</v>
      </c>
      <c r="G657" s="4" t="s">
        <v>766</v>
      </c>
      <c r="H657" s="4" t="s">
        <v>199</v>
      </c>
      <c r="I657" s="4" t="s">
        <v>200</v>
      </c>
      <c r="J657" s="4" t="s">
        <v>201</v>
      </c>
      <c r="K657">
        <v>49.486099600000003</v>
      </c>
      <c r="L657">
        <v>15.2752824</v>
      </c>
      <c r="M657" s="4">
        <v>90</v>
      </c>
      <c r="P657" s="5" t="s">
        <v>185</v>
      </c>
      <c r="Q657" s="17" t="s">
        <v>185</v>
      </c>
      <c r="R657" s="5" t="s">
        <v>867</v>
      </c>
      <c r="S657" s="5" t="s">
        <v>867</v>
      </c>
      <c r="T657" s="4">
        <v>1</v>
      </c>
      <c r="V657" s="4">
        <v>2.0299999999999998</v>
      </c>
      <c r="X657" s="4" t="s">
        <v>99</v>
      </c>
      <c r="Y657" s="4">
        <v>17</v>
      </c>
      <c r="Z657" s="4">
        <v>8</v>
      </c>
      <c r="AA657" s="4">
        <v>6.8</v>
      </c>
      <c r="AH657" s="25">
        <f t="shared" si="10"/>
        <v>0</v>
      </c>
      <c r="AJ657" s="4">
        <v>9.5357763135845151</v>
      </c>
      <c r="AN657" s="4" t="s">
        <v>96</v>
      </c>
      <c r="AO657" s="4" t="s">
        <v>98</v>
      </c>
    </row>
    <row r="658" spans="1:41" ht="13.8" customHeight="1" x14ac:dyDescent="0.3">
      <c r="A658" s="4" t="s">
        <v>1240</v>
      </c>
      <c r="B658" s="4" t="s">
        <v>197</v>
      </c>
      <c r="C658" s="4">
        <v>2023</v>
      </c>
      <c r="D658" s="23" t="s">
        <v>198</v>
      </c>
      <c r="E658" s="15" t="s">
        <v>179</v>
      </c>
      <c r="F658" s="4" t="s">
        <v>579</v>
      </c>
      <c r="G658" s="4" t="s">
        <v>766</v>
      </c>
      <c r="H658" s="4" t="s">
        <v>199</v>
      </c>
      <c r="I658" s="4" t="s">
        <v>200</v>
      </c>
      <c r="J658" s="4" t="s">
        <v>201</v>
      </c>
      <c r="K658">
        <v>49.486099600000003</v>
      </c>
      <c r="L658">
        <v>15.2752824</v>
      </c>
      <c r="M658" s="4">
        <v>90</v>
      </c>
      <c r="P658" s="5" t="s">
        <v>185</v>
      </c>
      <c r="Q658" s="17" t="s">
        <v>185</v>
      </c>
      <c r="R658" s="5" t="s">
        <v>867</v>
      </c>
      <c r="S658" s="5" t="s">
        <v>867</v>
      </c>
      <c r="T658" s="4">
        <v>2</v>
      </c>
      <c r="V658" s="4">
        <v>3.24</v>
      </c>
      <c r="X658" s="4" t="s">
        <v>99</v>
      </c>
      <c r="Y658" s="4">
        <v>17.100000000000001</v>
      </c>
      <c r="Z658" s="4">
        <v>8</v>
      </c>
      <c r="AA658" s="4">
        <v>6.7</v>
      </c>
      <c r="AH658" s="25">
        <f t="shared" si="10"/>
        <v>0</v>
      </c>
      <c r="AJ658" s="4">
        <v>12.83795204642994</v>
      </c>
      <c r="AN658" s="4" t="s">
        <v>96</v>
      </c>
      <c r="AO658" s="4" t="s">
        <v>98</v>
      </c>
    </row>
    <row r="659" spans="1:41" ht="13.8" customHeight="1" x14ac:dyDescent="0.3">
      <c r="A659" s="4" t="s">
        <v>1240</v>
      </c>
      <c r="B659" s="4" t="s">
        <v>197</v>
      </c>
      <c r="C659" s="4">
        <v>2023</v>
      </c>
      <c r="D659" s="23" t="s">
        <v>198</v>
      </c>
      <c r="E659" s="15" t="s">
        <v>179</v>
      </c>
      <c r="F659" s="4" t="s">
        <v>579</v>
      </c>
      <c r="G659" s="4" t="s">
        <v>766</v>
      </c>
      <c r="H659" s="4" t="s">
        <v>199</v>
      </c>
      <c r="I659" s="4" t="s">
        <v>200</v>
      </c>
      <c r="J659" s="4" t="s">
        <v>201</v>
      </c>
      <c r="K659">
        <v>49.486099600000003</v>
      </c>
      <c r="L659">
        <v>15.2752824</v>
      </c>
      <c r="M659" s="4">
        <v>90</v>
      </c>
      <c r="P659" s="5" t="s">
        <v>185</v>
      </c>
      <c r="Q659" s="17" t="s">
        <v>185</v>
      </c>
      <c r="R659" s="5" t="s">
        <v>867</v>
      </c>
      <c r="S659" s="5" t="s">
        <v>867</v>
      </c>
      <c r="T659" s="4">
        <v>3</v>
      </c>
      <c r="V659" s="4">
        <v>4.8600000000000003</v>
      </c>
      <c r="X659" s="4" t="s">
        <v>99</v>
      </c>
      <c r="Y659" s="4">
        <v>17.100000000000001</v>
      </c>
      <c r="Z659" s="4">
        <v>8</v>
      </c>
      <c r="AA659" s="4">
        <v>6.3</v>
      </c>
      <c r="AH659" s="25">
        <f t="shared" si="10"/>
        <v>0</v>
      </c>
      <c r="AJ659" s="4">
        <v>9.9973749062865096</v>
      </c>
      <c r="AN659" s="4" t="s">
        <v>96</v>
      </c>
      <c r="AO659" s="4" t="s">
        <v>98</v>
      </c>
    </row>
    <row r="660" spans="1:41" ht="13.8" customHeight="1" x14ac:dyDescent="0.3">
      <c r="A660" s="4" t="s">
        <v>1240</v>
      </c>
      <c r="B660" s="4" t="s">
        <v>197</v>
      </c>
      <c r="C660" s="4">
        <v>2023</v>
      </c>
      <c r="D660" s="23" t="s">
        <v>198</v>
      </c>
      <c r="E660" s="15" t="s">
        <v>179</v>
      </c>
      <c r="F660" s="4" t="s">
        <v>579</v>
      </c>
      <c r="G660" s="4" t="s">
        <v>766</v>
      </c>
      <c r="H660" s="4" t="s">
        <v>199</v>
      </c>
      <c r="I660" s="4" t="s">
        <v>200</v>
      </c>
      <c r="J660" s="4" t="s">
        <v>201</v>
      </c>
      <c r="K660">
        <v>49.486099600000003</v>
      </c>
      <c r="L660">
        <v>15.2752824</v>
      </c>
      <c r="M660" s="4">
        <v>90</v>
      </c>
      <c r="P660" s="5" t="s">
        <v>185</v>
      </c>
      <c r="Q660" s="17" t="s">
        <v>185</v>
      </c>
      <c r="R660" s="5" t="s">
        <v>867</v>
      </c>
      <c r="S660" s="5" t="s">
        <v>867</v>
      </c>
      <c r="T660" s="4">
        <v>4</v>
      </c>
      <c r="V660" s="4">
        <v>2.81</v>
      </c>
      <c r="X660" s="4" t="s">
        <v>99</v>
      </c>
      <c r="Y660" s="4">
        <v>16.899999999999999</v>
      </c>
      <c r="Z660" s="4">
        <v>8</v>
      </c>
      <c r="AA660" s="4">
        <v>7</v>
      </c>
      <c r="AH660" s="25">
        <f t="shared" si="10"/>
        <v>0</v>
      </c>
      <c r="AJ660" s="4">
        <v>10.285865736041822</v>
      </c>
      <c r="AN660" s="4" t="s">
        <v>96</v>
      </c>
      <c r="AO660" s="4" t="s">
        <v>98</v>
      </c>
    </row>
    <row r="661" spans="1:41" ht="13.8" customHeight="1" x14ac:dyDescent="0.3">
      <c r="A661" s="4" t="s">
        <v>1240</v>
      </c>
      <c r="B661" s="4" t="s">
        <v>197</v>
      </c>
      <c r="C661" s="4">
        <v>2023</v>
      </c>
      <c r="D661" s="23" t="s">
        <v>198</v>
      </c>
      <c r="E661" s="15" t="s">
        <v>179</v>
      </c>
      <c r="F661" s="4" t="s">
        <v>579</v>
      </c>
      <c r="G661" s="4" t="s">
        <v>766</v>
      </c>
      <c r="H661" s="4" t="s">
        <v>199</v>
      </c>
      <c r="I661" s="4" t="s">
        <v>200</v>
      </c>
      <c r="J661" s="4" t="s">
        <v>201</v>
      </c>
      <c r="K661">
        <v>49.486099600000003</v>
      </c>
      <c r="L661">
        <v>15.2752824</v>
      </c>
      <c r="M661" s="4">
        <v>90</v>
      </c>
      <c r="P661" s="5" t="s">
        <v>185</v>
      </c>
      <c r="Q661" s="17" t="s">
        <v>185</v>
      </c>
      <c r="R661" s="5" t="s">
        <v>867</v>
      </c>
      <c r="S661" s="5" t="s">
        <v>867</v>
      </c>
      <c r="T661" s="4">
        <v>5</v>
      </c>
      <c r="V661" s="4">
        <v>1.93</v>
      </c>
      <c r="X661" s="4" t="s">
        <v>99</v>
      </c>
      <c r="Y661" s="4">
        <v>16.7</v>
      </c>
      <c r="Z661" s="4">
        <v>8</v>
      </c>
      <c r="AA661" s="4">
        <v>6.9</v>
      </c>
      <c r="AH661" s="25">
        <f t="shared" si="10"/>
        <v>0</v>
      </c>
      <c r="AJ661" s="4">
        <v>18.327143259461213</v>
      </c>
      <c r="AN661" s="4" t="s">
        <v>96</v>
      </c>
      <c r="AO661" s="4" t="s">
        <v>98</v>
      </c>
    </row>
    <row r="662" spans="1:41" ht="13.8" customHeight="1" x14ac:dyDescent="0.3">
      <c r="A662" s="4" t="s">
        <v>1240</v>
      </c>
      <c r="B662" s="4" t="s">
        <v>197</v>
      </c>
      <c r="C662" s="4">
        <v>2023</v>
      </c>
      <c r="D662" s="23" t="s">
        <v>198</v>
      </c>
      <c r="E662" s="15" t="s">
        <v>179</v>
      </c>
      <c r="F662" s="4" t="s">
        <v>579</v>
      </c>
      <c r="G662" s="4" t="s">
        <v>766</v>
      </c>
      <c r="H662" s="4" t="s">
        <v>199</v>
      </c>
      <c r="I662" s="4" t="s">
        <v>200</v>
      </c>
      <c r="J662" s="4" t="s">
        <v>201</v>
      </c>
      <c r="K662">
        <v>49.486099600000003</v>
      </c>
      <c r="L662">
        <v>15.2752824</v>
      </c>
      <c r="M662" s="4">
        <v>90</v>
      </c>
      <c r="P662" s="5" t="s">
        <v>185</v>
      </c>
      <c r="Q662" s="17" t="s">
        <v>185</v>
      </c>
      <c r="R662" s="5" t="s">
        <v>867</v>
      </c>
      <c r="S662" s="5" t="s">
        <v>867</v>
      </c>
      <c r="T662" s="4">
        <v>6</v>
      </c>
      <c r="V662" s="4">
        <v>1.74</v>
      </c>
      <c r="X662" s="4" t="s">
        <v>99</v>
      </c>
      <c r="Y662" s="4">
        <v>16.5</v>
      </c>
      <c r="Z662" s="4">
        <v>8</v>
      </c>
      <c r="AA662" s="4">
        <v>6.9</v>
      </c>
      <c r="AH662" s="25">
        <f t="shared" si="10"/>
        <v>0</v>
      </c>
      <c r="AJ662" s="4">
        <v>18.754230813758486</v>
      </c>
      <c r="AN662" s="4" t="s">
        <v>96</v>
      </c>
      <c r="AO662" s="4" t="s">
        <v>98</v>
      </c>
    </row>
    <row r="663" spans="1:41" ht="13.8" customHeight="1" x14ac:dyDescent="0.3">
      <c r="A663" s="4" t="s">
        <v>1240</v>
      </c>
      <c r="B663" s="4" t="s">
        <v>197</v>
      </c>
      <c r="C663" s="4">
        <v>2023</v>
      </c>
      <c r="D663" s="23" t="s">
        <v>198</v>
      </c>
      <c r="E663" s="15" t="s">
        <v>179</v>
      </c>
      <c r="F663" s="4" t="s">
        <v>579</v>
      </c>
      <c r="G663" s="4" t="s">
        <v>766</v>
      </c>
      <c r="H663" s="4" t="s">
        <v>199</v>
      </c>
      <c r="I663" s="4" t="s">
        <v>200</v>
      </c>
      <c r="J663" s="4" t="s">
        <v>201</v>
      </c>
      <c r="K663">
        <v>49.486099600000003</v>
      </c>
      <c r="L663">
        <v>15.2752824</v>
      </c>
      <c r="M663" s="4">
        <v>90</v>
      </c>
      <c r="P663" s="5" t="s">
        <v>185</v>
      </c>
      <c r="Q663" s="17" t="s">
        <v>185</v>
      </c>
      <c r="R663" s="5" t="s">
        <v>867</v>
      </c>
      <c r="S663" s="5" t="s">
        <v>867</v>
      </c>
      <c r="T663" s="4">
        <v>7</v>
      </c>
      <c r="V663" s="4">
        <v>3.05</v>
      </c>
      <c r="X663" s="4" t="s">
        <v>99</v>
      </c>
      <c r="Y663" s="4">
        <v>17</v>
      </c>
      <c r="Z663" s="4">
        <v>8</v>
      </c>
      <c r="AA663" s="4">
        <v>6.2</v>
      </c>
      <c r="AH663" s="25">
        <f t="shared" si="10"/>
        <v>0</v>
      </c>
      <c r="AJ663" s="4">
        <v>9.8959933461324034</v>
      </c>
      <c r="AN663" s="4" t="s">
        <v>96</v>
      </c>
      <c r="AO663" s="4" t="s">
        <v>98</v>
      </c>
    </row>
    <row r="664" spans="1:41" ht="13.8" customHeight="1" x14ac:dyDescent="0.3">
      <c r="A664" s="4" t="s">
        <v>1240</v>
      </c>
      <c r="B664" s="4" t="s">
        <v>197</v>
      </c>
      <c r="C664" s="4">
        <v>2023</v>
      </c>
      <c r="D664" s="23" t="s">
        <v>198</v>
      </c>
      <c r="E664" s="15" t="s">
        <v>179</v>
      </c>
      <c r="F664" s="4" t="s">
        <v>579</v>
      </c>
      <c r="G664" s="4" t="s">
        <v>766</v>
      </c>
      <c r="H664" s="4" t="s">
        <v>199</v>
      </c>
      <c r="I664" s="4" t="s">
        <v>200</v>
      </c>
      <c r="J664" s="4" t="s">
        <v>201</v>
      </c>
      <c r="K664">
        <v>49.486099600000003</v>
      </c>
      <c r="L664">
        <v>15.2752824</v>
      </c>
      <c r="M664" s="4">
        <v>90</v>
      </c>
      <c r="P664" s="5" t="s">
        <v>185</v>
      </c>
      <c r="Q664" s="17" t="s">
        <v>185</v>
      </c>
      <c r="R664" s="5" t="s">
        <v>867</v>
      </c>
      <c r="S664" s="5" t="s">
        <v>867</v>
      </c>
      <c r="T664" s="4">
        <v>8</v>
      </c>
      <c r="V664" s="4">
        <v>2.44</v>
      </c>
      <c r="X664" s="4" t="s">
        <v>99</v>
      </c>
      <c r="Y664" s="4">
        <v>16.8</v>
      </c>
      <c r="Z664" s="4">
        <v>7.9</v>
      </c>
      <c r="AA664" s="4">
        <v>6</v>
      </c>
      <c r="AH664" s="25">
        <f t="shared" si="10"/>
        <v>0</v>
      </c>
      <c r="AJ664" s="4">
        <v>5.9424902530985904</v>
      </c>
      <c r="AN664" s="4" t="s">
        <v>96</v>
      </c>
      <c r="AO664" s="4" t="s">
        <v>98</v>
      </c>
    </row>
    <row r="665" spans="1:41" ht="13.8" customHeight="1" x14ac:dyDescent="0.3">
      <c r="A665" s="4" t="s">
        <v>1240</v>
      </c>
      <c r="B665" s="4" t="s">
        <v>197</v>
      </c>
      <c r="C665" s="4">
        <v>2023</v>
      </c>
      <c r="D665" s="23" t="s">
        <v>198</v>
      </c>
      <c r="E665" s="15" t="s">
        <v>179</v>
      </c>
      <c r="F665" s="4" t="s">
        <v>579</v>
      </c>
      <c r="G665" s="4" t="s">
        <v>766</v>
      </c>
      <c r="H665" s="4" t="s">
        <v>199</v>
      </c>
      <c r="I665" s="4" t="s">
        <v>200</v>
      </c>
      <c r="J665" s="4" t="s">
        <v>201</v>
      </c>
      <c r="K665">
        <v>49.486099600000003</v>
      </c>
      <c r="L665">
        <v>15.2752824</v>
      </c>
      <c r="M665" s="4">
        <v>90</v>
      </c>
      <c r="P665" s="5" t="s">
        <v>185</v>
      </c>
      <c r="Q665" s="17" t="s">
        <v>185</v>
      </c>
      <c r="R665" s="5" t="s">
        <v>867</v>
      </c>
      <c r="S665" s="5" t="s">
        <v>867</v>
      </c>
      <c r="T665" s="4">
        <v>9</v>
      </c>
      <c r="V665" s="4">
        <v>1.1100000000000001</v>
      </c>
      <c r="X665" s="4" t="s">
        <v>99</v>
      </c>
      <c r="Y665" s="4">
        <v>16.8</v>
      </c>
      <c r="Z665" s="4">
        <v>7.9</v>
      </c>
      <c r="AA665" s="4">
        <v>5.9</v>
      </c>
      <c r="AH665" s="25">
        <f t="shared" si="10"/>
        <v>0</v>
      </c>
      <c r="AJ665" s="4">
        <v>5.0105851894211959</v>
      </c>
      <c r="AN665" s="4" t="s">
        <v>96</v>
      </c>
      <c r="AO665" s="4" t="s">
        <v>98</v>
      </c>
    </row>
    <row r="666" spans="1:41" ht="13.8" customHeight="1" x14ac:dyDescent="0.3">
      <c r="A666" s="4" t="s">
        <v>1240</v>
      </c>
      <c r="B666" s="4" t="s">
        <v>197</v>
      </c>
      <c r="C666" s="4">
        <v>2023</v>
      </c>
      <c r="D666" s="23" t="s">
        <v>198</v>
      </c>
      <c r="E666" s="15" t="s">
        <v>179</v>
      </c>
      <c r="F666" s="4" t="s">
        <v>579</v>
      </c>
      <c r="G666" s="4" t="s">
        <v>766</v>
      </c>
      <c r="H666" s="4" t="s">
        <v>199</v>
      </c>
      <c r="I666" s="4" t="s">
        <v>200</v>
      </c>
      <c r="J666" s="4" t="s">
        <v>201</v>
      </c>
      <c r="K666">
        <v>49.486099600000003</v>
      </c>
      <c r="L666">
        <v>15.2752824</v>
      </c>
      <c r="M666" s="4">
        <v>90</v>
      </c>
      <c r="P666" s="5" t="s">
        <v>185</v>
      </c>
      <c r="Q666" s="17" t="s">
        <v>185</v>
      </c>
      <c r="R666" s="5" t="s">
        <v>867</v>
      </c>
      <c r="S666" s="5" t="s">
        <v>867</v>
      </c>
      <c r="T666" s="4">
        <v>10</v>
      </c>
      <c r="V666" s="4">
        <v>2.85</v>
      </c>
      <c r="X666" s="4" t="s">
        <v>99</v>
      </c>
      <c r="Y666" s="4">
        <v>16.7</v>
      </c>
      <c r="Z666" s="4">
        <v>7.9</v>
      </c>
      <c r="AA666" s="4">
        <v>5.5</v>
      </c>
      <c r="AH666" s="25">
        <f t="shared" si="10"/>
        <v>0</v>
      </c>
      <c r="AJ666" s="4">
        <v>12.512432401236852</v>
      </c>
      <c r="AN666" s="4" t="s">
        <v>96</v>
      </c>
      <c r="AO666" s="4" t="s">
        <v>98</v>
      </c>
    </row>
    <row r="667" spans="1:41" ht="13.8" customHeight="1" x14ac:dyDescent="0.3">
      <c r="A667" s="4" t="s">
        <v>1240</v>
      </c>
      <c r="B667" s="4" t="s">
        <v>197</v>
      </c>
      <c r="C667" s="4">
        <v>2023</v>
      </c>
      <c r="D667" s="23" t="s">
        <v>198</v>
      </c>
      <c r="E667" s="15" t="s">
        <v>179</v>
      </c>
      <c r="F667" s="4" t="s">
        <v>579</v>
      </c>
      <c r="G667" s="4" t="s">
        <v>766</v>
      </c>
      <c r="H667" s="4" t="s">
        <v>199</v>
      </c>
      <c r="I667" s="4" t="s">
        <v>200</v>
      </c>
      <c r="J667" s="4" t="s">
        <v>201</v>
      </c>
      <c r="K667">
        <v>49.486099600000003</v>
      </c>
      <c r="L667">
        <v>15.2752824</v>
      </c>
      <c r="M667" s="4">
        <v>90</v>
      </c>
      <c r="P667" s="5" t="s">
        <v>185</v>
      </c>
      <c r="Q667" s="17" t="s">
        <v>185</v>
      </c>
      <c r="R667" s="5" t="s">
        <v>867</v>
      </c>
      <c r="S667" s="5" t="s">
        <v>867</v>
      </c>
      <c r="T667" s="4">
        <v>11</v>
      </c>
      <c r="V667" s="4">
        <v>1.38</v>
      </c>
      <c r="X667" s="4" t="s">
        <v>99</v>
      </c>
      <c r="Y667" s="4">
        <v>16.2</v>
      </c>
      <c r="Z667" s="4">
        <v>7.9</v>
      </c>
      <c r="AA667" s="4">
        <v>6</v>
      </c>
      <c r="AH667" s="25">
        <f t="shared" si="10"/>
        <v>0</v>
      </c>
      <c r="AJ667" s="4">
        <v>4.5888239671997528</v>
      </c>
      <c r="AN667" s="4" t="s">
        <v>96</v>
      </c>
      <c r="AO667" s="4" t="s">
        <v>98</v>
      </c>
    </row>
    <row r="668" spans="1:41" ht="13.8" customHeight="1" x14ac:dyDescent="0.3">
      <c r="A668" s="4" t="s">
        <v>1240</v>
      </c>
      <c r="B668" s="4" t="s">
        <v>197</v>
      </c>
      <c r="C668" s="4">
        <v>2023</v>
      </c>
      <c r="D668" s="23" t="s">
        <v>198</v>
      </c>
      <c r="E668" s="15" t="s">
        <v>179</v>
      </c>
      <c r="F668" s="4" t="s">
        <v>579</v>
      </c>
      <c r="G668" s="4" t="s">
        <v>766</v>
      </c>
      <c r="H668" s="4" t="s">
        <v>199</v>
      </c>
      <c r="I668" s="4" t="s">
        <v>200</v>
      </c>
      <c r="J668" s="4" t="s">
        <v>201</v>
      </c>
      <c r="K668">
        <v>49.486099600000003</v>
      </c>
      <c r="L668">
        <v>15.2752824</v>
      </c>
      <c r="M668" s="4">
        <v>90</v>
      </c>
      <c r="P668" s="5" t="s">
        <v>185</v>
      </c>
      <c r="Q668" s="17" t="s">
        <v>185</v>
      </c>
      <c r="R668" s="5" t="s">
        <v>867</v>
      </c>
      <c r="S668" s="5" t="s">
        <v>867</v>
      </c>
      <c r="T668" s="4">
        <v>12</v>
      </c>
      <c r="V668" s="4">
        <v>1.63</v>
      </c>
      <c r="X668" s="4" t="s">
        <v>99</v>
      </c>
      <c r="Y668" s="4">
        <v>16.5</v>
      </c>
      <c r="Z668" s="4">
        <v>7.7</v>
      </c>
      <c r="AA668" s="4">
        <v>5</v>
      </c>
      <c r="AH668" s="25">
        <f t="shared" si="10"/>
        <v>0</v>
      </c>
      <c r="AJ668" s="4">
        <v>9.9881693537380283</v>
      </c>
      <c r="AN668" s="4" t="s">
        <v>96</v>
      </c>
      <c r="AO668" s="4" t="s">
        <v>98</v>
      </c>
    </row>
    <row r="669" spans="1:41" ht="13.8" customHeight="1" x14ac:dyDescent="0.3">
      <c r="A669" s="4" t="s">
        <v>1240</v>
      </c>
      <c r="B669" s="4" t="s">
        <v>197</v>
      </c>
      <c r="C669" s="4">
        <v>2023</v>
      </c>
      <c r="D669" s="23" t="s">
        <v>198</v>
      </c>
      <c r="E669" s="15" t="s">
        <v>179</v>
      </c>
      <c r="F669" s="4" t="s">
        <v>579</v>
      </c>
      <c r="G669" s="4" t="s">
        <v>766</v>
      </c>
      <c r="H669" s="4" t="s">
        <v>199</v>
      </c>
      <c r="I669" s="4" t="s">
        <v>200</v>
      </c>
      <c r="J669" s="4" t="s">
        <v>201</v>
      </c>
      <c r="K669">
        <v>49.486099600000003</v>
      </c>
      <c r="L669">
        <v>15.2752824</v>
      </c>
      <c r="M669" s="4">
        <v>90</v>
      </c>
      <c r="P669" s="5" t="s">
        <v>185</v>
      </c>
      <c r="Q669" s="17" t="s">
        <v>185</v>
      </c>
      <c r="R669" s="5" t="s">
        <v>867</v>
      </c>
      <c r="S669" s="5" t="s">
        <v>867</v>
      </c>
      <c r="T669" s="4">
        <v>13</v>
      </c>
      <c r="V669" s="4">
        <v>1.17</v>
      </c>
      <c r="X669" s="4" t="s">
        <v>99</v>
      </c>
      <c r="Y669" s="4">
        <v>16</v>
      </c>
      <c r="Z669" s="4">
        <v>7.8</v>
      </c>
      <c r="AA669" s="4">
        <v>5</v>
      </c>
      <c r="AH669" s="25">
        <f t="shared" si="10"/>
        <v>0</v>
      </c>
      <c r="AJ669" s="4">
        <v>9.3826462900819223</v>
      </c>
      <c r="AN669" s="4" t="s">
        <v>96</v>
      </c>
      <c r="AO669" s="4" t="s">
        <v>98</v>
      </c>
    </row>
    <row r="670" spans="1:41" ht="13.8" customHeight="1" x14ac:dyDescent="0.3">
      <c r="A670" s="4" t="s">
        <v>1240</v>
      </c>
      <c r="B670" s="4" t="s">
        <v>197</v>
      </c>
      <c r="C670" s="4">
        <v>2023</v>
      </c>
      <c r="D670" s="23" t="s">
        <v>198</v>
      </c>
      <c r="E670" s="15" t="s">
        <v>179</v>
      </c>
      <c r="F670" s="4" t="s">
        <v>579</v>
      </c>
      <c r="G670" s="4" t="s">
        <v>766</v>
      </c>
      <c r="H670" s="4" t="s">
        <v>199</v>
      </c>
      <c r="I670" s="4" t="s">
        <v>200</v>
      </c>
      <c r="J670" s="4" t="s">
        <v>201</v>
      </c>
      <c r="K670">
        <v>49.486099600000003</v>
      </c>
      <c r="L670">
        <v>15.2752824</v>
      </c>
      <c r="M670" s="4">
        <v>90</v>
      </c>
      <c r="P670" s="5" t="s">
        <v>185</v>
      </c>
      <c r="Q670" s="17" t="s">
        <v>185</v>
      </c>
      <c r="R670" s="5" t="s">
        <v>867</v>
      </c>
      <c r="S670" s="5" t="s">
        <v>867</v>
      </c>
      <c r="T670" s="4">
        <v>14</v>
      </c>
      <c r="V670" s="4">
        <v>0.96</v>
      </c>
      <c r="X670" s="4" t="s">
        <v>99</v>
      </c>
      <c r="Y670" s="4">
        <v>15.2</v>
      </c>
      <c r="Z670" s="4">
        <v>8.1</v>
      </c>
      <c r="AA670" s="4">
        <v>7.2</v>
      </c>
      <c r="AH670" s="25">
        <f t="shared" si="10"/>
        <v>0</v>
      </c>
      <c r="AJ670" s="4">
        <v>9.8333434202173269</v>
      </c>
      <c r="AN670" s="4" t="s">
        <v>96</v>
      </c>
      <c r="AO670" s="4" t="s">
        <v>98</v>
      </c>
    </row>
    <row r="671" spans="1:41" ht="13.8" customHeight="1" x14ac:dyDescent="0.3">
      <c r="A671" s="4" t="s">
        <v>1240</v>
      </c>
      <c r="B671" s="4" t="s">
        <v>197</v>
      </c>
      <c r="C671" s="4">
        <v>2023</v>
      </c>
      <c r="D671" s="23" t="s">
        <v>198</v>
      </c>
      <c r="E671" s="15" t="s">
        <v>179</v>
      </c>
      <c r="F671" s="4" t="s">
        <v>579</v>
      </c>
      <c r="G671" s="4" t="s">
        <v>766</v>
      </c>
      <c r="H671" s="4" t="s">
        <v>199</v>
      </c>
      <c r="I671" s="4" t="s">
        <v>200</v>
      </c>
      <c r="J671" s="4" t="s">
        <v>201</v>
      </c>
      <c r="K671">
        <v>49.486099600000003</v>
      </c>
      <c r="L671">
        <v>15.2752824</v>
      </c>
      <c r="M671" s="4">
        <v>90</v>
      </c>
      <c r="P671" s="5" t="s">
        <v>185</v>
      </c>
      <c r="Q671" s="17" t="s">
        <v>185</v>
      </c>
      <c r="R671" s="5" t="s">
        <v>867</v>
      </c>
      <c r="S671" s="5" t="s">
        <v>867</v>
      </c>
      <c r="T671" s="4">
        <v>15</v>
      </c>
      <c r="V671" s="4">
        <v>0.83</v>
      </c>
      <c r="X671" s="4" t="s">
        <v>99</v>
      </c>
      <c r="Y671" s="4">
        <v>14.9</v>
      </c>
      <c r="Z671" s="4">
        <v>7.9</v>
      </c>
      <c r="AA671" s="4">
        <v>5.7</v>
      </c>
      <c r="AH671" s="25">
        <f t="shared" si="10"/>
        <v>0</v>
      </c>
      <c r="AJ671" s="4">
        <v>12.024438109440535</v>
      </c>
      <c r="AN671" s="4" t="s">
        <v>96</v>
      </c>
      <c r="AO671" s="4" t="s">
        <v>98</v>
      </c>
    </row>
    <row r="672" spans="1:41" ht="13.8" customHeight="1" x14ac:dyDescent="0.25">
      <c r="A672" s="4" t="s">
        <v>1241</v>
      </c>
      <c r="B672" s="32" t="s">
        <v>526</v>
      </c>
      <c r="C672" s="15">
        <v>2016</v>
      </c>
      <c r="D672" s="12" t="s">
        <v>849</v>
      </c>
      <c r="E672" s="15" t="s">
        <v>179</v>
      </c>
      <c r="F672" s="4" t="s">
        <v>579</v>
      </c>
      <c r="G672" s="4" t="s">
        <v>739</v>
      </c>
      <c r="H672" s="15" t="s">
        <v>15</v>
      </c>
      <c r="I672" s="15" t="s">
        <v>16</v>
      </c>
      <c r="J672" s="18" t="s">
        <v>29</v>
      </c>
      <c r="K672" s="18"/>
      <c r="L672" s="18"/>
      <c r="M672" s="16"/>
      <c r="N672" s="34"/>
      <c r="O672" s="17"/>
      <c r="P672" s="17" t="s">
        <v>185</v>
      </c>
      <c r="Q672" s="17" t="s">
        <v>185</v>
      </c>
      <c r="R672" s="17" t="s">
        <v>37</v>
      </c>
      <c r="S672" s="17" t="s">
        <v>37</v>
      </c>
      <c r="AH672" s="25">
        <f t="shared" si="10"/>
        <v>0</v>
      </c>
      <c r="AI672" s="16"/>
      <c r="AJ672" s="16"/>
      <c r="AK672" s="16"/>
      <c r="AL672" s="16"/>
      <c r="AM672" s="16">
        <v>1.6908000000000001</v>
      </c>
      <c r="AN672" s="4" t="s">
        <v>96</v>
      </c>
      <c r="AO672" s="4" t="s">
        <v>98</v>
      </c>
    </row>
    <row r="673" spans="1:41" x14ac:dyDescent="0.25">
      <c r="A673" s="4" t="s">
        <v>1242</v>
      </c>
      <c r="B673" s="28" t="s">
        <v>528</v>
      </c>
      <c r="C673" s="15">
        <v>2017</v>
      </c>
      <c r="D673" s="15"/>
      <c r="E673" s="15" t="s">
        <v>180</v>
      </c>
      <c r="F673" s="4" t="s">
        <v>578</v>
      </c>
      <c r="G673" s="4" t="s">
        <v>740</v>
      </c>
      <c r="H673" s="15" t="s">
        <v>15</v>
      </c>
      <c r="I673" s="15" t="s">
        <v>16</v>
      </c>
      <c r="J673" s="18" t="s">
        <v>100</v>
      </c>
      <c r="K673" s="18"/>
      <c r="L673" s="18"/>
      <c r="M673" s="16"/>
      <c r="N673" s="34"/>
      <c r="O673" s="17"/>
      <c r="P673" s="17" t="s">
        <v>185</v>
      </c>
      <c r="Q673" s="17" t="s">
        <v>185</v>
      </c>
      <c r="R673" s="17" t="s">
        <v>37</v>
      </c>
      <c r="S673" s="17" t="s">
        <v>37</v>
      </c>
      <c r="AH673" s="25">
        <f t="shared" si="10"/>
        <v>0</v>
      </c>
      <c r="AI673" s="16"/>
      <c r="AJ673" s="16"/>
      <c r="AK673" s="16"/>
      <c r="AL673" s="16"/>
      <c r="AM673" s="16">
        <v>0.50159999999999993</v>
      </c>
      <c r="AN673" s="4" t="s">
        <v>96</v>
      </c>
      <c r="AO673" s="4" t="s">
        <v>98</v>
      </c>
    </row>
    <row r="674" spans="1:41" x14ac:dyDescent="0.25">
      <c r="A674" s="4" t="s">
        <v>1242</v>
      </c>
      <c r="B674" s="28" t="s">
        <v>527</v>
      </c>
      <c r="C674" s="15">
        <v>2017</v>
      </c>
      <c r="D674" s="15"/>
      <c r="E674" s="15" t="s">
        <v>180</v>
      </c>
      <c r="F674" s="4" t="s">
        <v>578</v>
      </c>
      <c r="G674" s="4" t="s">
        <v>740</v>
      </c>
      <c r="H674" s="15" t="s">
        <v>15</v>
      </c>
      <c r="I674" s="15" t="s">
        <v>16</v>
      </c>
      <c r="J674" s="18" t="s">
        <v>100</v>
      </c>
      <c r="K674" s="18"/>
      <c r="L674" s="18"/>
      <c r="M674" s="16"/>
      <c r="N674" s="34"/>
      <c r="O674" s="17"/>
      <c r="P674" s="5" t="s">
        <v>21</v>
      </c>
      <c r="Q674" s="17" t="s">
        <v>48</v>
      </c>
      <c r="R674" s="17" t="s">
        <v>37</v>
      </c>
      <c r="S674" s="17" t="s">
        <v>37</v>
      </c>
      <c r="AH674" s="25">
        <f t="shared" si="10"/>
        <v>0</v>
      </c>
      <c r="AI674" s="16"/>
      <c r="AJ674" s="16"/>
      <c r="AK674" s="16"/>
      <c r="AL674" s="16"/>
      <c r="AM674" s="16">
        <v>0.53015999999999996</v>
      </c>
      <c r="AN674" s="4" t="s">
        <v>96</v>
      </c>
      <c r="AO674" s="4" t="s">
        <v>98</v>
      </c>
    </row>
    <row r="675" spans="1:41" ht="13.8" customHeight="1" x14ac:dyDescent="0.3">
      <c r="A675" s="4" t="s">
        <v>1292</v>
      </c>
      <c r="B675" s="4" t="s">
        <v>1289</v>
      </c>
      <c r="C675" s="4">
        <v>2024</v>
      </c>
      <c r="D675" t="s">
        <v>1290</v>
      </c>
      <c r="E675" s="4" t="s">
        <v>179</v>
      </c>
      <c r="F675" s="4" t="s">
        <v>579</v>
      </c>
      <c r="G675" t="s">
        <v>1291</v>
      </c>
      <c r="H675" s="4" t="s">
        <v>15</v>
      </c>
      <c r="I675" s="4" t="s">
        <v>16</v>
      </c>
      <c r="J675" s="4" t="s">
        <v>1269</v>
      </c>
      <c r="K675" s="4">
        <v>30.274100000000001</v>
      </c>
      <c r="L675" s="4">
        <v>120.1551</v>
      </c>
      <c r="N675" t="s">
        <v>225</v>
      </c>
      <c r="O675" s="5" t="s">
        <v>323</v>
      </c>
      <c r="P675" s="5" t="s">
        <v>185</v>
      </c>
      <c r="Q675" s="5" t="s">
        <v>185</v>
      </c>
      <c r="R675" s="5" t="s">
        <v>1293</v>
      </c>
      <c r="S675" s="5" t="s">
        <v>1293</v>
      </c>
      <c r="T675" s="4" t="s">
        <v>1294</v>
      </c>
      <c r="V675" s="4">
        <v>0.7</v>
      </c>
      <c r="W675" s="4">
        <v>80</v>
      </c>
      <c r="X675" s="4" t="s">
        <v>99</v>
      </c>
      <c r="AB675" s="4">
        <v>0.15</v>
      </c>
      <c r="AC675" s="4">
        <v>0.35</v>
      </c>
      <c r="AD675" s="4">
        <v>1.8</v>
      </c>
      <c r="AF675" s="4">
        <v>12.5</v>
      </c>
      <c r="AH675" s="25">
        <f t="shared" si="10"/>
        <v>0.74367808001096769</v>
      </c>
      <c r="AI675" s="4">
        <v>367.65</v>
      </c>
      <c r="AM675" s="4">
        <v>0.74</v>
      </c>
      <c r="AN675" s="4" t="s">
        <v>96</v>
      </c>
      <c r="AO675" s="4" t="s">
        <v>97</v>
      </c>
    </row>
    <row r="676" spans="1:41" ht="13.8" customHeight="1" x14ac:dyDescent="0.3">
      <c r="A676" s="4" t="s">
        <v>1292</v>
      </c>
      <c r="B676" s="4" t="s">
        <v>1289</v>
      </c>
      <c r="C676" s="4">
        <v>2024</v>
      </c>
      <c r="D676" t="s">
        <v>1290</v>
      </c>
      <c r="E676" s="4" t="s">
        <v>179</v>
      </c>
      <c r="F676" s="4" t="s">
        <v>579</v>
      </c>
      <c r="G676" t="s">
        <v>1291</v>
      </c>
      <c r="H676" s="4" t="s">
        <v>15</v>
      </c>
      <c r="I676" s="4" t="s">
        <v>16</v>
      </c>
      <c r="J676" s="4" t="s">
        <v>1269</v>
      </c>
      <c r="K676" s="4">
        <v>30.274100000000001</v>
      </c>
      <c r="L676" s="4">
        <v>120.1551</v>
      </c>
      <c r="N676" t="s">
        <v>225</v>
      </c>
      <c r="O676" s="5" t="s">
        <v>323</v>
      </c>
      <c r="P676" s="5" t="s">
        <v>185</v>
      </c>
      <c r="Q676" s="5" t="s">
        <v>185</v>
      </c>
      <c r="R676" s="5" t="s">
        <v>1293</v>
      </c>
      <c r="S676" s="5" t="s">
        <v>1293</v>
      </c>
      <c r="T676" s="4" t="s">
        <v>1295</v>
      </c>
      <c r="V676" s="4">
        <v>0.7</v>
      </c>
      <c r="W676" s="4">
        <v>80</v>
      </c>
      <c r="X676" s="4" t="s">
        <v>99</v>
      </c>
      <c r="AB676" s="4">
        <v>0.12</v>
      </c>
      <c r="AC676" s="4">
        <v>0.3</v>
      </c>
      <c r="AD676" s="4">
        <v>1.7</v>
      </c>
      <c r="AF676" s="4">
        <v>11.8</v>
      </c>
      <c r="AH676" s="25">
        <f t="shared" si="10"/>
        <v>0.67863156455493878</v>
      </c>
      <c r="AI676" s="4">
        <v>382.35</v>
      </c>
      <c r="AM676" s="4">
        <v>0.59</v>
      </c>
      <c r="AN676" s="4" t="s">
        <v>96</v>
      </c>
      <c r="AO676" s="4" t="s">
        <v>97</v>
      </c>
    </row>
    <row r="677" spans="1:41" ht="13.8" customHeight="1" x14ac:dyDescent="0.3">
      <c r="A677" s="4" t="s">
        <v>1292</v>
      </c>
      <c r="B677" s="4" t="s">
        <v>1289</v>
      </c>
      <c r="C677" s="4">
        <v>2024</v>
      </c>
      <c r="D677" t="s">
        <v>1290</v>
      </c>
      <c r="E677" s="4" t="s">
        <v>179</v>
      </c>
      <c r="F677" s="4" t="s">
        <v>579</v>
      </c>
      <c r="G677" t="s">
        <v>1291</v>
      </c>
      <c r="H677" s="4" t="s">
        <v>15</v>
      </c>
      <c r="I677" s="4" t="s">
        <v>16</v>
      </c>
      <c r="J677" s="4" t="s">
        <v>1269</v>
      </c>
      <c r="K677" s="4">
        <v>30.274100000000001</v>
      </c>
      <c r="L677" s="4">
        <v>120.1551</v>
      </c>
      <c r="N677" t="s">
        <v>225</v>
      </c>
      <c r="O677" s="5" t="s">
        <v>323</v>
      </c>
      <c r="P677" s="5" t="s">
        <v>185</v>
      </c>
      <c r="Q677" s="5" t="s">
        <v>185</v>
      </c>
      <c r="R677" s="5" t="s">
        <v>1293</v>
      </c>
      <c r="S677" s="5" t="s">
        <v>1293</v>
      </c>
      <c r="T677" s="4" t="s">
        <v>1296</v>
      </c>
      <c r="V677" s="4">
        <v>0.7</v>
      </c>
      <c r="W677" s="4">
        <v>80</v>
      </c>
      <c r="X677" s="4" t="s">
        <v>99</v>
      </c>
      <c r="AB677" s="4">
        <v>0.08</v>
      </c>
      <c r="AC677" s="4">
        <v>0.25</v>
      </c>
      <c r="AD677" s="4">
        <v>1.2</v>
      </c>
      <c r="AF677" s="4">
        <v>11.2</v>
      </c>
      <c r="AH677" s="25">
        <f t="shared" si="10"/>
        <v>0.48401936493018338</v>
      </c>
      <c r="AI677" s="4">
        <v>360.29</v>
      </c>
      <c r="AM677" s="4">
        <v>0.88</v>
      </c>
      <c r="AN677" s="4" t="s">
        <v>96</v>
      </c>
      <c r="AO677" s="4" t="s">
        <v>97</v>
      </c>
    </row>
    <row r="678" spans="1:41" ht="13.8" customHeight="1" x14ac:dyDescent="0.3">
      <c r="A678" s="4" t="s">
        <v>1292</v>
      </c>
      <c r="B678" s="4" t="s">
        <v>1289</v>
      </c>
      <c r="C678" s="4">
        <v>2024</v>
      </c>
      <c r="D678" t="s">
        <v>1290</v>
      </c>
      <c r="E678" s="4" t="s">
        <v>179</v>
      </c>
      <c r="F678" s="4" t="s">
        <v>579</v>
      </c>
      <c r="G678" t="s">
        <v>1291</v>
      </c>
      <c r="H678" s="4" t="s">
        <v>15</v>
      </c>
      <c r="I678" s="4" t="s">
        <v>16</v>
      </c>
      <c r="J678" s="4" t="s">
        <v>1269</v>
      </c>
      <c r="K678" s="4">
        <v>30.274100000000001</v>
      </c>
      <c r="L678" s="4">
        <v>120.1551</v>
      </c>
      <c r="N678" t="s">
        <v>225</v>
      </c>
      <c r="O678" s="5" t="s">
        <v>323</v>
      </c>
      <c r="P678" s="5" t="s">
        <v>185</v>
      </c>
      <c r="Q678" s="5" t="s">
        <v>185</v>
      </c>
      <c r="R678" s="5" t="s">
        <v>1293</v>
      </c>
      <c r="S678" s="5" t="s">
        <v>1293</v>
      </c>
      <c r="T678" s="4" t="s">
        <v>1297</v>
      </c>
      <c r="V678" s="4">
        <v>0.7</v>
      </c>
      <c r="W678" s="4">
        <v>80</v>
      </c>
      <c r="X678" s="4" t="s">
        <v>99</v>
      </c>
      <c r="AB678" s="4">
        <v>0.1</v>
      </c>
      <c r="AC678" s="4">
        <v>0.25</v>
      </c>
      <c r="AD678" s="4">
        <v>1.5</v>
      </c>
      <c r="AF678" s="4">
        <v>11.5</v>
      </c>
      <c r="AH678" s="25">
        <f t="shared" si="10"/>
        <v>0.59090122229176145</v>
      </c>
      <c r="AI678" s="4">
        <v>441.18</v>
      </c>
      <c r="AM678" s="4">
        <v>1.1000000000000001</v>
      </c>
      <c r="AN678" s="4" t="s">
        <v>96</v>
      </c>
      <c r="AO678" s="4" t="s">
        <v>97</v>
      </c>
    </row>
    <row r="679" spans="1:41" ht="13.8" customHeight="1" x14ac:dyDescent="0.3">
      <c r="A679" s="4" t="s">
        <v>1292</v>
      </c>
      <c r="B679" s="4" t="s">
        <v>1289</v>
      </c>
      <c r="C679" s="4">
        <v>2024</v>
      </c>
      <c r="D679" t="s">
        <v>1290</v>
      </c>
      <c r="E679" s="4" t="s">
        <v>179</v>
      </c>
      <c r="F679" s="4" t="s">
        <v>579</v>
      </c>
      <c r="G679" t="s">
        <v>1291</v>
      </c>
      <c r="H679" s="4" t="s">
        <v>15</v>
      </c>
      <c r="I679" s="4" t="s">
        <v>16</v>
      </c>
      <c r="J679" s="4" t="s">
        <v>1269</v>
      </c>
      <c r="K679" s="4">
        <v>30.274100000000001</v>
      </c>
      <c r="L679" s="4">
        <v>120.1551</v>
      </c>
      <c r="N679" t="s">
        <v>225</v>
      </c>
      <c r="O679" s="5" t="s">
        <v>323</v>
      </c>
      <c r="P679" s="5" t="s">
        <v>185</v>
      </c>
      <c r="Q679" s="5" t="s">
        <v>185</v>
      </c>
      <c r="R679" s="5" t="s">
        <v>1293</v>
      </c>
      <c r="S679" s="5" t="s">
        <v>1293</v>
      </c>
      <c r="T679" s="4" t="s">
        <v>1298</v>
      </c>
      <c r="V679" s="4">
        <v>0.7</v>
      </c>
      <c r="W679" s="4">
        <v>80</v>
      </c>
      <c r="X679" s="4" t="s">
        <v>99</v>
      </c>
      <c r="AB679" s="4">
        <v>0.28000000000000003</v>
      </c>
      <c r="AC679" s="4">
        <v>0.5</v>
      </c>
      <c r="AD679" s="4">
        <v>2</v>
      </c>
      <c r="AF679" s="4">
        <v>12.8</v>
      </c>
      <c r="AH679" s="25">
        <f t="shared" si="10"/>
        <v>0.93943202573598616</v>
      </c>
      <c r="AI679" s="4">
        <v>514.71</v>
      </c>
      <c r="AM679" s="4">
        <v>2.21</v>
      </c>
      <c r="AN679" s="4" t="s">
        <v>96</v>
      </c>
      <c r="AO679" s="4" t="s">
        <v>97</v>
      </c>
    </row>
    <row r="680" spans="1:41" x14ac:dyDescent="0.25">
      <c r="A680" s="4" t="s">
        <v>931</v>
      </c>
      <c r="B680" s="4" t="s">
        <v>296</v>
      </c>
      <c r="C680" s="4">
        <v>2021</v>
      </c>
      <c r="D680" s="19" t="s">
        <v>297</v>
      </c>
      <c r="E680" s="15" t="s">
        <v>179</v>
      </c>
      <c r="F680" s="4" t="s">
        <v>579</v>
      </c>
      <c r="G680" s="4" t="s">
        <v>608</v>
      </c>
      <c r="H680" s="4" t="s">
        <v>32</v>
      </c>
      <c r="I680" s="4" t="s">
        <v>33</v>
      </c>
      <c r="J680" s="4" t="s">
        <v>298</v>
      </c>
      <c r="N680" s="6" t="s">
        <v>207</v>
      </c>
      <c r="O680" s="5" t="s">
        <v>264</v>
      </c>
      <c r="P680" s="5" t="s">
        <v>185</v>
      </c>
      <c r="Q680" s="13" t="s">
        <v>185</v>
      </c>
      <c r="R680" s="5" t="s">
        <v>867</v>
      </c>
      <c r="S680" s="5" t="s">
        <v>300</v>
      </c>
      <c r="T680" s="4" t="s">
        <v>301</v>
      </c>
      <c r="V680" s="4">
        <v>11.4</v>
      </c>
      <c r="X680" s="4" t="s">
        <v>99</v>
      </c>
      <c r="Y680" s="8">
        <v>26.6</v>
      </c>
      <c r="Z680" s="8">
        <v>7</v>
      </c>
      <c r="AA680" s="8">
        <v>7.3</v>
      </c>
      <c r="AB680" s="8">
        <v>0.7</v>
      </c>
      <c r="AD680" s="8">
        <v>0.93</v>
      </c>
      <c r="AE680" s="8"/>
      <c r="AF680" s="8">
        <v>1</v>
      </c>
      <c r="AH680" s="25">
        <f t="shared" si="10"/>
        <v>0.82680936757698964</v>
      </c>
      <c r="AJ680" s="8">
        <v>19.100000000000001</v>
      </c>
      <c r="AK680" s="8">
        <v>871.7</v>
      </c>
      <c r="AN680" s="4" t="s">
        <v>96</v>
      </c>
      <c r="AO680" s="4" t="s">
        <v>97</v>
      </c>
    </row>
    <row r="681" spans="1:41" x14ac:dyDescent="0.25">
      <c r="A681" s="4" t="s">
        <v>931</v>
      </c>
      <c r="B681" s="4" t="s">
        <v>296</v>
      </c>
      <c r="C681" s="4">
        <v>2021</v>
      </c>
      <c r="D681" s="4" t="s">
        <v>297</v>
      </c>
      <c r="E681" s="15" t="s">
        <v>179</v>
      </c>
      <c r="F681" s="4" t="s">
        <v>579</v>
      </c>
      <c r="G681" s="4" t="s">
        <v>608</v>
      </c>
      <c r="H681" s="4" t="s">
        <v>32</v>
      </c>
      <c r="I681" s="4" t="s">
        <v>33</v>
      </c>
      <c r="J681" s="4" t="s">
        <v>298</v>
      </c>
      <c r="N681" s="6" t="s">
        <v>207</v>
      </c>
      <c r="O681" s="5" t="s">
        <v>264</v>
      </c>
      <c r="P681" s="5" t="s">
        <v>185</v>
      </c>
      <c r="Q681" s="13" t="s">
        <v>185</v>
      </c>
      <c r="R681" s="5" t="s">
        <v>867</v>
      </c>
      <c r="S681" s="5" t="s">
        <v>300</v>
      </c>
      <c r="T681" s="4" t="s">
        <v>302</v>
      </c>
      <c r="V681" s="4">
        <v>17.7</v>
      </c>
      <c r="X681" s="4" t="s">
        <v>99</v>
      </c>
      <c r="Y681" s="8">
        <v>26.6</v>
      </c>
      <c r="Z681" s="8">
        <v>7</v>
      </c>
      <c r="AA681" s="8">
        <v>7</v>
      </c>
      <c r="AB681" s="8">
        <v>1.5</v>
      </c>
      <c r="AD681" s="8">
        <v>1.23</v>
      </c>
      <c r="AE681" s="8"/>
      <c r="AF681" s="8">
        <v>0.6</v>
      </c>
      <c r="AG681" s="4">
        <v>4.7</v>
      </c>
      <c r="AH681" s="25">
        <f t="shared" si="10"/>
        <v>1.5394451052046434</v>
      </c>
      <c r="AJ681" s="8">
        <v>52.2</v>
      </c>
      <c r="AK681" s="8">
        <v>3190.4</v>
      </c>
      <c r="AN681" s="4" t="s">
        <v>96</v>
      </c>
      <c r="AO681" s="4" t="s">
        <v>97</v>
      </c>
    </row>
    <row r="682" spans="1:41" x14ac:dyDescent="0.25">
      <c r="A682" s="4" t="s">
        <v>931</v>
      </c>
      <c r="B682" s="4" t="s">
        <v>296</v>
      </c>
      <c r="C682" s="4">
        <v>2021</v>
      </c>
      <c r="D682" s="4" t="s">
        <v>297</v>
      </c>
      <c r="E682" s="15" t="s">
        <v>179</v>
      </c>
      <c r="F682" s="4" t="s">
        <v>579</v>
      </c>
      <c r="G682" s="4" t="s">
        <v>608</v>
      </c>
      <c r="H682" s="4" t="s">
        <v>32</v>
      </c>
      <c r="I682" s="4" t="s">
        <v>33</v>
      </c>
      <c r="J682" s="4" t="s">
        <v>298</v>
      </c>
      <c r="N682" s="6" t="s">
        <v>207</v>
      </c>
      <c r="O682" s="5" t="s">
        <v>264</v>
      </c>
      <c r="P682" s="5" t="s">
        <v>185</v>
      </c>
      <c r="Q682" s="13" t="s">
        <v>185</v>
      </c>
      <c r="R682" s="5" t="s">
        <v>867</v>
      </c>
      <c r="S682" s="5" t="s">
        <v>300</v>
      </c>
      <c r="T682" s="4" t="s">
        <v>303</v>
      </c>
      <c r="V682" s="4">
        <v>26.5</v>
      </c>
      <c r="X682" s="4" t="s">
        <v>99</v>
      </c>
      <c r="Y682" s="8">
        <v>25.9</v>
      </c>
      <c r="Z682" s="8">
        <v>7.2</v>
      </c>
      <c r="AA682" s="8">
        <v>7.3</v>
      </c>
      <c r="AB682" s="8">
        <v>2.6</v>
      </c>
      <c r="AD682" s="8">
        <v>1.07</v>
      </c>
      <c r="AE682" s="8"/>
      <c r="AF682" s="8">
        <v>0</v>
      </c>
      <c r="AG682" s="4">
        <v>4.0999999999999996</v>
      </c>
      <c r="AH682" s="25">
        <f t="shared" si="10"/>
        <v>2.3449935543752898</v>
      </c>
      <c r="AJ682" s="8">
        <v>43</v>
      </c>
      <c r="AK682" s="8">
        <v>3184.2</v>
      </c>
      <c r="AN682" s="4" t="s">
        <v>96</v>
      </c>
      <c r="AO682" s="4" t="s">
        <v>97</v>
      </c>
    </row>
    <row r="683" spans="1:41" x14ac:dyDescent="0.25">
      <c r="A683" s="4" t="s">
        <v>932</v>
      </c>
      <c r="B683" s="15" t="s">
        <v>426</v>
      </c>
      <c r="C683" s="15">
        <v>2004</v>
      </c>
      <c r="D683" s="15"/>
      <c r="E683" s="15" t="s">
        <v>180</v>
      </c>
      <c r="F683" s="4" t="s">
        <v>578</v>
      </c>
      <c r="G683" s="15" t="s">
        <v>565</v>
      </c>
      <c r="H683" s="15" t="s">
        <v>15</v>
      </c>
      <c r="I683" s="15" t="s">
        <v>16</v>
      </c>
      <c r="J683" s="18" t="s">
        <v>215</v>
      </c>
      <c r="K683" s="18"/>
      <c r="L683" s="18"/>
      <c r="M683" s="17"/>
      <c r="N683" s="33"/>
      <c r="O683" s="17"/>
      <c r="P683" s="13" t="s">
        <v>185</v>
      </c>
      <c r="Q683" s="13" t="s">
        <v>185</v>
      </c>
      <c r="R683" s="5" t="s">
        <v>44</v>
      </c>
      <c r="S683" s="17" t="s">
        <v>420</v>
      </c>
      <c r="AH683" s="25">
        <f t="shared" si="10"/>
        <v>0</v>
      </c>
      <c r="AI683" s="21">
        <v>182.16</v>
      </c>
      <c r="AJ683" s="21"/>
      <c r="AK683" s="21"/>
      <c r="AL683" s="21"/>
      <c r="AM683" s="15"/>
      <c r="AN683" s="4" t="s">
        <v>96</v>
      </c>
      <c r="AO683" s="4" t="s">
        <v>98</v>
      </c>
    </row>
    <row r="684" spans="1:41" ht="13.8" customHeight="1" x14ac:dyDescent="0.3">
      <c r="A684" s="4" t="s">
        <v>933</v>
      </c>
      <c r="B684" s="4" t="s">
        <v>255</v>
      </c>
      <c r="C684" s="4">
        <v>2009</v>
      </c>
      <c r="D684" s="4" t="s">
        <v>851</v>
      </c>
      <c r="E684" s="12" t="s">
        <v>179</v>
      </c>
      <c r="F684" s="4" t="s">
        <v>579</v>
      </c>
      <c r="G684" s="4" t="s">
        <v>609</v>
      </c>
      <c r="H684" s="4" t="s">
        <v>15</v>
      </c>
      <c r="I684" s="4" t="s">
        <v>63</v>
      </c>
      <c r="J684" s="4" t="s">
        <v>1183</v>
      </c>
      <c r="K684">
        <v>20.468599999999999</v>
      </c>
      <c r="L684">
        <v>85.879199999999997</v>
      </c>
      <c r="M684" s="4">
        <v>193</v>
      </c>
      <c r="N684" s="6" t="s">
        <v>257</v>
      </c>
      <c r="O684" s="5" t="s">
        <v>258</v>
      </c>
      <c r="P684" s="13" t="s">
        <v>423</v>
      </c>
      <c r="Q684" s="17" t="s">
        <v>868</v>
      </c>
      <c r="R684" s="5" t="s">
        <v>44</v>
      </c>
      <c r="S684" s="5" t="s">
        <v>228</v>
      </c>
      <c r="X684" s="4" t="s">
        <v>99</v>
      </c>
      <c r="AH684" s="25">
        <f t="shared" si="10"/>
        <v>0</v>
      </c>
      <c r="AI684" s="4">
        <v>59.28</v>
      </c>
      <c r="AM684" s="4">
        <v>0.49056000000000005</v>
      </c>
      <c r="AN684" s="4" t="s">
        <v>96</v>
      </c>
      <c r="AO684" s="4" t="s">
        <v>98</v>
      </c>
    </row>
    <row r="685" spans="1:41" ht="13.8" customHeight="1" x14ac:dyDescent="0.3">
      <c r="A685" s="4" t="s">
        <v>933</v>
      </c>
      <c r="B685" s="4" t="s">
        <v>255</v>
      </c>
      <c r="C685" s="4">
        <v>2009</v>
      </c>
      <c r="D685" s="4" t="s">
        <v>851</v>
      </c>
      <c r="E685" s="12" t="s">
        <v>179</v>
      </c>
      <c r="F685" s="4" t="s">
        <v>579</v>
      </c>
      <c r="G685" s="4" t="s">
        <v>609</v>
      </c>
      <c r="H685" s="4" t="s">
        <v>15</v>
      </c>
      <c r="I685" s="4" t="s">
        <v>63</v>
      </c>
      <c r="J685" s="4" t="s">
        <v>1183</v>
      </c>
      <c r="K685">
        <v>20.468599999999999</v>
      </c>
      <c r="L685">
        <v>85.879199999999997</v>
      </c>
      <c r="M685" s="4">
        <v>193</v>
      </c>
      <c r="N685" s="6" t="s">
        <v>257</v>
      </c>
      <c r="O685" s="5" t="s">
        <v>258</v>
      </c>
      <c r="P685" s="13" t="s">
        <v>423</v>
      </c>
      <c r="Q685" s="17" t="s">
        <v>868</v>
      </c>
      <c r="R685" s="5" t="s">
        <v>44</v>
      </c>
      <c r="S685" s="5" t="s">
        <v>228</v>
      </c>
      <c r="X685" s="4" t="s">
        <v>99</v>
      </c>
      <c r="AH685" s="25">
        <f t="shared" si="10"/>
        <v>0</v>
      </c>
      <c r="AI685" s="4">
        <v>59.519999999999996</v>
      </c>
      <c r="AM685" s="4">
        <v>0.70967999999999998</v>
      </c>
      <c r="AN685" s="4" t="s">
        <v>96</v>
      </c>
      <c r="AO685" s="4" t="s">
        <v>98</v>
      </c>
    </row>
    <row r="686" spans="1:41" ht="13.8" customHeight="1" x14ac:dyDescent="0.3">
      <c r="A686" s="4" t="s">
        <v>933</v>
      </c>
      <c r="B686" s="4" t="s">
        <v>255</v>
      </c>
      <c r="C686" s="4">
        <v>2009</v>
      </c>
      <c r="D686" s="4" t="s">
        <v>851</v>
      </c>
      <c r="E686" s="12" t="s">
        <v>179</v>
      </c>
      <c r="F686" s="4" t="s">
        <v>579</v>
      </c>
      <c r="G686" s="4" t="s">
        <v>609</v>
      </c>
      <c r="H686" s="4" t="s">
        <v>15</v>
      </c>
      <c r="I686" s="4" t="s">
        <v>63</v>
      </c>
      <c r="J686" s="4" t="s">
        <v>1183</v>
      </c>
      <c r="K686">
        <v>20.468599999999999</v>
      </c>
      <c r="L686">
        <v>85.879199999999997</v>
      </c>
      <c r="M686" s="4">
        <v>193</v>
      </c>
      <c r="N686" s="6" t="s">
        <v>257</v>
      </c>
      <c r="O686" s="5" t="s">
        <v>258</v>
      </c>
      <c r="P686" s="13" t="s">
        <v>423</v>
      </c>
      <c r="Q686" s="17" t="s">
        <v>868</v>
      </c>
      <c r="R686" s="5" t="s">
        <v>44</v>
      </c>
      <c r="S686" s="5" t="s">
        <v>228</v>
      </c>
      <c r="X686" s="4" t="s">
        <v>99</v>
      </c>
      <c r="AH686" s="25">
        <f t="shared" si="10"/>
        <v>0</v>
      </c>
      <c r="AI686" s="4">
        <v>60.480000000000004</v>
      </c>
      <c r="AM686" s="4">
        <v>0.71448</v>
      </c>
      <c r="AN686" s="4" t="s">
        <v>96</v>
      </c>
      <c r="AO686" s="4" t="s">
        <v>98</v>
      </c>
    </row>
    <row r="687" spans="1:41" x14ac:dyDescent="0.25">
      <c r="A687" s="4" t="s">
        <v>934</v>
      </c>
      <c r="B687" s="4" t="s">
        <v>1177</v>
      </c>
      <c r="C687" s="4">
        <v>2024</v>
      </c>
      <c r="D687" s="4" t="s">
        <v>1179</v>
      </c>
      <c r="E687" s="4" t="s">
        <v>179</v>
      </c>
      <c r="F687" s="4" t="s">
        <v>579</v>
      </c>
      <c r="G687" s="4" t="s">
        <v>1178</v>
      </c>
      <c r="H687" s="4" t="s">
        <v>15</v>
      </c>
      <c r="I687" s="4" t="s">
        <v>16</v>
      </c>
      <c r="J687" s="4" t="s">
        <v>191</v>
      </c>
      <c r="P687" s="5" t="s">
        <v>185</v>
      </c>
      <c r="Q687" s="5" t="s">
        <v>185</v>
      </c>
      <c r="R687" s="5" t="s">
        <v>37</v>
      </c>
      <c r="S687" s="5" t="s">
        <v>37</v>
      </c>
      <c r="T687" s="4" t="s">
        <v>1180</v>
      </c>
      <c r="X687" s="4" t="s">
        <v>99</v>
      </c>
      <c r="Y687" s="4">
        <v>30.4</v>
      </c>
      <c r="Z687" s="4">
        <v>9</v>
      </c>
      <c r="AA687" s="4">
        <v>8.8000000000000007</v>
      </c>
      <c r="AB687" s="4">
        <v>0.3</v>
      </c>
      <c r="AC687" s="4">
        <v>0</v>
      </c>
      <c r="AD687" s="4">
        <v>0.4</v>
      </c>
      <c r="AH687" s="4">
        <f t="shared" si="10"/>
        <v>0.35478187042149806</v>
      </c>
      <c r="AI687" s="4">
        <v>425.7</v>
      </c>
      <c r="AL687" s="4">
        <v>-185</v>
      </c>
      <c r="AM687" s="4">
        <v>-148.5</v>
      </c>
      <c r="AN687" s="4" t="s">
        <v>96</v>
      </c>
      <c r="AO687" s="4" t="s">
        <v>169</v>
      </c>
    </row>
    <row r="688" spans="1:41" x14ac:dyDescent="0.25">
      <c r="A688" s="4" t="s">
        <v>934</v>
      </c>
      <c r="B688" s="4" t="s">
        <v>1177</v>
      </c>
      <c r="C688" s="4">
        <v>2024</v>
      </c>
      <c r="D688" s="4" t="s">
        <v>1179</v>
      </c>
      <c r="E688" s="4" t="s">
        <v>179</v>
      </c>
      <c r="F688" s="4" t="s">
        <v>579</v>
      </c>
      <c r="G688" s="4" t="s">
        <v>1178</v>
      </c>
      <c r="H688" s="4" t="s">
        <v>15</v>
      </c>
      <c r="I688" s="4" t="s">
        <v>16</v>
      </c>
      <c r="J688" s="4" t="s">
        <v>191</v>
      </c>
      <c r="P688" s="5" t="s">
        <v>185</v>
      </c>
      <c r="Q688" s="5" t="s">
        <v>185</v>
      </c>
      <c r="R688" s="5" t="s">
        <v>37</v>
      </c>
      <c r="S688" s="5" t="s">
        <v>37</v>
      </c>
      <c r="T688" s="4" t="s">
        <v>1181</v>
      </c>
      <c r="X688" s="4" t="s">
        <v>99</v>
      </c>
      <c r="Y688" s="4">
        <v>31.5</v>
      </c>
      <c r="Z688" s="4">
        <v>8.6</v>
      </c>
      <c r="AA688" s="4">
        <v>10.1</v>
      </c>
      <c r="AB688" s="4">
        <v>0.5</v>
      </c>
      <c r="AC688" s="4">
        <v>0.06</v>
      </c>
      <c r="AD688" s="4">
        <v>1.5</v>
      </c>
      <c r="AH688" s="4">
        <f t="shared" si="10"/>
        <v>0.85861036684508374</v>
      </c>
      <c r="AI688" s="4">
        <v>281.5</v>
      </c>
      <c r="AL688" s="4">
        <v>-100.9</v>
      </c>
      <c r="AM688" s="4">
        <v>565.70000000000005</v>
      </c>
      <c r="AN688" s="4" t="s">
        <v>96</v>
      </c>
      <c r="AO688" s="4" t="s">
        <v>169</v>
      </c>
    </row>
    <row r="689" spans="1:41" ht="13.8" customHeight="1" x14ac:dyDescent="0.3">
      <c r="A689" s="4" t="s">
        <v>591</v>
      </c>
      <c r="B689" s="15" t="s">
        <v>415</v>
      </c>
      <c r="C689" s="21">
        <v>2009</v>
      </c>
      <c r="D689" s="15"/>
      <c r="E689" s="15" t="s">
        <v>180</v>
      </c>
      <c r="F689" s="4" t="s">
        <v>578</v>
      </c>
      <c r="G689" s="15" t="s">
        <v>560</v>
      </c>
      <c r="H689" s="15" t="s">
        <v>15</v>
      </c>
      <c r="I689" s="18" t="s">
        <v>16</v>
      </c>
      <c r="J689" s="18" t="s">
        <v>416</v>
      </c>
      <c r="K689">
        <v>40.190632000000001</v>
      </c>
      <c r="L689">
        <v>116.412144</v>
      </c>
      <c r="M689" s="17"/>
      <c r="N689" s="33"/>
      <c r="O689" s="17"/>
      <c r="P689" s="17" t="s">
        <v>185</v>
      </c>
      <c r="Q689" s="17" t="s">
        <v>185</v>
      </c>
      <c r="R689" s="17" t="s">
        <v>867</v>
      </c>
      <c r="S689" s="17" t="s">
        <v>417</v>
      </c>
      <c r="AH689" s="8">
        <f t="shared" si="10"/>
        <v>0</v>
      </c>
      <c r="AI689" s="22">
        <v>68.64</v>
      </c>
      <c r="AJ689" s="22"/>
      <c r="AK689" s="22"/>
      <c r="AL689" s="22"/>
      <c r="AM689" s="15"/>
      <c r="AN689" s="4" t="s">
        <v>96</v>
      </c>
      <c r="AO689" s="4" t="s">
        <v>98</v>
      </c>
    </row>
    <row r="690" spans="1:41" x14ac:dyDescent="0.25">
      <c r="A690" s="4" t="s">
        <v>935</v>
      </c>
      <c r="B690" s="12" t="s">
        <v>400</v>
      </c>
      <c r="C690" s="4">
        <v>2023</v>
      </c>
      <c r="D690" s="12" t="s">
        <v>618</v>
      </c>
      <c r="E690" s="12" t="s">
        <v>179</v>
      </c>
      <c r="F690" s="4" t="s">
        <v>579</v>
      </c>
      <c r="G690" s="4" t="s">
        <v>610</v>
      </c>
      <c r="H690" s="4" t="s">
        <v>15</v>
      </c>
      <c r="I690" s="4" t="s">
        <v>16</v>
      </c>
      <c r="J690" s="12" t="s">
        <v>213</v>
      </c>
      <c r="K690" s="12"/>
      <c r="L690" s="12"/>
      <c r="P690" s="13" t="s">
        <v>185</v>
      </c>
      <c r="Q690" s="13" t="s">
        <v>185</v>
      </c>
      <c r="R690" s="13" t="s">
        <v>37</v>
      </c>
      <c r="S690" s="13" t="s">
        <v>37</v>
      </c>
      <c r="AH690" s="25">
        <f t="shared" si="10"/>
        <v>0</v>
      </c>
      <c r="AI690" s="4">
        <v>564.96</v>
      </c>
      <c r="AN690" s="4" t="s">
        <v>96</v>
      </c>
      <c r="AO690" s="4" t="s">
        <v>98</v>
      </c>
    </row>
    <row r="691" spans="1:41" x14ac:dyDescent="0.25">
      <c r="A691" s="4" t="s">
        <v>935</v>
      </c>
      <c r="B691" s="12" t="s">
        <v>400</v>
      </c>
      <c r="C691" s="12">
        <v>2023</v>
      </c>
      <c r="D691" s="12" t="s">
        <v>618</v>
      </c>
      <c r="E691" s="12" t="s">
        <v>179</v>
      </c>
      <c r="F691" s="4" t="s">
        <v>579</v>
      </c>
      <c r="G691" s="15" t="s">
        <v>610</v>
      </c>
      <c r="H691" s="12" t="s">
        <v>15</v>
      </c>
      <c r="I691" s="12" t="s">
        <v>16</v>
      </c>
      <c r="J691" s="12" t="s">
        <v>213</v>
      </c>
      <c r="K691" s="12"/>
      <c r="L691" s="12"/>
      <c r="M691" s="13"/>
      <c r="N691" s="35"/>
      <c r="O691" s="13"/>
      <c r="P691" s="13" t="s">
        <v>185</v>
      </c>
      <c r="Q691" s="13" t="s">
        <v>185</v>
      </c>
      <c r="R691" s="13" t="s">
        <v>37</v>
      </c>
      <c r="S691" s="13" t="s">
        <v>37</v>
      </c>
      <c r="AH691" s="25">
        <f t="shared" si="10"/>
        <v>0</v>
      </c>
      <c r="AI691" s="26">
        <v>564.96</v>
      </c>
      <c r="AJ691" s="26"/>
      <c r="AK691" s="26"/>
      <c r="AL691" s="26"/>
      <c r="AM691" s="12"/>
      <c r="AN691" s="4" t="s">
        <v>96</v>
      </c>
      <c r="AO691" s="4" t="s">
        <v>98</v>
      </c>
    </row>
    <row r="692" spans="1:41" ht="13.8" customHeight="1" x14ac:dyDescent="0.3">
      <c r="A692" s="4" t="s">
        <v>936</v>
      </c>
      <c r="B692" s="12" t="s">
        <v>427</v>
      </c>
      <c r="C692" s="12">
        <v>2021</v>
      </c>
      <c r="D692" s="12"/>
      <c r="E692" s="12" t="s">
        <v>179</v>
      </c>
      <c r="F692" s="4" t="s">
        <v>579</v>
      </c>
      <c r="G692" s="15" t="s">
        <v>567</v>
      </c>
      <c r="H692" s="12" t="s">
        <v>15</v>
      </c>
      <c r="I692" s="12" t="s">
        <v>16</v>
      </c>
      <c r="J692" s="12" t="s">
        <v>214</v>
      </c>
      <c r="K692">
        <v>32</v>
      </c>
      <c r="L692">
        <v>117</v>
      </c>
      <c r="M692" s="13"/>
      <c r="N692" s="35"/>
      <c r="O692" s="13"/>
      <c r="P692" s="13" t="s">
        <v>423</v>
      </c>
      <c r="Q692" s="17" t="s">
        <v>868</v>
      </c>
      <c r="R692" s="13" t="s">
        <v>37</v>
      </c>
      <c r="S692" s="13" t="s">
        <v>37</v>
      </c>
      <c r="AH692" s="25">
        <f t="shared" si="10"/>
        <v>0</v>
      </c>
      <c r="AI692" s="26">
        <v>5.04</v>
      </c>
      <c r="AJ692" s="26"/>
      <c r="AK692" s="26"/>
      <c r="AL692" s="26"/>
      <c r="AM692" s="12"/>
      <c r="AN692" s="4" t="s">
        <v>96</v>
      </c>
      <c r="AO692" s="4" t="s">
        <v>98</v>
      </c>
    </row>
    <row r="693" spans="1:41" ht="13.8" customHeight="1" x14ac:dyDescent="0.25">
      <c r="A693" s="4" t="s">
        <v>937</v>
      </c>
      <c r="B693" s="15" t="s">
        <v>556</v>
      </c>
      <c r="C693" s="15">
        <v>2015</v>
      </c>
      <c r="D693" s="15"/>
      <c r="E693" s="15" t="s">
        <v>180</v>
      </c>
      <c r="F693" s="4" t="s">
        <v>578</v>
      </c>
      <c r="G693" s="4" t="s">
        <v>611</v>
      </c>
      <c r="H693" s="15" t="s">
        <v>15</v>
      </c>
      <c r="I693" s="15" t="s">
        <v>16</v>
      </c>
      <c r="J693" s="18" t="s">
        <v>213</v>
      </c>
      <c r="K693" s="18"/>
      <c r="L693" s="18"/>
      <c r="M693" s="16"/>
      <c r="N693" s="34"/>
      <c r="O693" s="17"/>
      <c r="P693" s="24" t="s">
        <v>185</v>
      </c>
      <c r="Q693" s="13" t="s">
        <v>185</v>
      </c>
      <c r="R693" s="5" t="s">
        <v>44</v>
      </c>
      <c r="S693" s="24" t="s">
        <v>185</v>
      </c>
      <c r="AH693" s="25">
        <f t="shared" si="10"/>
        <v>0</v>
      </c>
      <c r="AI693" s="15"/>
      <c r="AJ693" s="15"/>
      <c r="AK693" s="15"/>
      <c r="AL693" s="15"/>
      <c r="AM693" s="15">
        <v>0.87936000000000003</v>
      </c>
      <c r="AN693" s="4" t="s">
        <v>96</v>
      </c>
      <c r="AO693" s="4" t="s">
        <v>98</v>
      </c>
    </row>
    <row r="694" spans="1:41" ht="13.8" customHeight="1" x14ac:dyDescent="0.25">
      <c r="A694" s="4" t="s">
        <v>938</v>
      </c>
      <c r="B694" s="15" t="s">
        <v>428</v>
      </c>
      <c r="C694" s="21">
        <v>2005</v>
      </c>
      <c r="D694" s="12" t="s">
        <v>617</v>
      </c>
      <c r="E694" s="15" t="s">
        <v>179</v>
      </c>
      <c r="F694" s="4" t="s">
        <v>579</v>
      </c>
      <c r="G694" s="15" t="s">
        <v>568</v>
      </c>
      <c r="H694" s="15" t="s">
        <v>15</v>
      </c>
      <c r="I694" s="18" t="s">
        <v>16</v>
      </c>
      <c r="J694" s="18" t="s">
        <v>429</v>
      </c>
      <c r="K694" s="18"/>
      <c r="L694" s="18"/>
      <c r="M694" s="17"/>
      <c r="N694" s="33"/>
      <c r="O694" s="17"/>
      <c r="P694" s="24" t="s">
        <v>185</v>
      </c>
      <c r="Q694" s="13" t="s">
        <v>185</v>
      </c>
      <c r="R694" s="5" t="s">
        <v>867</v>
      </c>
      <c r="S694" s="17" t="s">
        <v>417</v>
      </c>
      <c r="AH694" s="25">
        <f t="shared" si="10"/>
        <v>0</v>
      </c>
      <c r="AI694" s="22">
        <v>51.84</v>
      </c>
      <c r="AJ694" s="22"/>
      <c r="AK694" s="22"/>
      <c r="AL694" s="22"/>
      <c r="AM694" s="15"/>
      <c r="AN694" s="4" t="s">
        <v>96</v>
      </c>
      <c r="AO694" s="4" t="s">
        <v>98</v>
      </c>
    </row>
    <row r="695" spans="1:41" ht="13.8" customHeight="1" x14ac:dyDescent="0.3">
      <c r="A695" s="4" t="s">
        <v>939</v>
      </c>
      <c r="B695" s="4" t="s">
        <v>181</v>
      </c>
      <c r="C695" s="4">
        <v>2013</v>
      </c>
      <c r="E695" s="15" t="s">
        <v>179</v>
      </c>
      <c r="F695" s="4" t="s">
        <v>579</v>
      </c>
      <c r="G695" s="4" t="s">
        <v>1041</v>
      </c>
      <c r="H695" s="4" t="s">
        <v>15</v>
      </c>
      <c r="I695" s="15" t="s">
        <v>16</v>
      </c>
      <c r="J695" s="4" t="s">
        <v>182</v>
      </c>
      <c r="K695">
        <v>4.6125521999999997</v>
      </c>
      <c r="L695">
        <v>13.1535811</v>
      </c>
      <c r="N695" s="6" t="s">
        <v>183</v>
      </c>
      <c r="O695" s="5" t="s">
        <v>184</v>
      </c>
      <c r="P695" s="5" t="s">
        <v>423</v>
      </c>
      <c r="Q695" s="17" t="s">
        <v>868</v>
      </c>
      <c r="R695" s="5" t="s">
        <v>37</v>
      </c>
      <c r="S695" s="5" t="s">
        <v>343</v>
      </c>
      <c r="X695" s="4" t="s">
        <v>99</v>
      </c>
      <c r="Y695" s="5"/>
      <c r="AH695" s="25">
        <f t="shared" si="10"/>
        <v>0</v>
      </c>
      <c r="AI695" s="14">
        <v>0</v>
      </c>
      <c r="AJ695" s="14"/>
      <c r="AK695" s="5"/>
      <c r="AN695" s="4" t="s">
        <v>96</v>
      </c>
      <c r="AO695" s="4" t="s">
        <v>98</v>
      </c>
    </row>
    <row r="696" spans="1:41" ht="13.8" customHeight="1" x14ac:dyDescent="0.25">
      <c r="A696" s="4" t="s">
        <v>939</v>
      </c>
      <c r="B696" s="4" t="s">
        <v>181</v>
      </c>
      <c r="C696" s="4">
        <v>2013</v>
      </c>
      <c r="E696" s="15" t="s">
        <v>179</v>
      </c>
      <c r="F696" s="4" t="s">
        <v>579</v>
      </c>
      <c r="G696" s="4" t="s">
        <v>1041</v>
      </c>
      <c r="H696" s="4" t="s">
        <v>15</v>
      </c>
      <c r="I696" s="15" t="s">
        <v>16</v>
      </c>
      <c r="J696" s="4" t="s">
        <v>307</v>
      </c>
      <c r="M696" s="4">
        <v>1</v>
      </c>
      <c r="N696" s="6" t="s">
        <v>183</v>
      </c>
      <c r="O696" s="5" t="s">
        <v>184</v>
      </c>
      <c r="P696" s="5" t="s">
        <v>423</v>
      </c>
      <c r="Q696" s="17" t="s">
        <v>868</v>
      </c>
      <c r="R696" s="5" t="s">
        <v>37</v>
      </c>
      <c r="S696" s="5" t="s">
        <v>343</v>
      </c>
      <c r="X696" s="4" t="s">
        <v>99</v>
      </c>
      <c r="AH696" s="25">
        <f t="shared" si="10"/>
        <v>0</v>
      </c>
      <c r="AM696" s="4">
        <v>0.57504</v>
      </c>
      <c r="AN696" s="4" t="s">
        <v>96</v>
      </c>
      <c r="AO696" s="4" t="s">
        <v>98</v>
      </c>
    </row>
    <row r="697" spans="1:41" ht="13.8" customHeight="1" x14ac:dyDescent="0.25">
      <c r="A697" s="4" t="s">
        <v>940</v>
      </c>
      <c r="B697" s="28" t="s">
        <v>516</v>
      </c>
      <c r="C697" s="15">
        <v>2022</v>
      </c>
      <c r="D697" s="12" t="s">
        <v>616</v>
      </c>
      <c r="E697" s="15" t="s">
        <v>179</v>
      </c>
      <c r="F697" s="4" t="s">
        <v>579</v>
      </c>
      <c r="G697" s="4" t="s">
        <v>612</v>
      </c>
      <c r="H697" s="15" t="s">
        <v>15</v>
      </c>
      <c r="I697" s="15" t="s">
        <v>16</v>
      </c>
      <c r="J697" s="18" t="s">
        <v>215</v>
      </c>
      <c r="K697" s="18"/>
      <c r="L697" s="18"/>
      <c r="M697" s="16"/>
      <c r="N697" s="34"/>
      <c r="O697" s="17"/>
      <c r="P697" s="17" t="s">
        <v>185</v>
      </c>
      <c r="Q697" s="17" t="s">
        <v>185</v>
      </c>
      <c r="R697" s="17" t="s">
        <v>37</v>
      </c>
      <c r="S697" s="17" t="s">
        <v>37</v>
      </c>
      <c r="AH697" s="25">
        <f t="shared" si="10"/>
        <v>0</v>
      </c>
      <c r="AI697" s="16"/>
      <c r="AJ697" s="16"/>
      <c r="AK697" s="16"/>
      <c r="AL697" s="16"/>
      <c r="AM697" s="16">
        <v>0.26700000000000002</v>
      </c>
      <c r="AN697" s="4" t="s">
        <v>96</v>
      </c>
      <c r="AO697" s="4" t="s">
        <v>98</v>
      </c>
    </row>
    <row r="698" spans="1:41" ht="13.8" customHeight="1" x14ac:dyDescent="0.25">
      <c r="A698" s="4" t="s">
        <v>940</v>
      </c>
      <c r="B698" s="28" t="s">
        <v>516</v>
      </c>
      <c r="C698" s="15">
        <v>2022</v>
      </c>
      <c r="D698" s="12" t="s">
        <v>616</v>
      </c>
      <c r="E698" s="15" t="s">
        <v>179</v>
      </c>
      <c r="F698" s="4" t="s">
        <v>579</v>
      </c>
      <c r="G698" s="4" t="s">
        <v>612</v>
      </c>
      <c r="H698" s="15" t="s">
        <v>15</v>
      </c>
      <c r="I698" s="15" t="s">
        <v>16</v>
      </c>
      <c r="J698" s="18" t="s">
        <v>215</v>
      </c>
      <c r="K698" s="18"/>
      <c r="L698" s="18"/>
      <c r="M698" s="16"/>
      <c r="N698" s="34"/>
      <c r="O698" s="17"/>
      <c r="P698" s="17" t="s">
        <v>185</v>
      </c>
      <c r="Q698" s="17" t="s">
        <v>185</v>
      </c>
      <c r="R698" s="17" t="s">
        <v>37</v>
      </c>
      <c r="S698" s="17" t="s">
        <v>37</v>
      </c>
      <c r="AH698" s="25">
        <f t="shared" si="10"/>
        <v>0</v>
      </c>
      <c r="AI698" s="16"/>
      <c r="AJ698" s="16"/>
      <c r="AK698" s="16"/>
      <c r="AL698" s="16"/>
      <c r="AM698" s="16">
        <v>0.49056000000000005</v>
      </c>
      <c r="AN698" s="4" t="s">
        <v>96</v>
      </c>
      <c r="AO698" s="4" t="s">
        <v>98</v>
      </c>
    </row>
    <row r="699" spans="1:41" ht="13.8" customHeight="1" x14ac:dyDescent="0.25">
      <c r="A699" s="4" t="s">
        <v>940</v>
      </c>
      <c r="B699" s="12" t="s">
        <v>430</v>
      </c>
      <c r="C699" s="12">
        <v>2022</v>
      </c>
      <c r="D699" s="12" t="s">
        <v>616</v>
      </c>
      <c r="E699" s="15" t="s">
        <v>179</v>
      </c>
      <c r="F699" s="4" t="s">
        <v>579</v>
      </c>
      <c r="G699" s="4" t="s">
        <v>612</v>
      </c>
      <c r="H699" s="12" t="s">
        <v>15</v>
      </c>
      <c r="I699" s="12" t="s">
        <v>16</v>
      </c>
      <c r="J699" s="12" t="s">
        <v>215</v>
      </c>
      <c r="K699" s="12"/>
      <c r="L699" s="12"/>
      <c r="M699" s="13"/>
      <c r="N699" s="35"/>
      <c r="O699" s="13"/>
      <c r="P699" s="13" t="s">
        <v>185</v>
      </c>
      <c r="Q699" s="13" t="s">
        <v>185</v>
      </c>
      <c r="R699" s="13" t="s">
        <v>37</v>
      </c>
      <c r="S699" s="13" t="s">
        <v>37</v>
      </c>
      <c r="AH699" s="25">
        <f t="shared" si="10"/>
        <v>0</v>
      </c>
      <c r="AI699" s="26">
        <v>7.68</v>
      </c>
      <c r="AJ699" s="26"/>
      <c r="AK699" s="26"/>
      <c r="AL699" s="26"/>
      <c r="AM699" s="12"/>
      <c r="AN699" s="4" t="s">
        <v>96</v>
      </c>
      <c r="AO699" s="4" t="s">
        <v>98</v>
      </c>
    </row>
    <row r="700" spans="1:41" x14ac:dyDescent="0.25">
      <c r="A700" s="4" t="s">
        <v>940</v>
      </c>
      <c r="B700" s="12" t="s">
        <v>430</v>
      </c>
      <c r="C700" s="12">
        <v>2022</v>
      </c>
      <c r="D700" s="12" t="s">
        <v>616</v>
      </c>
      <c r="E700" s="15" t="s">
        <v>179</v>
      </c>
      <c r="F700" s="4" t="s">
        <v>579</v>
      </c>
      <c r="G700" s="4" t="s">
        <v>612</v>
      </c>
      <c r="H700" s="12" t="s">
        <v>15</v>
      </c>
      <c r="I700" s="12" t="s">
        <v>16</v>
      </c>
      <c r="J700" s="12" t="s">
        <v>215</v>
      </c>
      <c r="K700" s="12"/>
      <c r="L700" s="12"/>
      <c r="M700" s="13"/>
      <c r="N700" s="35"/>
      <c r="O700" s="13"/>
      <c r="P700" s="13" t="s">
        <v>185</v>
      </c>
      <c r="Q700" s="13" t="s">
        <v>185</v>
      </c>
      <c r="R700" s="13" t="s">
        <v>37</v>
      </c>
      <c r="S700" s="13" t="s">
        <v>37</v>
      </c>
      <c r="AH700" s="25">
        <f t="shared" si="10"/>
        <v>0</v>
      </c>
      <c r="AI700" s="26">
        <v>5.28</v>
      </c>
      <c r="AJ700" s="26"/>
      <c r="AK700" s="26"/>
      <c r="AL700" s="26"/>
      <c r="AM700" s="12"/>
      <c r="AN700" s="4" t="s">
        <v>96</v>
      </c>
      <c r="AO700" s="4" t="s">
        <v>98</v>
      </c>
    </row>
    <row r="701" spans="1:41" ht="13.8" customHeight="1" x14ac:dyDescent="0.25">
      <c r="A701" s="4" t="s">
        <v>940</v>
      </c>
      <c r="B701" s="12" t="s">
        <v>333</v>
      </c>
      <c r="C701" s="4">
        <v>2022</v>
      </c>
      <c r="D701" s="12" t="s">
        <v>616</v>
      </c>
      <c r="E701" s="15" t="s">
        <v>179</v>
      </c>
      <c r="F701" s="4" t="s">
        <v>579</v>
      </c>
      <c r="G701" s="4" t="s">
        <v>612</v>
      </c>
      <c r="H701" s="4" t="s">
        <v>15</v>
      </c>
      <c r="I701" s="4" t="s">
        <v>16</v>
      </c>
      <c r="J701" s="12" t="s">
        <v>215</v>
      </c>
      <c r="K701" s="12"/>
      <c r="L701" s="12"/>
      <c r="P701" s="13" t="s">
        <v>185</v>
      </c>
      <c r="Q701" s="13" t="s">
        <v>185</v>
      </c>
      <c r="R701" s="13" t="s">
        <v>37</v>
      </c>
      <c r="S701" s="5" t="s">
        <v>37</v>
      </c>
      <c r="AH701" s="25">
        <f t="shared" si="10"/>
        <v>0</v>
      </c>
      <c r="AI701" s="4">
        <v>5.28</v>
      </c>
      <c r="AN701" s="4" t="s">
        <v>96</v>
      </c>
      <c r="AO701" s="4" t="s">
        <v>98</v>
      </c>
    </row>
    <row r="702" spans="1:41" ht="13.8" customHeight="1" x14ac:dyDescent="0.25">
      <c r="A702" s="4" t="s">
        <v>940</v>
      </c>
      <c r="B702" s="12" t="s">
        <v>333</v>
      </c>
      <c r="C702" s="4">
        <v>2022</v>
      </c>
      <c r="D702" s="12" t="s">
        <v>616</v>
      </c>
      <c r="E702" s="15" t="s">
        <v>179</v>
      </c>
      <c r="F702" s="4" t="s">
        <v>579</v>
      </c>
      <c r="G702" s="4" t="s">
        <v>612</v>
      </c>
      <c r="H702" s="4" t="s">
        <v>15</v>
      </c>
      <c r="I702" s="4" t="s">
        <v>16</v>
      </c>
      <c r="J702" s="12" t="s">
        <v>215</v>
      </c>
      <c r="K702" s="12"/>
      <c r="L702" s="12"/>
      <c r="P702" s="13" t="s">
        <v>185</v>
      </c>
      <c r="Q702" s="13" t="s">
        <v>185</v>
      </c>
      <c r="R702" s="13" t="s">
        <v>37</v>
      </c>
      <c r="S702" s="5" t="s">
        <v>37</v>
      </c>
      <c r="AH702" s="25">
        <f t="shared" si="10"/>
        <v>0</v>
      </c>
      <c r="AI702" s="4">
        <v>7.68</v>
      </c>
      <c r="AN702" s="4" t="s">
        <v>96</v>
      </c>
      <c r="AO702" s="4" t="s">
        <v>98</v>
      </c>
    </row>
    <row r="703" spans="1:41" ht="13.8" customHeight="1" x14ac:dyDescent="0.25">
      <c r="A703" s="4" t="s">
        <v>941</v>
      </c>
      <c r="B703" s="12" t="s">
        <v>340</v>
      </c>
      <c r="C703" s="12">
        <v>2022</v>
      </c>
      <c r="D703" s="12" t="s">
        <v>614</v>
      </c>
      <c r="E703" s="15" t="s">
        <v>179</v>
      </c>
      <c r="F703" s="4" t="s">
        <v>579</v>
      </c>
      <c r="G703" s="4" t="s">
        <v>613</v>
      </c>
      <c r="H703" s="12" t="s">
        <v>15</v>
      </c>
      <c r="I703" s="12" t="s">
        <v>16</v>
      </c>
      <c r="J703" s="12" t="s">
        <v>100</v>
      </c>
      <c r="K703" s="12"/>
      <c r="L703" s="12"/>
      <c r="M703" s="13"/>
      <c r="N703" s="35"/>
      <c r="O703" s="13"/>
      <c r="P703" s="5" t="s">
        <v>21</v>
      </c>
      <c r="Q703" s="13" t="s">
        <v>48</v>
      </c>
      <c r="R703" s="13" t="s">
        <v>37</v>
      </c>
      <c r="S703" s="13" t="s">
        <v>37</v>
      </c>
      <c r="AH703" s="8">
        <v>0</v>
      </c>
      <c r="AI703" s="26">
        <v>15.600000000000001</v>
      </c>
      <c r="AJ703" s="26"/>
      <c r="AK703" s="26"/>
      <c r="AL703" s="26"/>
      <c r="AM703" s="12"/>
      <c r="AN703" s="4" t="s">
        <v>96</v>
      </c>
      <c r="AO703" s="4" t="s">
        <v>98</v>
      </c>
    </row>
    <row r="704" spans="1:41" x14ac:dyDescent="0.25">
      <c r="A704" s="4" t="s">
        <v>941</v>
      </c>
      <c r="B704" s="12" t="s">
        <v>340</v>
      </c>
      <c r="C704" s="12">
        <v>2022</v>
      </c>
      <c r="D704" s="12" t="s">
        <v>614</v>
      </c>
      <c r="E704" s="15" t="s">
        <v>179</v>
      </c>
      <c r="F704" s="4" t="s">
        <v>579</v>
      </c>
      <c r="G704" s="4" t="s">
        <v>613</v>
      </c>
      <c r="H704" s="12" t="s">
        <v>15</v>
      </c>
      <c r="I704" s="12" t="s">
        <v>16</v>
      </c>
      <c r="J704" s="12" t="s">
        <v>100</v>
      </c>
      <c r="K704" s="12"/>
      <c r="L704" s="12"/>
      <c r="M704" s="13"/>
      <c r="N704" s="35"/>
      <c r="O704" s="13"/>
      <c r="P704" s="5" t="s">
        <v>21</v>
      </c>
      <c r="Q704" s="13" t="s">
        <v>48</v>
      </c>
      <c r="R704" s="13" t="s">
        <v>37</v>
      </c>
      <c r="S704" s="13" t="s">
        <v>37</v>
      </c>
      <c r="AH704" s="8">
        <v>0</v>
      </c>
      <c r="AI704" s="26">
        <v>18.240000000000002</v>
      </c>
      <c r="AJ704" s="26"/>
      <c r="AK704" s="26"/>
      <c r="AL704" s="26"/>
      <c r="AM704" s="12"/>
      <c r="AN704" s="4" t="s">
        <v>96</v>
      </c>
      <c r="AO704" s="4" t="s">
        <v>98</v>
      </c>
    </row>
    <row r="705" spans="1:41" x14ac:dyDescent="0.25">
      <c r="A705" s="4" t="s">
        <v>941</v>
      </c>
      <c r="B705" s="12" t="s">
        <v>340</v>
      </c>
      <c r="C705" s="12">
        <v>2022</v>
      </c>
      <c r="D705" s="12" t="s">
        <v>614</v>
      </c>
      <c r="E705" s="15" t="s">
        <v>179</v>
      </c>
      <c r="F705" s="4" t="s">
        <v>579</v>
      </c>
      <c r="G705" s="4" t="s">
        <v>613</v>
      </c>
      <c r="H705" s="12" t="s">
        <v>15</v>
      </c>
      <c r="I705" s="12" t="s">
        <v>16</v>
      </c>
      <c r="J705" s="12" t="s">
        <v>100</v>
      </c>
      <c r="K705" s="12"/>
      <c r="L705" s="12"/>
      <c r="M705" s="13"/>
      <c r="N705" s="35"/>
      <c r="O705" s="13"/>
      <c r="P705" s="5" t="s">
        <v>21</v>
      </c>
      <c r="Q705" s="13" t="s">
        <v>48</v>
      </c>
      <c r="R705" s="13" t="s">
        <v>37</v>
      </c>
      <c r="S705" s="13" t="s">
        <v>37</v>
      </c>
      <c r="AH705" s="8">
        <v>0</v>
      </c>
      <c r="AI705" s="26">
        <v>21.84</v>
      </c>
      <c r="AJ705" s="26"/>
      <c r="AK705" s="26"/>
      <c r="AL705" s="26"/>
      <c r="AM705" s="12"/>
      <c r="AN705" s="4" t="s">
        <v>96</v>
      </c>
      <c r="AO705" s="4" t="s">
        <v>98</v>
      </c>
    </row>
    <row r="706" spans="1:41" x14ac:dyDescent="0.25">
      <c r="A706" s="4" t="s">
        <v>941</v>
      </c>
      <c r="B706" s="12" t="s">
        <v>340</v>
      </c>
      <c r="C706" s="4">
        <v>2022</v>
      </c>
      <c r="D706" s="12" t="s">
        <v>614</v>
      </c>
      <c r="E706" s="15" t="s">
        <v>179</v>
      </c>
      <c r="F706" s="4" t="s">
        <v>579</v>
      </c>
      <c r="G706" s="4" t="s">
        <v>613</v>
      </c>
      <c r="H706" s="4" t="s">
        <v>15</v>
      </c>
      <c r="I706" s="4" t="s">
        <v>16</v>
      </c>
      <c r="J706" s="12" t="s">
        <v>100</v>
      </c>
      <c r="K706" s="12"/>
      <c r="L706" s="12"/>
      <c r="P706" s="13" t="s">
        <v>185</v>
      </c>
      <c r="Q706" s="13" t="s">
        <v>185</v>
      </c>
      <c r="R706" s="5" t="s">
        <v>37</v>
      </c>
      <c r="S706" s="5" t="s">
        <v>37</v>
      </c>
      <c r="AH706" s="25">
        <f t="shared" ref="AH706:AH720" si="11">(AB706*(14.01/18.04))+(AC706*(14.01/62))+(AD706*(14.01/46.01))</f>
        <v>0</v>
      </c>
      <c r="AI706" s="4">
        <v>11.28</v>
      </c>
      <c r="AN706" s="4" t="s">
        <v>96</v>
      </c>
      <c r="AO706" s="4" t="s">
        <v>98</v>
      </c>
    </row>
    <row r="707" spans="1:41" x14ac:dyDescent="0.25">
      <c r="A707" s="4" t="s">
        <v>941</v>
      </c>
      <c r="B707" s="12" t="s">
        <v>340</v>
      </c>
      <c r="C707" s="4">
        <v>2022</v>
      </c>
      <c r="D707" s="12" t="s">
        <v>614</v>
      </c>
      <c r="E707" s="15" t="s">
        <v>179</v>
      </c>
      <c r="F707" s="4" t="s">
        <v>579</v>
      </c>
      <c r="G707" s="4" t="s">
        <v>613</v>
      </c>
      <c r="H707" s="4" t="s">
        <v>15</v>
      </c>
      <c r="I707" s="4" t="s">
        <v>16</v>
      </c>
      <c r="J707" s="12" t="s">
        <v>100</v>
      </c>
      <c r="K707" s="12"/>
      <c r="L707" s="12"/>
      <c r="P707" s="13" t="s">
        <v>185</v>
      </c>
      <c r="Q707" s="13" t="s">
        <v>185</v>
      </c>
      <c r="R707" s="5" t="s">
        <v>37</v>
      </c>
      <c r="S707" s="5" t="s">
        <v>37</v>
      </c>
      <c r="AH707" s="25">
        <f t="shared" si="11"/>
        <v>0</v>
      </c>
      <c r="AI707" s="4">
        <v>15.600000000000001</v>
      </c>
      <c r="AN707" s="4" t="s">
        <v>96</v>
      </c>
      <c r="AO707" s="4" t="s">
        <v>98</v>
      </c>
    </row>
    <row r="708" spans="1:41" x14ac:dyDescent="0.25">
      <c r="A708" s="4" t="s">
        <v>941</v>
      </c>
      <c r="B708" s="12" t="s">
        <v>340</v>
      </c>
      <c r="C708" s="4">
        <v>2022</v>
      </c>
      <c r="D708" s="12" t="s">
        <v>614</v>
      </c>
      <c r="E708" s="15" t="s">
        <v>179</v>
      </c>
      <c r="F708" s="4" t="s">
        <v>579</v>
      </c>
      <c r="G708" s="4" t="s">
        <v>613</v>
      </c>
      <c r="H708" s="4" t="s">
        <v>15</v>
      </c>
      <c r="I708" s="4" t="s">
        <v>16</v>
      </c>
      <c r="J708" s="12" t="s">
        <v>100</v>
      </c>
      <c r="K708" s="12"/>
      <c r="L708" s="12"/>
      <c r="P708" s="13" t="s">
        <v>185</v>
      </c>
      <c r="Q708" s="13" t="s">
        <v>185</v>
      </c>
      <c r="R708" s="5" t="s">
        <v>37</v>
      </c>
      <c r="S708" s="5" t="s">
        <v>37</v>
      </c>
      <c r="AH708" s="25">
        <f t="shared" si="11"/>
        <v>0</v>
      </c>
      <c r="AI708" s="4">
        <v>18.240000000000002</v>
      </c>
      <c r="AN708" s="4" t="s">
        <v>96</v>
      </c>
      <c r="AO708" s="4" t="s">
        <v>98</v>
      </c>
    </row>
    <row r="709" spans="1:41" x14ac:dyDescent="0.25">
      <c r="A709" s="4" t="s">
        <v>941</v>
      </c>
      <c r="B709" s="12" t="s">
        <v>340</v>
      </c>
      <c r="C709" s="4">
        <v>2022</v>
      </c>
      <c r="D709" s="12" t="s">
        <v>614</v>
      </c>
      <c r="E709" s="15" t="s">
        <v>179</v>
      </c>
      <c r="F709" s="4" t="s">
        <v>579</v>
      </c>
      <c r="G709" s="4" t="s">
        <v>613</v>
      </c>
      <c r="H709" s="4" t="s">
        <v>15</v>
      </c>
      <c r="I709" s="4" t="s">
        <v>16</v>
      </c>
      <c r="J709" s="12" t="s">
        <v>100</v>
      </c>
      <c r="K709" s="12"/>
      <c r="L709" s="12"/>
      <c r="P709" s="13" t="s">
        <v>185</v>
      </c>
      <c r="Q709" s="13" t="s">
        <v>185</v>
      </c>
      <c r="R709" s="5" t="s">
        <v>37</v>
      </c>
      <c r="S709" s="5" t="s">
        <v>37</v>
      </c>
      <c r="AH709" s="25">
        <f t="shared" si="11"/>
        <v>0</v>
      </c>
      <c r="AI709" s="4">
        <v>20.399999999999999</v>
      </c>
      <c r="AN709" s="4" t="s">
        <v>96</v>
      </c>
      <c r="AO709" s="4" t="s">
        <v>98</v>
      </c>
    </row>
    <row r="710" spans="1:41" ht="13.8" customHeight="1" x14ac:dyDescent="0.25">
      <c r="A710" s="4" t="s">
        <v>941</v>
      </c>
      <c r="B710" s="12" t="s">
        <v>340</v>
      </c>
      <c r="C710" s="4">
        <v>2022</v>
      </c>
      <c r="D710" s="12" t="s">
        <v>614</v>
      </c>
      <c r="E710" s="15" t="s">
        <v>179</v>
      </c>
      <c r="F710" s="4" t="s">
        <v>579</v>
      </c>
      <c r="G710" s="4" t="s">
        <v>613</v>
      </c>
      <c r="H710" s="4" t="s">
        <v>15</v>
      </c>
      <c r="I710" s="4" t="s">
        <v>16</v>
      </c>
      <c r="J710" s="12" t="s">
        <v>100</v>
      </c>
      <c r="K710" s="12"/>
      <c r="L710" s="12"/>
      <c r="P710" s="13" t="s">
        <v>185</v>
      </c>
      <c r="Q710" s="13" t="s">
        <v>185</v>
      </c>
      <c r="R710" s="5" t="s">
        <v>37</v>
      </c>
      <c r="S710" s="5" t="s">
        <v>37</v>
      </c>
      <c r="AH710" s="25">
        <f t="shared" si="11"/>
        <v>0</v>
      </c>
      <c r="AI710" s="4">
        <v>21.84</v>
      </c>
      <c r="AN710" s="4" t="s">
        <v>96</v>
      </c>
      <c r="AO710" s="4" t="s">
        <v>98</v>
      </c>
    </row>
    <row r="711" spans="1:41" x14ac:dyDescent="0.25">
      <c r="A711" s="4" t="s">
        <v>941</v>
      </c>
      <c r="B711" s="12" t="s">
        <v>340</v>
      </c>
      <c r="C711" s="4">
        <v>2022</v>
      </c>
      <c r="D711" s="12" t="s">
        <v>614</v>
      </c>
      <c r="E711" s="15" t="s">
        <v>179</v>
      </c>
      <c r="F711" s="4" t="s">
        <v>579</v>
      </c>
      <c r="G711" s="4" t="s">
        <v>613</v>
      </c>
      <c r="H711" s="4" t="s">
        <v>15</v>
      </c>
      <c r="I711" s="4" t="s">
        <v>16</v>
      </c>
      <c r="J711" s="12" t="s">
        <v>100</v>
      </c>
      <c r="K711" s="12"/>
      <c r="L711" s="12"/>
      <c r="P711" s="13" t="s">
        <v>185</v>
      </c>
      <c r="Q711" s="13" t="s">
        <v>185</v>
      </c>
      <c r="R711" s="5" t="s">
        <v>37</v>
      </c>
      <c r="S711" s="5" t="s">
        <v>37</v>
      </c>
      <c r="AH711" s="25">
        <f t="shared" si="11"/>
        <v>0</v>
      </c>
      <c r="AI711" s="4">
        <v>37.68</v>
      </c>
      <c r="AN711" s="4" t="s">
        <v>96</v>
      </c>
      <c r="AO711" s="4" t="s">
        <v>98</v>
      </c>
    </row>
    <row r="712" spans="1:41" x14ac:dyDescent="0.25">
      <c r="A712" s="4" t="s">
        <v>941</v>
      </c>
      <c r="B712" s="12" t="s">
        <v>340</v>
      </c>
      <c r="C712" s="12">
        <v>2022</v>
      </c>
      <c r="D712" s="12" t="s">
        <v>614</v>
      </c>
      <c r="E712" s="15" t="s">
        <v>179</v>
      </c>
      <c r="F712" s="4" t="s">
        <v>579</v>
      </c>
      <c r="G712" s="4" t="s">
        <v>613</v>
      </c>
      <c r="H712" s="12" t="s">
        <v>15</v>
      </c>
      <c r="I712" s="12" t="s">
        <v>16</v>
      </c>
      <c r="J712" s="12" t="s">
        <v>100</v>
      </c>
      <c r="K712" s="12"/>
      <c r="L712" s="12"/>
      <c r="M712" s="13"/>
      <c r="N712" s="35"/>
      <c r="O712" s="13"/>
      <c r="P712" s="13" t="s">
        <v>185</v>
      </c>
      <c r="Q712" s="13" t="s">
        <v>185</v>
      </c>
      <c r="R712" s="13" t="s">
        <v>37</v>
      </c>
      <c r="S712" s="13" t="s">
        <v>37</v>
      </c>
      <c r="AH712" s="25">
        <f t="shared" si="11"/>
        <v>0</v>
      </c>
      <c r="AI712" s="26">
        <v>11.28</v>
      </c>
      <c r="AJ712" s="26"/>
      <c r="AK712" s="26"/>
      <c r="AL712" s="26"/>
      <c r="AM712" s="12"/>
      <c r="AN712" s="4" t="s">
        <v>96</v>
      </c>
      <c r="AO712" s="4" t="s">
        <v>98</v>
      </c>
    </row>
    <row r="713" spans="1:41" x14ac:dyDescent="0.25">
      <c r="A713" s="4" t="s">
        <v>941</v>
      </c>
      <c r="B713" s="12" t="s">
        <v>340</v>
      </c>
      <c r="C713" s="12">
        <v>2022</v>
      </c>
      <c r="D713" s="12" t="s">
        <v>614</v>
      </c>
      <c r="E713" s="15" t="s">
        <v>179</v>
      </c>
      <c r="F713" s="4" t="s">
        <v>579</v>
      </c>
      <c r="G713" s="4" t="s">
        <v>613</v>
      </c>
      <c r="H713" s="12" t="s">
        <v>15</v>
      </c>
      <c r="I713" s="12" t="s">
        <v>16</v>
      </c>
      <c r="J713" s="12" t="s">
        <v>100</v>
      </c>
      <c r="K713" s="12"/>
      <c r="L713" s="12"/>
      <c r="M713" s="13"/>
      <c r="N713" s="35"/>
      <c r="O713" s="13"/>
      <c r="P713" s="13" t="s">
        <v>185</v>
      </c>
      <c r="Q713" s="13" t="s">
        <v>185</v>
      </c>
      <c r="R713" s="13" t="s">
        <v>37</v>
      </c>
      <c r="S713" s="13" t="s">
        <v>37</v>
      </c>
      <c r="AH713" s="25">
        <f t="shared" si="11"/>
        <v>0</v>
      </c>
      <c r="AI713" s="26">
        <v>20.399999999999999</v>
      </c>
      <c r="AJ713" s="26"/>
      <c r="AK713" s="26"/>
      <c r="AL713" s="26"/>
      <c r="AM713" s="12"/>
      <c r="AN713" s="4" t="s">
        <v>96</v>
      </c>
      <c r="AO713" s="4" t="s">
        <v>98</v>
      </c>
    </row>
    <row r="714" spans="1:41" x14ac:dyDescent="0.25">
      <c r="A714" s="4" t="s">
        <v>941</v>
      </c>
      <c r="B714" s="12" t="s">
        <v>340</v>
      </c>
      <c r="C714" s="12">
        <v>2022</v>
      </c>
      <c r="D714" s="12" t="s">
        <v>614</v>
      </c>
      <c r="E714" s="15" t="s">
        <v>179</v>
      </c>
      <c r="F714" s="4" t="s">
        <v>579</v>
      </c>
      <c r="G714" s="4" t="s">
        <v>613</v>
      </c>
      <c r="H714" s="12" t="s">
        <v>15</v>
      </c>
      <c r="I714" s="12" t="s">
        <v>16</v>
      </c>
      <c r="J714" s="12" t="s">
        <v>100</v>
      </c>
      <c r="K714" s="12"/>
      <c r="L714" s="12"/>
      <c r="M714" s="13"/>
      <c r="N714" s="35"/>
      <c r="O714" s="13"/>
      <c r="P714" s="13" t="s">
        <v>185</v>
      </c>
      <c r="Q714" s="13" t="s">
        <v>185</v>
      </c>
      <c r="R714" s="13" t="s">
        <v>37</v>
      </c>
      <c r="S714" s="13" t="s">
        <v>37</v>
      </c>
      <c r="AH714" s="25">
        <f t="shared" si="11"/>
        <v>0</v>
      </c>
      <c r="AI714" s="26">
        <v>37.68</v>
      </c>
      <c r="AJ714" s="26"/>
      <c r="AK714" s="26"/>
      <c r="AL714" s="26"/>
      <c r="AM714" s="12"/>
      <c r="AN714" s="4" t="s">
        <v>96</v>
      </c>
      <c r="AO714" s="4" t="s">
        <v>98</v>
      </c>
    </row>
    <row r="715" spans="1:41" x14ac:dyDescent="0.25">
      <c r="A715" s="4" t="s">
        <v>941</v>
      </c>
      <c r="B715" s="28" t="s">
        <v>431</v>
      </c>
      <c r="C715" s="15">
        <v>2022</v>
      </c>
      <c r="D715" s="12" t="s">
        <v>614</v>
      </c>
      <c r="E715" s="15" t="s">
        <v>179</v>
      </c>
      <c r="F715" s="4" t="s">
        <v>579</v>
      </c>
      <c r="G715" s="4" t="s">
        <v>613</v>
      </c>
      <c r="H715" s="15" t="s">
        <v>15</v>
      </c>
      <c r="I715" s="15" t="s">
        <v>16</v>
      </c>
      <c r="J715" s="18" t="s">
        <v>100</v>
      </c>
      <c r="K715" s="18"/>
      <c r="L715" s="18"/>
      <c r="M715" s="16"/>
      <c r="N715" s="34"/>
      <c r="O715" s="17"/>
      <c r="P715" s="5" t="s">
        <v>21</v>
      </c>
      <c r="Q715" s="17" t="s">
        <v>48</v>
      </c>
      <c r="R715" s="17" t="s">
        <v>37</v>
      </c>
      <c r="S715" s="17" t="s">
        <v>37</v>
      </c>
      <c r="AH715" s="25">
        <f t="shared" si="11"/>
        <v>0</v>
      </c>
      <c r="AI715" s="16"/>
      <c r="AJ715" s="16"/>
      <c r="AK715" s="16"/>
      <c r="AL715" s="16"/>
      <c r="AM715" s="16">
        <v>0.39479999999999998</v>
      </c>
      <c r="AN715" s="4" t="s">
        <v>96</v>
      </c>
      <c r="AO715" s="4" t="s">
        <v>98</v>
      </c>
    </row>
    <row r="716" spans="1:41" x14ac:dyDescent="0.25">
      <c r="A716" s="4" t="s">
        <v>941</v>
      </c>
      <c r="B716" s="28" t="s">
        <v>431</v>
      </c>
      <c r="C716" s="15">
        <v>2022</v>
      </c>
      <c r="D716" s="12" t="s">
        <v>614</v>
      </c>
      <c r="E716" s="15" t="s">
        <v>179</v>
      </c>
      <c r="F716" s="4" t="s">
        <v>579</v>
      </c>
      <c r="G716" s="4" t="s">
        <v>613</v>
      </c>
      <c r="H716" s="15" t="s">
        <v>15</v>
      </c>
      <c r="I716" s="15" t="s">
        <v>16</v>
      </c>
      <c r="J716" s="18" t="s">
        <v>100</v>
      </c>
      <c r="K716" s="18"/>
      <c r="L716" s="18"/>
      <c r="M716" s="16"/>
      <c r="N716" s="34"/>
      <c r="O716" s="17"/>
      <c r="P716" s="5" t="s">
        <v>21</v>
      </c>
      <c r="Q716" s="17" t="s">
        <v>48</v>
      </c>
      <c r="R716" s="17" t="s">
        <v>37</v>
      </c>
      <c r="S716" s="17" t="s">
        <v>37</v>
      </c>
      <c r="AH716" s="25">
        <f t="shared" si="11"/>
        <v>0</v>
      </c>
      <c r="AI716" s="16"/>
      <c r="AJ716" s="16"/>
      <c r="AK716" s="16"/>
      <c r="AL716" s="16"/>
      <c r="AM716" s="16">
        <v>0.43031999999999998</v>
      </c>
      <c r="AN716" s="4" t="s">
        <v>96</v>
      </c>
      <c r="AO716" s="4" t="s">
        <v>98</v>
      </c>
    </row>
    <row r="717" spans="1:41" x14ac:dyDescent="0.25">
      <c r="A717" s="4" t="s">
        <v>941</v>
      </c>
      <c r="B717" s="28" t="s">
        <v>431</v>
      </c>
      <c r="C717" s="15">
        <v>2022</v>
      </c>
      <c r="D717" s="12" t="s">
        <v>614</v>
      </c>
      <c r="E717" s="15" t="s">
        <v>179</v>
      </c>
      <c r="F717" s="4" t="s">
        <v>579</v>
      </c>
      <c r="G717" s="4" t="s">
        <v>613</v>
      </c>
      <c r="H717" s="15" t="s">
        <v>15</v>
      </c>
      <c r="I717" s="15" t="s">
        <v>16</v>
      </c>
      <c r="J717" s="18" t="s">
        <v>100</v>
      </c>
      <c r="K717" s="18"/>
      <c r="L717" s="18"/>
      <c r="M717" s="16"/>
      <c r="N717" s="34"/>
      <c r="O717" s="17"/>
      <c r="P717" s="5" t="s">
        <v>21</v>
      </c>
      <c r="Q717" s="17" t="s">
        <v>48</v>
      </c>
      <c r="R717" s="17" t="s">
        <v>37</v>
      </c>
      <c r="S717" s="17" t="s">
        <v>37</v>
      </c>
      <c r="AH717" s="25">
        <f t="shared" si="11"/>
        <v>0</v>
      </c>
      <c r="AI717" s="16"/>
      <c r="AJ717" s="16"/>
      <c r="AK717" s="16"/>
      <c r="AL717" s="16"/>
      <c r="AM717" s="16">
        <v>0.48240000000000005</v>
      </c>
      <c r="AN717" s="4" t="s">
        <v>96</v>
      </c>
      <c r="AO717" s="4" t="s">
        <v>98</v>
      </c>
    </row>
    <row r="718" spans="1:41" x14ac:dyDescent="0.25">
      <c r="A718" s="4" t="s">
        <v>941</v>
      </c>
      <c r="B718" s="28" t="s">
        <v>431</v>
      </c>
      <c r="C718" s="15">
        <v>2022</v>
      </c>
      <c r="D718" s="12" t="s">
        <v>614</v>
      </c>
      <c r="E718" s="15" t="s">
        <v>179</v>
      </c>
      <c r="F718" s="4" t="s">
        <v>579</v>
      </c>
      <c r="G718" s="4" t="s">
        <v>613</v>
      </c>
      <c r="H718" s="15" t="s">
        <v>15</v>
      </c>
      <c r="I718" s="15" t="s">
        <v>16</v>
      </c>
      <c r="J718" s="18" t="s">
        <v>100</v>
      </c>
      <c r="K718" s="18"/>
      <c r="L718" s="18"/>
      <c r="M718" s="16"/>
      <c r="N718" s="34"/>
      <c r="O718" s="17"/>
      <c r="P718" s="17" t="s">
        <v>185</v>
      </c>
      <c r="Q718" s="13" t="s">
        <v>185</v>
      </c>
      <c r="R718" s="17" t="s">
        <v>37</v>
      </c>
      <c r="S718" s="17" t="s">
        <v>37</v>
      </c>
      <c r="AH718" s="25">
        <f t="shared" si="11"/>
        <v>0</v>
      </c>
      <c r="AI718" s="16"/>
      <c r="AJ718" s="16"/>
      <c r="AK718" s="16"/>
      <c r="AL718" s="16"/>
      <c r="AM718" s="16">
        <v>0.27407999999999999</v>
      </c>
      <c r="AN718" s="4" t="s">
        <v>96</v>
      </c>
      <c r="AO718" s="4" t="s">
        <v>98</v>
      </c>
    </row>
    <row r="719" spans="1:41" x14ac:dyDescent="0.25">
      <c r="A719" s="4" t="s">
        <v>941</v>
      </c>
      <c r="B719" s="28" t="s">
        <v>431</v>
      </c>
      <c r="C719" s="15">
        <v>2022</v>
      </c>
      <c r="D719" s="12" t="s">
        <v>614</v>
      </c>
      <c r="E719" s="15" t="s">
        <v>179</v>
      </c>
      <c r="F719" s="4" t="s">
        <v>579</v>
      </c>
      <c r="G719" s="4" t="s">
        <v>613</v>
      </c>
      <c r="H719" s="15" t="s">
        <v>15</v>
      </c>
      <c r="I719" s="15" t="s">
        <v>16</v>
      </c>
      <c r="J719" s="18" t="s">
        <v>100</v>
      </c>
      <c r="K719" s="18"/>
      <c r="L719" s="18"/>
      <c r="M719" s="16"/>
      <c r="N719" s="34"/>
      <c r="O719" s="17"/>
      <c r="P719" s="17" t="s">
        <v>185</v>
      </c>
      <c r="Q719" s="13" t="s">
        <v>185</v>
      </c>
      <c r="R719" s="17" t="s">
        <v>37</v>
      </c>
      <c r="S719" s="17" t="s">
        <v>37</v>
      </c>
      <c r="AH719" s="25">
        <f t="shared" si="11"/>
        <v>0</v>
      </c>
      <c r="AI719" s="16"/>
      <c r="AJ719" s="16"/>
      <c r="AK719" s="16"/>
      <c r="AL719" s="16"/>
      <c r="AM719" s="16">
        <v>0.2712</v>
      </c>
      <c r="AN719" s="4" t="s">
        <v>96</v>
      </c>
      <c r="AO719" s="4" t="s">
        <v>98</v>
      </c>
    </row>
    <row r="720" spans="1:41" x14ac:dyDescent="0.25">
      <c r="A720" s="4" t="s">
        <v>941</v>
      </c>
      <c r="B720" s="28" t="s">
        <v>431</v>
      </c>
      <c r="C720" s="15">
        <v>2022</v>
      </c>
      <c r="D720" s="12" t="s">
        <v>614</v>
      </c>
      <c r="E720" s="15" t="s">
        <v>179</v>
      </c>
      <c r="F720" s="4" t="s">
        <v>579</v>
      </c>
      <c r="G720" s="4" t="s">
        <v>613</v>
      </c>
      <c r="H720" s="15" t="s">
        <v>15</v>
      </c>
      <c r="I720" s="15" t="s">
        <v>16</v>
      </c>
      <c r="J720" s="18" t="s">
        <v>100</v>
      </c>
      <c r="K720" s="18"/>
      <c r="L720" s="18"/>
      <c r="M720" s="16"/>
      <c r="N720" s="34"/>
      <c r="O720" s="17"/>
      <c r="P720" s="17" t="s">
        <v>185</v>
      </c>
      <c r="Q720" s="13" t="s">
        <v>185</v>
      </c>
      <c r="R720" s="17" t="s">
        <v>37</v>
      </c>
      <c r="S720" s="17" t="s">
        <v>37</v>
      </c>
      <c r="AH720" s="25">
        <f t="shared" si="11"/>
        <v>0</v>
      </c>
      <c r="AI720" s="16"/>
      <c r="AJ720" s="16"/>
      <c r="AK720" s="16"/>
      <c r="AL720" s="16"/>
      <c r="AM720" s="16">
        <v>0.41520000000000001</v>
      </c>
      <c r="AN720" s="4" t="s">
        <v>96</v>
      </c>
      <c r="AO720" s="4" t="s">
        <v>98</v>
      </c>
    </row>
    <row r="721" spans="1:41" ht="13.8" customHeight="1" x14ac:dyDescent="0.25">
      <c r="A721" s="4" t="s">
        <v>941</v>
      </c>
      <c r="B721" s="4" t="s">
        <v>346</v>
      </c>
      <c r="C721" s="4">
        <v>2022</v>
      </c>
      <c r="D721" s="23" t="s">
        <v>347</v>
      </c>
      <c r="E721" s="15" t="s">
        <v>179</v>
      </c>
      <c r="F721" s="4" t="s">
        <v>579</v>
      </c>
      <c r="G721" s="4" t="s">
        <v>613</v>
      </c>
      <c r="H721" s="4" t="s">
        <v>15</v>
      </c>
      <c r="I721" s="4" t="s">
        <v>16</v>
      </c>
      <c r="J721" s="4" t="s">
        <v>348</v>
      </c>
      <c r="M721" s="4">
        <f t="shared" ref="M721:M726" si="12">365*2</f>
        <v>730</v>
      </c>
      <c r="N721" s="6" t="s">
        <v>20</v>
      </c>
      <c r="O721" s="5" t="s">
        <v>72</v>
      </c>
      <c r="P721" s="5" t="s">
        <v>21</v>
      </c>
      <c r="Q721" s="5" t="s">
        <v>48</v>
      </c>
      <c r="R721" s="5" t="s">
        <v>37</v>
      </c>
      <c r="S721" s="5" t="s">
        <v>37</v>
      </c>
      <c r="T721" s="4" t="s">
        <v>349</v>
      </c>
      <c r="U721" s="7"/>
      <c r="V721" s="4">
        <v>1</v>
      </c>
      <c r="X721" s="4" t="s">
        <v>112</v>
      </c>
      <c r="Y721" s="8">
        <v>20.14</v>
      </c>
      <c r="Z721" s="8">
        <v>8.56</v>
      </c>
      <c r="AA721" s="8">
        <v>8.01</v>
      </c>
      <c r="AB721" s="8"/>
      <c r="AC721" s="8"/>
      <c r="AD721" s="8"/>
      <c r="AE721" s="8"/>
      <c r="AF721" s="8">
        <v>40.590000000000003</v>
      </c>
      <c r="AG721" s="8"/>
      <c r="AH721" s="8">
        <v>0</v>
      </c>
      <c r="AI721" s="8">
        <v>7.85</v>
      </c>
      <c r="AJ721" s="8"/>
      <c r="AK721" s="8"/>
      <c r="AL721" s="8"/>
      <c r="AM721" s="8">
        <v>0.2</v>
      </c>
      <c r="AN721" s="4" t="s">
        <v>96</v>
      </c>
      <c r="AO721" s="4" t="s">
        <v>166</v>
      </c>
    </row>
    <row r="722" spans="1:41" ht="13.8" customHeight="1" x14ac:dyDescent="0.25">
      <c r="A722" s="4" t="s">
        <v>941</v>
      </c>
      <c r="B722" s="4" t="s">
        <v>346</v>
      </c>
      <c r="C722" s="4">
        <v>2022</v>
      </c>
      <c r="D722" s="23" t="s">
        <v>347</v>
      </c>
      <c r="E722" s="15" t="s">
        <v>179</v>
      </c>
      <c r="F722" s="4" t="s">
        <v>579</v>
      </c>
      <c r="G722" s="4" t="s">
        <v>613</v>
      </c>
      <c r="H722" s="4" t="s">
        <v>15</v>
      </c>
      <c r="I722" s="4" t="s">
        <v>16</v>
      </c>
      <c r="J722" s="4" t="s">
        <v>348</v>
      </c>
      <c r="M722" s="4">
        <f t="shared" si="12"/>
        <v>730</v>
      </c>
      <c r="N722" s="6" t="s">
        <v>20</v>
      </c>
      <c r="O722" s="5" t="s">
        <v>72</v>
      </c>
      <c r="P722" s="5" t="s">
        <v>21</v>
      </c>
      <c r="Q722" s="5" t="s">
        <v>48</v>
      </c>
      <c r="R722" s="5" t="s">
        <v>37</v>
      </c>
      <c r="S722" s="5" t="s">
        <v>37</v>
      </c>
      <c r="T722" s="4" t="s">
        <v>350</v>
      </c>
      <c r="U722" s="7"/>
      <c r="V722" s="4">
        <v>1</v>
      </c>
      <c r="X722" s="4" t="s">
        <v>112</v>
      </c>
      <c r="Y722" s="8">
        <v>20.399999999999999</v>
      </c>
      <c r="Z722" s="8">
        <v>8.56</v>
      </c>
      <c r="AA722" s="8">
        <v>7.85</v>
      </c>
      <c r="AB722" s="8"/>
      <c r="AC722" s="8"/>
      <c r="AD722" s="8"/>
      <c r="AE722" s="8"/>
      <c r="AF722" s="8">
        <v>45.54</v>
      </c>
      <c r="AG722" s="8"/>
      <c r="AH722" s="8">
        <v>0</v>
      </c>
      <c r="AI722" s="8">
        <v>9.17</v>
      </c>
      <c r="AJ722" s="8"/>
      <c r="AK722" s="8"/>
      <c r="AL722" s="8"/>
      <c r="AM722" s="8">
        <v>0.22</v>
      </c>
      <c r="AN722" s="4" t="s">
        <v>96</v>
      </c>
      <c r="AO722" s="4" t="s">
        <v>166</v>
      </c>
    </row>
    <row r="723" spans="1:41" ht="13.8" customHeight="1" x14ac:dyDescent="0.25">
      <c r="A723" s="4" t="s">
        <v>941</v>
      </c>
      <c r="B723" s="4" t="s">
        <v>346</v>
      </c>
      <c r="C723" s="4">
        <v>2022</v>
      </c>
      <c r="D723" s="23" t="s">
        <v>347</v>
      </c>
      <c r="E723" s="15" t="s">
        <v>179</v>
      </c>
      <c r="F723" s="4" t="s">
        <v>579</v>
      </c>
      <c r="G723" s="4" t="s">
        <v>613</v>
      </c>
      <c r="H723" s="4" t="s">
        <v>15</v>
      </c>
      <c r="I723" s="4" t="s">
        <v>16</v>
      </c>
      <c r="J723" s="4" t="s">
        <v>348</v>
      </c>
      <c r="M723" s="4">
        <f t="shared" si="12"/>
        <v>730</v>
      </c>
      <c r="N723" s="6" t="s">
        <v>20</v>
      </c>
      <c r="O723" s="5" t="s">
        <v>72</v>
      </c>
      <c r="P723" s="5" t="s">
        <v>21</v>
      </c>
      <c r="Q723" s="5" t="s">
        <v>48</v>
      </c>
      <c r="R723" s="5" t="s">
        <v>37</v>
      </c>
      <c r="S723" s="5" t="s">
        <v>37</v>
      </c>
      <c r="T723" s="4" t="s">
        <v>351</v>
      </c>
      <c r="U723" s="7"/>
      <c r="V723" s="4">
        <v>1</v>
      </c>
      <c r="X723" s="4" t="s">
        <v>112</v>
      </c>
      <c r="Y723" s="8">
        <v>2.0499999999999998</v>
      </c>
      <c r="Z723" s="8">
        <v>8.56</v>
      </c>
      <c r="AA723" s="8">
        <v>7.46</v>
      </c>
      <c r="AB723" s="8"/>
      <c r="AC723" s="8"/>
      <c r="AD723" s="8"/>
      <c r="AE723" s="8"/>
      <c r="AF723" s="8">
        <v>54.31</v>
      </c>
      <c r="AG723" s="8"/>
      <c r="AH723" s="8">
        <v>0</v>
      </c>
      <c r="AI723" s="8">
        <v>11.03</v>
      </c>
      <c r="AJ723" s="8"/>
      <c r="AK723" s="8"/>
      <c r="AL723" s="8"/>
      <c r="AM723" s="8">
        <v>0.24</v>
      </c>
      <c r="AN723" s="4" t="s">
        <v>96</v>
      </c>
      <c r="AO723" s="4" t="s">
        <v>166</v>
      </c>
    </row>
    <row r="724" spans="1:41" ht="13.8" customHeight="1" x14ac:dyDescent="0.25">
      <c r="A724" s="4" t="s">
        <v>941</v>
      </c>
      <c r="B724" s="4" t="s">
        <v>346</v>
      </c>
      <c r="C724" s="4">
        <v>2022</v>
      </c>
      <c r="D724" s="23" t="s">
        <v>347</v>
      </c>
      <c r="E724" s="15" t="s">
        <v>179</v>
      </c>
      <c r="F724" s="4" t="s">
        <v>579</v>
      </c>
      <c r="G724" s="4" t="s">
        <v>613</v>
      </c>
      <c r="H724" s="4" t="s">
        <v>15</v>
      </c>
      <c r="I724" s="4" t="s">
        <v>16</v>
      </c>
      <c r="J724" s="4" t="s">
        <v>348</v>
      </c>
      <c r="M724" s="4">
        <f t="shared" si="12"/>
        <v>730</v>
      </c>
      <c r="N724" s="6" t="s">
        <v>352</v>
      </c>
      <c r="O724" s="5" t="s">
        <v>353</v>
      </c>
      <c r="P724" s="5" t="s">
        <v>185</v>
      </c>
      <c r="Q724" s="5" t="s">
        <v>185</v>
      </c>
      <c r="R724" s="5" t="s">
        <v>37</v>
      </c>
      <c r="S724" s="5" t="s">
        <v>37</v>
      </c>
      <c r="T724" s="4" t="s">
        <v>349</v>
      </c>
      <c r="U724" s="7"/>
      <c r="V724" s="4">
        <v>2</v>
      </c>
      <c r="X724" s="4" t="s">
        <v>112</v>
      </c>
      <c r="Y724" s="8">
        <v>20.03</v>
      </c>
      <c r="Z724" s="8">
        <v>8.14</v>
      </c>
      <c r="AA724" s="8">
        <v>9.64</v>
      </c>
      <c r="AB724" s="8"/>
      <c r="AC724" s="8"/>
      <c r="AD724" s="8"/>
      <c r="AE724" s="8"/>
      <c r="AF724" s="8">
        <v>49.19</v>
      </c>
      <c r="AG724" s="8"/>
      <c r="AH724" s="8">
        <v>0</v>
      </c>
      <c r="AI724" s="8">
        <v>5.27</v>
      </c>
      <c r="AJ724" s="8"/>
      <c r="AK724" s="8"/>
      <c r="AL724" s="8"/>
      <c r="AM724" s="8">
        <v>0.14000000000000001</v>
      </c>
      <c r="AN724" s="4" t="s">
        <v>96</v>
      </c>
      <c r="AO724" s="4" t="s">
        <v>166</v>
      </c>
    </row>
    <row r="725" spans="1:41" ht="13.8" customHeight="1" x14ac:dyDescent="0.25">
      <c r="A725" s="4" t="s">
        <v>941</v>
      </c>
      <c r="B725" s="4" t="s">
        <v>346</v>
      </c>
      <c r="C725" s="4">
        <v>2022</v>
      </c>
      <c r="D725" s="23" t="s">
        <v>347</v>
      </c>
      <c r="E725" s="15" t="s">
        <v>179</v>
      </c>
      <c r="F725" s="4" t="s">
        <v>579</v>
      </c>
      <c r="G725" s="4" t="s">
        <v>613</v>
      </c>
      <c r="H725" s="4" t="s">
        <v>15</v>
      </c>
      <c r="I725" s="4" t="s">
        <v>16</v>
      </c>
      <c r="J725" s="4" t="s">
        <v>348</v>
      </c>
      <c r="M725" s="4">
        <f t="shared" si="12"/>
        <v>730</v>
      </c>
      <c r="N725" s="6" t="s">
        <v>352</v>
      </c>
      <c r="O725" s="5" t="s">
        <v>353</v>
      </c>
      <c r="P725" s="5" t="s">
        <v>185</v>
      </c>
      <c r="Q725" s="5" t="s">
        <v>185</v>
      </c>
      <c r="R725" s="5" t="s">
        <v>37</v>
      </c>
      <c r="S725" s="5" t="s">
        <v>37</v>
      </c>
      <c r="T725" s="4" t="s">
        <v>350</v>
      </c>
      <c r="U725" s="7"/>
      <c r="V725" s="4">
        <v>2</v>
      </c>
      <c r="X725" s="4" t="s">
        <v>112</v>
      </c>
      <c r="Y725" s="8">
        <v>20.190000000000001</v>
      </c>
      <c r="Z725" s="8">
        <v>8.14</v>
      </c>
      <c r="AA725" s="8">
        <v>9.17</v>
      </c>
      <c r="AB725" s="8"/>
      <c r="AC725" s="8"/>
      <c r="AD725" s="8"/>
      <c r="AE725" s="8"/>
      <c r="AF725" s="8">
        <v>55.62</v>
      </c>
      <c r="AG725" s="8"/>
      <c r="AH725" s="8">
        <v>0</v>
      </c>
      <c r="AI725" s="8">
        <v>10.199999999999999</v>
      </c>
      <c r="AJ725" s="8"/>
      <c r="AK725" s="8"/>
      <c r="AL725" s="8"/>
      <c r="AM725" s="8">
        <v>0.14000000000000001</v>
      </c>
      <c r="AN725" s="4" t="s">
        <v>96</v>
      </c>
      <c r="AO725" s="4" t="s">
        <v>166</v>
      </c>
    </row>
    <row r="726" spans="1:41" ht="13.8" customHeight="1" x14ac:dyDescent="0.25">
      <c r="A726" s="4" t="s">
        <v>941</v>
      </c>
      <c r="B726" s="4" t="s">
        <v>346</v>
      </c>
      <c r="C726" s="4">
        <v>2022</v>
      </c>
      <c r="D726" s="23" t="s">
        <v>347</v>
      </c>
      <c r="E726" s="15" t="s">
        <v>179</v>
      </c>
      <c r="F726" s="4" t="s">
        <v>579</v>
      </c>
      <c r="G726" s="4" t="s">
        <v>613</v>
      </c>
      <c r="H726" s="4" t="s">
        <v>15</v>
      </c>
      <c r="I726" s="4" t="s">
        <v>16</v>
      </c>
      <c r="J726" s="4" t="s">
        <v>348</v>
      </c>
      <c r="M726" s="4">
        <f t="shared" si="12"/>
        <v>730</v>
      </c>
      <c r="N726" s="6" t="s">
        <v>352</v>
      </c>
      <c r="O726" s="5" t="s">
        <v>353</v>
      </c>
      <c r="P726" s="5" t="s">
        <v>185</v>
      </c>
      <c r="Q726" s="5" t="s">
        <v>185</v>
      </c>
      <c r="R726" s="5" t="s">
        <v>37</v>
      </c>
      <c r="S726" s="5" t="s">
        <v>37</v>
      </c>
      <c r="T726" s="4" t="s">
        <v>351</v>
      </c>
      <c r="U726" s="7"/>
      <c r="V726" s="4">
        <v>2</v>
      </c>
      <c r="X726" s="4" t="s">
        <v>112</v>
      </c>
      <c r="Y726" s="8">
        <v>20.53</v>
      </c>
      <c r="Z726" s="8">
        <v>8.14</v>
      </c>
      <c r="AA726" s="8">
        <v>8.1199999999999992</v>
      </c>
      <c r="AB726" s="8"/>
      <c r="AC726" s="8"/>
      <c r="AD726" s="8"/>
      <c r="AE726" s="8"/>
      <c r="AF726" s="8">
        <v>68.23</v>
      </c>
      <c r="AG726" s="8"/>
      <c r="AH726" s="8">
        <v>0</v>
      </c>
      <c r="AI726" s="8">
        <v>18.89</v>
      </c>
      <c r="AJ726" s="8"/>
      <c r="AK726" s="8"/>
      <c r="AL726" s="8"/>
      <c r="AM726" s="8">
        <v>0.21</v>
      </c>
      <c r="AN726" s="4" t="s">
        <v>96</v>
      </c>
      <c r="AO726" s="4" t="s">
        <v>166</v>
      </c>
    </row>
    <row r="727" spans="1:41" ht="13.8" customHeight="1" x14ac:dyDescent="0.25">
      <c r="A727" s="4" t="s">
        <v>942</v>
      </c>
      <c r="B727" s="28" t="s">
        <v>517</v>
      </c>
      <c r="C727" s="15">
        <v>2017</v>
      </c>
      <c r="D727" s="12" t="s">
        <v>622</v>
      </c>
      <c r="E727" s="15" t="s">
        <v>179</v>
      </c>
      <c r="F727" s="4" t="s">
        <v>579</v>
      </c>
      <c r="G727" s="4" t="s">
        <v>621</v>
      </c>
      <c r="H727" s="15" t="s">
        <v>15</v>
      </c>
      <c r="I727" s="15" t="s">
        <v>16</v>
      </c>
      <c r="J727" s="18" t="s">
        <v>29</v>
      </c>
      <c r="K727" s="18"/>
      <c r="L727" s="18"/>
      <c r="M727" s="16"/>
      <c r="N727" s="34"/>
      <c r="O727" s="17"/>
      <c r="P727" s="17" t="s">
        <v>185</v>
      </c>
      <c r="Q727" s="13" t="s">
        <v>185</v>
      </c>
      <c r="R727" s="17" t="s">
        <v>37</v>
      </c>
      <c r="S727" s="17" t="s">
        <v>37</v>
      </c>
      <c r="AH727" s="25">
        <f t="shared" ref="AH727:AH758" si="13">(AB727*(14.01/18.04))+(AC727*(14.01/62))+(AD727*(14.01/46.01))</f>
        <v>0</v>
      </c>
      <c r="AI727" s="16"/>
      <c r="AJ727" s="16"/>
      <c r="AK727" s="16"/>
      <c r="AL727" s="16"/>
      <c r="AM727" s="16">
        <v>6.5760000000000005</v>
      </c>
      <c r="AN727" s="4" t="s">
        <v>96</v>
      </c>
      <c r="AO727" s="4" t="s">
        <v>98</v>
      </c>
    </row>
    <row r="728" spans="1:41" ht="13.8" customHeight="1" x14ac:dyDescent="0.25">
      <c r="A728" s="4" t="s">
        <v>942</v>
      </c>
      <c r="B728" s="28" t="s">
        <v>517</v>
      </c>
      <c r="C728" s="15">
        <v>2017</v>
      </c>
      <c r="D728" s="12" t="s">
        <v>622</v>
      </c>
      <c r="E728" s="15" t="s">
        <v>179</v>
      </c>
      <c r="F728" s="4" t="s">
        <v>579</v>
      </c>
      <c r="G728" s="4" t="s">
        <v>621</v>
      </c>
      <c r="H728" s="15" t="s">
        <v>15</v>
      </c>
      <c r="I728" s="15" t="s">
        <v>16</v>
      </c>
      <c r="J728" s="18" t="s">
        <v>29</v>
      </c>
      <c r="K728" s="18"/>
      <c r="L728" s="18"/>
      <c r="M728" s="16"/>
      <c r="N728" s="34"/>
      <c r="O728" s="17"/>
      <c r="P728" s="17" t="s">
        <v>185</v>
      </c>
      <c r="Q728" s="13" t="s">
        <v>185</v>
      </c>
      <c r="R728" s="17" t="s">
        <v>37</v>
      </c>
      <c r="S728" s="17" t="s">
        <v>37</v>
      </c>
      <c r="AH728" s="25">
        <f t="shared" si="13"/>
        <v>0</v>
      </c>
      <c r="AI728" s="16"/>
      <c r="AJ728" s="16"/>
      <c r="AK728" s="16"/>
      <c r="AL728" s="16"/>
      <c r="AM728" s="16">
        <v>3.3120000000000003</v>
      </c>
      <c r="AN728" s="4" t="s">
        <v>96</v>
      </c>
      <c r="AO728" s="4" t="s">
        <v>98</v>
      </c>
    </row>
    <row r="729" spans="1:41" x14ac:dyDescent="0.25">
      <c r="A729" s="4" t="s">
        <v>942</v>
      </c>
      <c r="B729" s="28" t="s">
        <v>517</v>
      </c>
      <c r="C729" s="15">
        <v>2017</v>
      </c>
      <c r="D729" s="12" t="s">
        <v>622</v>
      </c>
      <c r="E729" s="15" t="s">
        <v>179</v>
      </c>
      <c r="F729" s="4" t="s">
        <v>579</v>
      </c>
      <c r="G729" s="4" t="s">
        <v>621</v>
      </c>
      <c r="H729" s="15" t="s">
        <v>15</v>
      </c>
      <c r="I729" s="15" t="s">
        <v>16</v>
      </c>
      <c r="J729" s="18" t="s">
        <v>29</v>
      </c>
      <c r="K729" s="18"/>
      <c r="L729" s="18"/>
      <c r="M729" s="16"/>
      <c r="N729" s="34"/>
      <c r="O729" s="17"/>
      <c r="P729" s="17" t="s">
        <v>185</v>
      </c>
      <c r="Q729" s="13" t="s">
        <v>185</v>
      </c>
      <c r="R729" s="17" t="s">
        <v>37</v>
      </c>
      <c r="S729" s="17" t="s">
        <v>37</v>
      </c>
      <c r="AH729" s="25">
        <f t="shared" si="13"/>
        <v>0</v>
      </c>
      <c r="AI729" s="16"/>
      <c r="AJ729" s="16"/>
      <c r="AK729" s="16"/>
      <c r="AL729" s="16"/>
      <c r="AM729" s="16">
        <v>2.2471199999999998</v>
      </c>
      <c r="AN729" s="4" t="s">
        <v>96</v>
      </c>
      <c r="AO729" s="4" t="s">
        <v>98</v>
      </c>
    </row>
    <row r="730" spans="1:41" ht="13.8" customHeight="1" x14ac:dyDescent="0.3">
      <c r="A730" s="4" t="s">
        <v>943</v>
      </c>
      <c r="B730" s="4" t="s">
        <v>294</v>
      </c>
      <c r="C730" s="4">
        <v>2012</v>
      </c>
      <c r="E730" s="15" t="s">
        <v>1199</v>
      </c>
      <c r="F730" s="4" t="s">
        <v>579</v>
      </c>
      <c r="G730" s="4" t="s">
        <v>1046</v>
      </c>
      <c r="H730" s="4" t="s">
        <v>15</v>
      </c>
      <c r="J730" s="4" t="s">
        <v>41</v>
      </c>
      <c r="K730">
        <v>24.4769288</v>
      </c>
      <c r="L730">
        <v>90.293441299999998</v>
      </c>
      <c r="N730" s="6" t="s">
        <v>183</v>
      </c>
      <c r="O730" s="5" t="s">
        <v>295</v>
      </c>
      <c r="P730" s="13" t="s">
        <v>185</v>
      </c>
      <c r="Q730" s="13" t="s">
        <v>185</v>
      </c>
      <c r="R730" s="17" t="s">
        <v>37</v>
      </c>
      <c r="S730" s="17" t="s">
        <v>37</v>
      </c>
      <c r="X730" s="4" t="s">
        <v>99</v>
      </c>
      <c r="Y730" s="5"/>
      <c r="AH730" s="25">
        <f t="shared" si="13"/>
        <v>0</v>
      </c>
      <c r="AI730" s="14">
        <v>824</v>
      </c>
      <c r="AJ730" s="14"/>
      <c r="AK730" s="5"/>
      <c r="AN730" s="4" t="s">
        <v>96</v>
      </c>
      <c r="AO730" s="4" t="s">
        <v>98</v>
      </c>
    </row>
    <row r="731" spans="1:41" ht="13.8" customHeight="1" x14ac:dyDescent="0.25">
      <c r="A731" s="4" t="s">
        <v>944</v>
      </c>
      <c r="B731" s="4" t="s">
        <v>223</v>
      </c>
      <c r="C731" s="4">
        <v>2021</v>
      </c>
      <c r="D731" s="4" t="s">
        <v>224</v>
      </c>
      <c r="E731" s="15" t="s">
        <v>179</v>
      </c>
      <c r="F731" s="4" t="s">
        <v>579</v>
      </c>
      <c r="G731" s="4" t="s">
        <v>562</v>
      </c>
      <c r="H731" s="4" t="s">
        <v>15</v>
      </c>
      <c r="I731" s="4" t="s">
        <v>16</v>
      </c>
      <c r="J731" s="4" t="s">
        <v>19</v>
      </c>
      <c r="M731" s="4">
        <v>180</v>
      </c>
      <c r="N731" s="6" t="s">
        <v>225</v>
      </c>
      <c r="O731" s="5" t="s">
        <v>226</v>
      </c>
      <c r="P731" s="5" t="s">
        <v>185</v>
      </c>
      <c r="Q731" s="13" t="s">
        <v>185</v>
      </c>
      <c r="R731" s="5" t="s">
        <v>37</v>
      </c>
      <c r="S731" s="5" t="s">
        <v>38</v>
      </c>
      <c r="T731" s="4" t="s">
        <v>227</v>
      </c>
      <c r="U731" s="4">
        <v>2.25</v>
      </c>
      <c r="V731" s="4">
        <v>1</v>
      </c>
      <c r="W731" s="4">
        <v>15</v>
      </c>
      <c r="X731" s="4" t="s">
        <v>99</v>
      </c>
      <c r="AH731" s="25">
        <f t="shared" si="13"/>
        <v>0</v>
      </c>
      <c r="AI731" s="8">
        <v>8.8000000000000007</v>
      </c>
      <c r="AJ731" s="8"/>
      <c r="AK731" s="8"/>
      <c r="AM731" s="4">
        <v>0.13300000000000001</v>
      </c>
      <c r="AN731" s="4" t="s">
        <v>96</v>
      </c>
      <c r="AO731" s="4" t="s">
        <v>97</v>
      </c>
    </row>
    <row r="732" spans="1:41" ht="13.8" customHeight="1" x14ac:dyDescent="0.25">
      <c r="A732" s="4" t="s">
        <v>944</v>
      </c>
      <c r="B732" s="4" t="s">
        <v>223</v>
      </c>
      <c r="C732" s="4">
        <v>2021</v>
      </c>
      <c r="D732" s="4" t="s">
        <v>224</v>
      </c>
      <c r="E732" s="15" t="s">
        <v>179</v>
      </c>
      <c r="F732" s="4" t="s">
        <v>579</v>
      </c>
      <c r="G732" s="4" t="s">
        <v>562</v>
      </c>
      <c r="H732" s="4" t="s">
        <v>15</v>
      </c>
      <c r="I732" s="4" t="s">
        <v>16</v>
      </c>
      <c r="J732" s="4" t="s">
        <v>19</v>
      </c>
      <c r="M732" s="4">
        <v>180</v>
      </c>
      <c r="N732" s="6" t="s">
        <v>225</v>
      </c>
      <c r="O732" s="5" t="s">
        <v>226</v>
      </c>
      <c r="P732" s="5" t="s">
        <v>185</v>
      </c>
      <c r="Q732" s="13" t="s">
        <v>185</v>
      </c>
      <c r="R732" s="5" t="s">
        <v>44</v>
      </c>
      <c r="S732" s="5" t="s">
        <v>228</v>
      </c>
      <c r="T732" s="4" t="s">
        <v>229</v>
      </c>
      <c r="U732" s="4">
        <v>2.25</v>
      </c>
      <c r="V732" s="4">
        <v>1</v>
      </c>
      <c r="W732" s="4">
        <v>15</v>
      </c>
      <c r="X732" s="4" t="s">
        <v>99</v>
      </c>
      <c r="AH732" s="25">
        <f t="shared" si="13"/>
        <v>0</v>
      </c>
      <c r="AI732" s="8">
        <v>8.89</v>
      </c>
      <c r="AJ732" s="8"/>
      <c r="AK732" s="8"/>
      <c r="AM732" s="4">
        <v>13.41</v>
      </c>
      <c r="AN732" s="4" t="s">
        <v>96</v>
      </c>
      <c r="AO732" s="4" t="s">
        <v>97</v>
      </c>
    </row>
    <row r="733" spans="1:41" x14ac:dyDescent="0.25">
      <c r="A733" s="4" t="s">
        <v>944</v>
      </c>
      <c r="B733" s="4" t="s">
        <v>223</v>
      </c>
      <c r="C733" s="4">
        <v>2021</v>
      </c>
      <c r="D733" s="4" t="s">
        <v>224</v>
      </c>
      <c r="E733" s="15" t="s">
        <v>179</v>
      </c>
      <c r="F733" s="4" t="s">
        <v>579</v>
      </c>
      <c r="G733" s="4" t="s">
        <v>562</v>
      </c>
      <c r="H733" s="4" t="s">
        <v>15</v>
      </c>
      <c r="I733" s="4" t="s">
        <v>16</v>
      </c>
      <c r="J733" s="4" t="s">
        <v>19</v>
      </c>
      <c r="M733" s="4">
        <v>180</v>
      </c>
      <c r="N733" s="6" t="s">
        <v>225</v>
      </c>
      <c r="O733" s="5" t="s">
        <v>226</v>
      </c>
      <c r="P733" s="5" t="s">
        <v>185</v>
      </c>
      <c r="Q733" s="13" t="s">
        <v>185</v>
      </c>
      <c r="R733" s="5" t="s">
        <v>44</v>
      </c>
      <c r="S733" s="5" t="s">
        <v>228</v>
      </c>
      <c r="T733" s="4" t="s">
        <v>239</v>
      </c>
      <c r="U733" s="4">
        <v>2.25</v>
      </c>
      <c r="V733" s="4">
        <v>1</v>
      </c>
      <c r="W733" s="4">
        <v>15</v>
      </c>
      <c r="X733" s="4" t="s">
        <v>99</v>
      </c>
      <c r="AH733" s="25">
        <f t="shared" si="13"/>
        <v>0</v>
      </c>
      <c r="AI733" s="8">
        <v>11.17</v>
      </c>
      <c r="AJ733" s="8"/>
      <c r="AK733" s="8"/>
      <c r="AM733" s="4">
        <v>2.3E-2</v>
      </c>
      <c r="AN733" s="4" t="s">
        <v>96</v>
      </c>
      <c r="AO733" s="4" t="s">
        <v>97</v>
      </c>
    </row>
    <row r="734" spans="1:41" x14ac:dyDescent="0.25">
      <c r="A734" s="4" t="s">
        <v>944</v>
      </c>
      <c r="B734" s="4" t="s">
        <v>223</v>
      </c>
      <c r="C734" s="4">
        <v>2021</v>
      </c>
      <c r="D734" s="4" t="s">
        <v>224</v>
      </c>
      <c r="E734" s="15" t="s">
        <v>179</v>
      </c>
      <c r="F734" s="4" t="s">
        <v>579</v>
      </c>
      <c r="G734" s="4" t="s">
        <v>562</v>
      </c>
      <c r="H734" s="4" t="s">
        <v>15</v>
      </c>
      <c r="I734" s="4" t="s">
        <v>16</v>
      </c>
      <c r="J734" s="4" t="s">
        <v>19</v>
      </c>
      <c r="M734" s="4">
        <v>180</v>
      </c>
      <c r="N734" s="6" t="s">
        <v>225</v>
      </c>
      <c r="O734" s="5" t="s">
        <v>226</v>
      </c>
      <c r="P734" s="5" t="s">
        <v>185</v>
      </c>
      <c r="Q734" s="13" t="s">
        <v>185</v>
      </c>
      <c r="R734" s="5" t="s">
        <v>44</v>
      </c>
      <c r="S734" s="5" t="s">
        <v>228</v>
      </c>
      <c r="T734" s="4" t="s">
        <v>244</v>
      </c>
      <c r="U734" s="4">
        <v>2.25</v>
      </c>
      <c r="V734" s="4">
        <v>1</v>
      </c>
      <c r="W734" s="4">
        <v>15</v>
      </c>
      <c r="X734" s="4" t="s">
        <v>99</v>
      </c>
      <c r="AH734" s="25">
        <f t="shared" si="13"/>
        <v>0</v>
      </c>
      <c r="AI734" s="8">
        <v>22.61</v>
      </c>
      <c r="AJ734" s="8"/>
      <c r="AK734" s="8"/>
      <c r="AM734" s="4">
        <v>0.129</v>
      </c>
      <c r="AN734" s="4" t="s">
        <v>96</v>
      </c>
      <c r="AO734" s="4" t="s">
        <v>97</v>
      </c>
    </row>
    <row r="735" spans="1:41" x14ac:dyDescent="0.25">
      <c r="A735" s="4" t="s">
        <v>944</v>
      </c>
      <c r="B735" s="4" t="s">
        <v>223</v>
      </c>
      <c r="C735" s="4">
        <v>2021</v>
      </c>
      <c r="D735" s="4" t="s">
        <v>224</v>
      </c>
      <c r="E735" s="15" t="s">
        <v>179</v>
      </c>
      <c r="F735" s="4" t="s">
        <v>579</v>
      </c>
      <c r="G735" s="4" t="s">
        <v>562</v>
      </c>
      <c r="H735" s="4" t="s">
        <v>15</v>
      </c>
      <c r="I735" s="4" t="s">
        <v>16</v>
      </c>
      <c r="J735" s="4" t="s">
        <v>19</v>
      </c>
      <c r="M735" s="4">
        <v>180</v>
      </c>
      <c r="N735" s="6" t="s">
        <v>225</v>
      </c>
      <c r="O735" s="5" t="s">
        <v>226</v>
      </c>
      <c r="P735" s="5" t="s">
        <v>185</v>
      </c>
      <c r="Q735" s="13" t="s">
        <v>185</v>
      </c>
      <c r="R735" s="5" t="s">
        <v>44</v>
      </c>
      <c r="S735" s="5" t="s">
        <v>228</v>
      </c>
      <c r="T735" s="4" t="s">
        <v>259</v>
      </c>
      <c r="U735" s="4">
        <v>2.25</v>
      </c>
      <c r="V735" s="4">
        <v>1</v>
      </c>
      <c r="W735" s="4">
        <v>15</v>
      </c>
      <c r="X735" s="4" t="s">
        <v>99</v>
      </c>
      <c r="AH735" s="25">
        <f t="shared" si="13"/>
        <v>0</v>
      </c>
      <c r="AI735" s="8">
        <v>65.67</v>
      </c>
      <c r="AJ735" s="8"/>
      <c r="AK735" s="8"/>
      <c r="AM735" s="4">
        <v>7.0000000000000007E-2</v>
      </c>
      <c r="AN735" s="4" t="s">
        <v>96</v>
      </c>
      <c r="AO735" s="4" t="s">
        <v>97</v>
      </c>
    </row>
    <row r="736" spans="1:41" x14ac:dyDescent="0.25">
      <c r="A736" s="4" t="s">
        <v>944</v>
      </c>
      <c r="B736" s="15" t="s">
        <v>433</v>
      </c>
      <c r="C736" s="15">
        <v>2021</v>
      </c>
      <c r="D736" s="4" t="s">
        <v>224</v>
      </c>
      <c r="E736" s="15" t="s">
        <v>179</v>
      </c>
      <c r="F736" s="4" t="s">
        <v>579</v>
      </c>
      <c r="G736" s="15" t="s">
        <v>562</v>
      </c>
      <c r="H736" s="15" t="s">
        <v>15</v>
      </c>
      <c r="I736" s="15" t="s">
        <v>16</v>
      </c>
      <c r="J736" s="18" t="s">
        <v>19</v>
      </c>
      <c r="K736" s="18"/>
      <c r="L736" s="18"/>
      <c r="M736" s="17"/>
      <c r="N736" s="33"/>
      <c r="O736" s="17"/>
      <c r="P736" s="17" t="s">
        <v>185</v>
      </c>
      <c r="Q736" s="13" t="s">
        <v>185</v>
      </c>
      <c r="R736" s="5" t="s">
        <v>44</v>
      </c>
      <c r="S736" s="17" t="s">
        <v>420</v>
      </c>
      <c r="AH736" s="25">
        <f t="shared" si="13"/>
        <v>0</v>
      </c>
      <c r="AI736" s="21">
        <v>12.48</v>
      </c>
      <c r="AJ736" s="21"/>
      <c r="AK736" s="21"/>
      <c r="AL736" s="21"/>
      <c r="AM736" s="15"/>
      <c r="AN736" s="4" t="s">
        <v>96</v>
      </c>
      <c r="AO736" s="4" t="s">
        <v>98</v>
      </c>
    </row>
    <row r="737" spans="1:41" x14ac:dyDescent="0.25">
      <c r="A737" s="4" t="s">
        <v>944</v>
      </c>
      <c r="B737" s="15" t="s">
        <v>433</v>
      </c>
      <c r="C737" s="15">
        <v>2021</v>
      </c>
      <c r="D737" s="4" t="s">
        <v>224</v>
      </c>
      <c r="E737" s="15" t="s">
        <v>179</v>
      </c>
      <c r="F737" s="4" t="s">
        <v>579</v>
      </c>
      <c r="G737" s="4" t="s">
        <v>562</v>
      </c>
      <c r="H737" s="15" t="s">
        <v>15</v>
      </c>
      <c r="I737" s="15" t="s">
        <v>16</v>
      </c>
      <c r="J737" s="18" t="s">
        <v>19</v>
      </c>
      <c r="K737" s="18"/>
      <c r="L737" s="18"/>
      <c r="M737" s="16"/>
      <c r="N737" s="34"/>
      <c r="O737" s="17"/>
      <c r="P737" s="24" t="s">
        <v>185</v>
      </c>
      <c r="Q737" s="13" t="s">
        <v>185</v>
      </c>
      <c r="R737" s="5" t="s">
        <v>44</v>
      </c>
      <c r="S737" s="24" t="s">
        <v>420</v>
      </c>
      <c r="AH737" s="25">
        <f t="shared" si="13"/>
        <v>0</v>
      </c>
      <c r="AI737" s="15"/>
      <c r="AJ737" s="15"/>
      <c r="AK737" s="15"/>
      <c r="AL737" s="15"/>
      <c r="AM737" s="15">
        <v>0.11015999999999999</v>
      </c>
      <c r="AN737" s="4" t="s">
        <v>96</v>
      </c>
      <c r="AO737" s="4" t="s">
        <v>98</v>
      </c>
    </row>
    <row r="738" spans="1:41" x14ac:dyDescent="0.25">
      <c r="A738" s="4" t="s">
        <v>592</v>
      </c>
      <c r="B738" s="28" t="s">
        <v>418</v>
      </c>
      <c r="C738" s="15">
        <v>2023</v>
      </c>
      <c r="D738" s="15" t="s">
        <v>767</v>
      </c>
      <c r="E738" s="4" t="s">
        <v>179</v>
      </c>
      <c r="F738" s="4" t="s">
        <v>579</v>
      </c>
      <c r="G738" s="4" t="s">
        <v>598</v>
      </c>
      <c r="H738" s="15" t="s">
        <v>15</v>
      </c>
      <c r="I738" s="15" t="s">
        <v>16</v>
      </c>
      <c r="J738" s="18" t="s">
        <v>19</v>
      </c>
      <c r="K738" s="18"/>
      <c r="L738" s="18"/>
      <c r="M738" s="16"/>
      <c r="N738" s="34"/>
      <c r="O738" s="17"/>
      <c r="P738" s="17" t="s">
        <v>185</v>
      </c>
      <c r="Q738" s="17" t="s">
        <v>185</v>
      </c>
      <c r="R738" s="17" t="s">
        <v>37</v>
      </c>
      <c r="S738" s="17" t="s">
        <v>37</v>
      </c>
      <c r="AH738" s="8">
        <f t="shared" si="13"/>
        <v>0</v>
      </c>
      <c r="AI738" s="16"/>
      <c r="AJ738" s="16"/>
      <c r="AK738" s="16"/>
      <c r="AL738" s="16"/>
      <c r="AM738" s="16">
        <v>1.178952</v>
      </c>
      <c r="AN738" s="4" t="s">
        <v>96</v>
      </c>
      <c r="AO738" s="4" t="s">
        <v>98</v>
      </c>
    </row>
    <row r="739" spans="1:41" x14ac:dyDescent="0.25">
      <c r="A739" s="4" t="s">
        <v>592</v>
      </c>
      <c r="B739" s="12" t="s">
        <v>398</v>
      </c>
      <c r="C739" s="4">
        <v>2023</v>
      </c>
      <c r="D739" s="15" t="s">
        <v>767</v>
      </c>
      <c r="E739" s="4" t="s">
        <v>179</v>
      </c>
      <c r="F739" s="4" t="s">
        <v>579</v>
      </c>
      <c r="G739" s="4" t="s">
        <v>598</v>
      </c>
      <c r="H739" s="4" t="s">
        <v>15</v>
      </c>
      <c r="I739" s="4" t="s">
        <v>16</v>
      </c>
      <c r="J739" s="12" t="s">
        <v>19</v>
      </c>
      <c r="K739" s="12"/>
      <c r="L739" s="12"/>
      <c r="P739" s="13" t="s">
        <v>185</v>
      </c>
      <c r="Q739" s="17" t="s">
        <v>185</v>
      </c>
      <c r="R739" s="5" t="s">
        <v>44</v>
      </c>
      <c r="S739" s="13" t="s">
        <v>37</v>
      </c>
      <c r="AH739" s="8">
        <f t="shared" si="13"/>
        <v>0</v>
      </c>
      <c r="AI739" s="4">
        <v>30</v>
      </c>
      <c r="AN739" s="4" t="s">
        <v>96</v>
      </c>
      <c r="AO739" s="4" t="s">
        <v>98</v>
      </c>
    </row>
    <row r="740" spans="1:41" ht="13.8" customHeight="1" x14ac:dyDescent="0.25">
      <c r="A740" s="4" t="s">
        <v>592</v>
      </c>
      <c r="B740" s="12" t="s">
        <v>398</v>
      </c>
      <c r="C740" s="12">
        <v>2023</v>
      </c>
      <c r="D740" s="15" t="s">
        <v>767</v>
      </c>
      <c r="E740" s="4" t="s">
        <v>179</v>
      </c>
      <c r="F740" s="4" t="s">
        <v>579</v>
      </c>
      <c r="G740" s="15" t="s">
        <v>598</v>
      </c>
      <c r="H740" s="12" t="s">
        <v>15</v>
      </c>
      <c r="I740" s="12" t="s">
        <v>16</v>
      </c>
      <c r="J740" s="12" t="s">
        <v>19</v>
      </c>
      <c r="K740" s="12"/>
      <c r="L740" s="12"/>
      <c r="M740" s="13"/>
      <c r="N740" s="35"/>
      <c r="O740" s="13"/>
      <c r="P740" s="13" t="s">
        <v>185</v>
      </c>
      <c r="Q740" s="17" t="s">
        <v>185</v>
      </c>
      <c r="R740" s="13" t="s">
        <v>37</v>
      </c>
      <c r="S740" s="13" t="s">
        <v>37</v>
      </c>
      <c r="AH740" s="8">
        <f t="shared" si="13"/>
        <v>0</v>
      </c>
      <c r="AI740" s="26">
        <v>30</v>
      </c>
      <c r="AJ740" s="26"/>
      <c r="AK740" s="26"/>
      <c r="AL740" s="26"/>
      <c r="AM740" s="12"/>
      <c r="AN740" s="4" t="s">
        <v>96</v>
      </c>
      <c r="AO740" s="4" t="s">
        <v>98</v>
      </c>
    </row>
    <row r="741" spans="1:41" ht="13.8" customHeight="1" x14ac:dyDescent="0.25">
      <c r="A741" s="4" t="s">
        <v>945</v>
      </c>
      <c r="B741" s="15" t="s">
        <v>555</v>
      </c>
      <c r="C741" s="15">
        <v>2017</v>
      </c>
      <c r="D741" s="12" t="s">
        <v>623</v>
      </c>
      <c r="E741" s="15" t="s">
        <v>179</v>
      </c>
      <c r="F741" s="4" t="s">
        <v>579</v>
      </c>
      <c r="G741" s="4" t="s">
        <v>573</v>
      </c>
      <c r="H741" s="15" t="s">
        <v>15</v>
      </c>
      <c r="I741" s="15" t="s">
        <v>16</v>
      </c>
      <c r="J741" s="18" t="s">
        <v>213</v>
      </c>
      <c r="K741" s="18"/>
      <c r="L741" s="18"/>
      <c r="M741" s="16"/>
      <c r="N741" s="34"/>
      <c r="O741" s="17"/>
      <c r="P741" s="24" t="s">
        <v>185</v>
      </c>
      <c r="Q741" s="13" t="s">
        <v>185</v>
      </c>
      <c r="R741" s="5" t="s">
        <v>44</v>
      </c>
      <c r="S741" s="24" t="s">
        <v>185</v>
      </c>
      <c r="AH741" s="25">
        <f t="shared" si="13"/>
        <v>0</v>
      </c>
      <c r="AI741" s="15"/>
      <c r="AJ741" s="15"/>
      <c r="AK741" s="15"/>
      <c r="AL741" s="15"/>
      <c r="AM741" s="15">
        <v>0.17927999999999999</v>
      </c>
      <c r="AN741" s="4" t="s">
        <v>96</v>
      </c>
      <c r="AO741" s="4" t="s">
        <v>98</v>
      </c>
    </row>
    <row r="742" spans="1:41" x14ac:dyDescent="0.25">
      <c r="A742" s="4" t="s">
        <v>946</v>
      </c>
      <c r="B742" s="4" t="s">
        <v>282</v>
      </c>
      <c r="C742" s="4">
        <v>2005</v>
      </c>
      <c r="D742" s="4" t="s">
        <v>283</v>
      </c>
      <c r="E742" s="12" t="s">
        <v>179</v>
      </c>
      <c r="F742" s="4" t="s">
        <v>579</v>
      </c>
      <c r="G742" s="4" t="s">
        <v>624</v>
      </c>
      <c r="H742" s="4" t="s">
        <v>199</v>
      </c>
      <c r="I742" s="4" t="s">
        <v>284</v>
      </c>
      <c r="J742" s="4" t="s">
        <v>285</v>
      </c>
      <c r="M742" s="4">
        <v>67</v>
      </c>
      <c r="N742" s="6" t="s">
        <v>219</v>
      </c>
      <c r="O742" s="5" t="s">
        <v>220</v>
      </c>
      <c r="P742" s="5" t="s">
        <v>185</v>
      </c>
      <c r="Q742" s="13" t="s">
        <v>185</v>
      </c>
      <c r="R742" s="5" t="s">
        <v>44</v>
      </c>
      <c r="S742" s="5" t="s">
        <v>420</v>
      </c>
      <c r="U742" s="4">
        <v>4</v>
      </c>
      <c r="V742" s="4">
        <v>0.2</v>
      </c>
      <c r="W742" s="4">
        <v>1</v>
      </c>
      <c r="X742" s="4" t="s">
        <v>99</v>
      </c>
      <c r="Y742" s="4">
        <v>23.8</v>
      </c>
      <c r="Z742" s="4">
        <v>7.5</v>
      </c>
      <c r="AA742" s="4">
        <v>4</v>
      </c>
      <c r="AH742" s="25">
        <f t="shared" si="13"/>
        <v>0</v>
      </c>
      <c r="AI742" s="4">
        <f>13.6*24</f>
        <v>326.39999999999998</v>
      </c>
      <c r="AN742" s="4" t="s">
        <v>96</v>
      </c>
      <c r="AO742" s="4" t="s">
        <v>97</v>
      </c>
    </row>
    <row r="743" spans="1:41" x14ac:dyDescent="0.25">
      <c r="A743" s="4" t="s">
        <v>946</v>
      </c>
      <c r="B743" s="4" t="s">
        <v>282</v>
      </c>
      <c r="C743" s="4">
        <v>2005</v>
      </c>
      <c r="D743" s="4" t="s">
        <v>283</v>
      </c>
      <c r="E743" s="12" t="s">
        <v>179</v>
      </c>
      <c r="F743" s="4" t="s">
        <v>579</v>
      </c>
      <c r="G743" s="4" t="s">
        <v>624</v>
      </c>
      <c r="H743" s="4" t="s">
        <v>199</v>
      </c>
      <c r="I743" s="4" t="s">
        <v>284</v>
      </c>
      <c r="J743" s="4" t="s">
        <v>285</v>
      </c>
      <c r="M743" s="4">
        <v>67</v>
      </c>
      <c r="N743" s="6" t="s">
        <v>286</v>
      </c>
      <c r="O743" s="5" t="s">
        <v>287</v>
      </c>
      <c r="P743" s="5" t="s">
        <v>423</v>
      </c>
      <c r="Q743" s="17" t="s">
        <v>868</v>
      </c>
      <c r="R743" s="5" t="s">
        <v>44</v>
      </c>
      <c r="S743" s="5" t="s">
        <v>420</v>
      </c>
      <c r="U743" s="4">
        <v>4</v>
      </c>
      <c r="V743" s="4">
        <v>0.2</v>
      </c>
      <c r="W743" s="4">
        <v>1</v>
      </c>
      <c r="X743" s="4" t="s">
        <v>99</v>
      </c>
      <c r="Y743" s="4">
        <v>23.8</v>
      </c>
      <c r="Z743" s="4">
        <v>7.5</v>
      </c>
      <c r="AA743" s="4">
        <v>4</v>
      </c>
      <c r="AH743" s="25">
        <f t="shared" si="13"/>
        <v>0</v>
      </c>
      <c r="AI743" s="4">
        <f>12.1*24</f>
        <v>290.39999999999998</v>
      </c>
      <c r="AN743" s="4" t="s">
        <v>96</v>
      </c>
      <c r="AO743" s="4" t="s">
        <v>97</v>
      </c>
    </row>
    <row r="744" spans="1:41" x14ac:dyDescent="0.25">
      <c r="A744" s="4" t="s">
        <v>947</v>
      </c>
      <c r="B744" s="4" t="s">
        <v>290</v>
      </c>
      <c r="C744" s="4">
        <v>2007</v>
      </c>
      <c r="E744" s="12" t="s">
        <v>179</v>
      </c>
      <c r="F744" s="4" t="s">
        <v>578</v>
      </c>
      <c r="G744" s="4" t="s">
        <v>1042</v>
      </c>
      <c r="H744" s="4" t="s">
        <v>15</v>
      </c>
      <c r="I744" s="4" t="s">
        <v>41</v>
      </c>
      <c r="J744" s="4" t="s">
        <v>293</v>
      </c>
      <c r="M744" s="4">
        <v>180</v>
      </c>
      <c r="N744" s="6" t="s">
        <v>183</v>
      </c>
      <c r="O744" s="5" t="s">
        <v>292</v>
      </c>
      <c r="P744" s="5" t="s">
        <v>423</v>
      </c>
      <c r="Q744" s="17" t="s">
        <v>868</v>
      </c>
      <c r="R744" s="5" t="s">
        <v>44</v>
      </c>
      <c r="S744" s="5" t="s">
        <v>228</v>
      </c>
      <c r="X744" s="4" t="s">
        <v>99</v>
      </c>
      <c r="Y744" s="4">
        <v>23.9</v>
      </c>
      <c r="Z744" s="4">
        <v>7.5</v>
      </c>
      <c r="AA744" s="4">
        <v>6.6</v>
      </c>
      <c r="AH744" s="25">
        <f t="shared" si="13"/>
        <v>0</v>
      </c>
      <c r="AI744" s="4">
        <v>816</v>
      </c>
      <c r="AN744" s="4" t="s">
        <v>96</v>
      </c>
      <c r="AO744" s="4" t="s">
        <v>98</v>
      </c>
    </row>
    <row r="745" spans="1:41" x14ac:dyDescent="0.25">
      <c r="A745" s="4" t="s">
        <v>947</v>
      </c>
      <c r="B745" s="4" t="s">
        <v>290</v>
      </c>
      <c r="C745" s="4">
        <v>2007</v>
      </c>
      <c r="E745" s="12" t="s">
        <v>179</v>
      </c>
      <c r="F745" s="4" t="s">
        <v>578</v>
      </c>
      <c r="G745" s="4" t="s">
        <v>1042</v>
      </c>
      <c r="H745" s="4" t="s">
        <v>15</v>
      </c>
      <c r="I745" s="4" t="s">
        <v>41</v>
      </c>
      <c r="J745" s="4" t="s">
        <v>291</v>
      </c>
      <c r="M745" s="4">
        <v>180</v>
      </c>
      <c r="N745" s="6" t="s">
        <v>183</v>
      </c>
      <c r="O745" s="5" t="s">
        <v>292</v>
      </c>
      <c r="P745" s="5" t="s">
        <v>423</v>
      </c>
      <c r="Q745" s="17" t="s">
        <v>868</v>
      </c>
      <c r="R745" s="5" t="s">
        <v>44</v>
      </c>
      <c r="S745" s="5" t="s">
        <v>228</v>
      </c>
      <c r="X745" s="4" t="s">
        <v>99</v>
      </c>
      <c r="Y745" s="4">
        <v>23.9</v>
      </c>
      <c r="Z745" s="4">
        <v>7.5</v>
      </c>
      <c r="AA745" s="4">
        <v>8.4</v>
      </c>
      <c r="AH745" s="25">
        <f t="shared" si="13"/>
        <v>0</v>
      </c>
      <c r="AI745" s="4">
        <v>768</v>
      </c>
      <c r="AN745" s="4" t="s">
        <v>96</v>
      </c>
      <c r="AO745" s="4" t="s">
        <v>98</v>
      </c>
    </row>
    <row r="746" spans="1:41" ht="13.8" customHeight="1" x14ac:dyDescent="0.25">
      <c r="A746" s="4" t="s">
        <v>947</v>
      </c>
      <c r="B746" s="4" t="s">
        <v>290</v>
      </c>
      <c r="C746" s="4">
        <v>2007</v>
      </c>
      <c r="E746" s="12" t="s">
        <v>179</v>
      </c>
      <c r="F746" s="4" t="s">
        <v>578</v>
      </c>
      <c r="G746" s="4" t="s">
        <v>1042</v>
      </c>
      <c r="H746" s="4" t="s">
        <v>15</v>
      </c>
      <c r="I746" s="4" t="s">
        <v>41</v>
      </c>
      <c r="J746" s="4" t="s">
        <v>291</v>
      </c>
      <c r="M746" s="4">
        <v>180</v>
      </c>
      <c r="N746" s="6" t="s">
        <v>183</v>
      </c>
      <c r="O746" s="5" t="s">
        <v>292</v>
      </c>
      <c r="P746" s="5" t="s">
        <v>423</v>
      </c>
      <c r="Q746" s="17" t="s">
        <v>868</v>
      </c>
      <c r="R746" s="5" t="s">
        <v>44</v>
      </c>
      <c r="S746" s="5" t="s">
        <v>228</v>
      </c>
      <c r="X746" s="4" t="s">
        <v>99</v>
      </c>
      <c r="Y746" s="4">
        <v>23.9</v>
      </c>
      <c r="Z746" s="4">
        <v>7.5</v>
      </c>
      <c r="AA746" s="4">
        <v>5.9</v>
      </c>
      <c r="AH746" s="25">
        <f t="shared" si="13"/>
        <v>0</v>
      </c>
      <c r="AI746" s="4">
        <v>888</v>
      </c>
      <c r="AN746" s="4" t="s">
        <v>96</v>
      </c>
      <c r="AO746" s="4" t="s">
        <v>98</v>
      </c>
    </row>
    <row r="747" spans="1:41" ht="13.8" customHeight="1" x14ac:dyDescent="0.3">
      <c r="A747" s="4" t="s">
        <v>948</v>
      </c>
      <c r="B747" s="15" t="s">
        <v>434</v>
      </c>
      <c r="C747" s="21">
        <v>2014</v>
      </c>
      <c r="D747" s="15"/>
      <c r="E747" s="12" t="s">
        <v>179</v>
      </c>
      <c r="F747" s="4" t="s">
        <v>578</v>
      </c>
      <c r="G747" s="4" t="s">
        <v>625</v>
      </c>
      <c r="H747" s="15" t="s">
        <v>15</v>
      </c>
      <c r="I747" s="18" t="s">
        <v>16</v>
      </c>
      <c r="J747" s="18" t="s">
        <v>416</v>
      </c>
      <c r="K747">
        <v>40.190632000000001</v>
      </c>
      <c r="L747">
        <v>116.412144</v>
      </c>
      <c r="M747" s="17"/>
      <c r="N747" s="33"/>
      <c r="O747" s="17"/>
      <c r="P747" s="17" t="s">
        <v>185</v>
      </c>
      <c r="Q747" s="17" t="s">
        <v>185</v>
      </c>
      <c r="R747" s="5" t="s">
        <v>867</v>
      </c>
      <c r="S747" s="17" t="s">
        <v>417</v>
      </c>
      <c r="AH747" s="25">
        <f t="shared" si="13"/>
        <v>0</v>
      </c>
      <c r="AI747" s="22">
        <v>21.177599999999998</v>
      </c>
      <c r="AJ747" s="22"/>
      <c r="AK747" s="22"/>
      <c r="AL747" s="22"/>
      <c r="AM747" s="15"/>
      <c r="AN747" s="4" t="s">
        <v>96</v>
      </c>
      <c r="AO747" s="4" t="s">
        <v>98</v>
      </c>
    </row>
    <row r="748" spans="1:41" ht="13.8" customHeight="1" x14ac:dyDescent="0.3">
      <c r="A748" s="4" t="s">
        <v>948</v>
      </c>
      <c r="B748" s="15" t="s">
        <v>532</v>
      </c>
      <c r="C748" s="15">
        <v>2014</v>
      </c>
      <c r="D748" s="15"/>
      <c r="E748" s="12" t="s">
        <v>179</v>
      </c>
      <c r="F748" s="4" t="s">
        <v>578</v>
      </c>
      <c r="G748" s="4" t="s">
        <v>625</v>
      </c>
      <c r="H748" s="15" t="s">
        <v>15</v>
      </c>
      <c r="I748" s="15" t="s">
        <v>16</v>
      </c>
      <c r="J748" s="18" t="s">
        <v>416</v>
      </c>
      <c r="K748">
        <v>40.190632000000001</v>
      </c>
      <c r="L748">
        <v>116.412144</v>
      </c>
      <c r="M748" s="16"/>
      <c r="N748" s="34"/>
      <c r="O748" s="17"/>
      <c r="P748" s="17" t="s">
        <v>185</v>
      </c>
      <c r="Q748" s="17" t="s">
        <v>185</v>
      </c>
      <c r="R748" s="5" t="s">
        <v>867</v>
      </c>
      <c r="S748" s="24" t="s">
        <v>417</v>
      </c>
      <c r="AH748" s="25">
        <f t="shared" si="13"/>
        <v>0</v>
      </c>
      <c r="AI748" s="15"/>
      <c r="AJ748" s="15"/>
      <c r="AK748" s="15"/>
      <c r="AL748" s="15"/>
      <c r="AM748" s="15">
        <v>1.4424000000000001</v>
      </c>
      <c r="AN748" s="4" t="s">
        <v>96</v>
      </c>
      <c r="AO748" s="4" t="s">
        <v>98</v>
      </c>
    </row>
    <row r="749" spans="1:41" x14ac:dyDescent="0.25">
      <c r="A749" s="4" t="s">
        <v>949</v>
      </c>
      <c r="B749" s="15" t="s">
        <v>535</v>
      </c>
      <c r="C749" s="15">
        <v>2021</v>
      </c>
      <c r="D749" s="12" t="s">
        <v>770</v>
      </c>
      <c r="E749" s="12" t="s">
        <v>179</v>
      </c>
      <c r="F749" s="4" t="s">
        <v>579</v>
      </c>
      <c r="G749" s="4" t="s">
        <v>627</v>
      </c>
      <c r="H749" s="15" t="s">
        <v>15</v>
      </c>
      <c r="I749" s="15" t="s">
        <v>16</v>
      </c>
      <c r="J749" s="18" t="s">
        <v>191</v>
      </c>
      <c r="K749" s="18"/>
      <c r="L749" s="18"/>
      <c r="M749" s="16"/>
      <c r="N749" s="34"/>
      <c r="O749" s="17"/>
      <c r="P749" s="17" t="s">
        <v>185</v>
      </c>
      <c r="Q749" s="17" t="s">
        <v>185</v>
      </c>
      <c r="R749" s="5" t="s">
        <v>867</v>
      </c>
      <c r="S749" s="24" t="s">
        <v>417</v>
      </c>
      <c r="AH749" s="25">
        <f t="shared" si="13"/>
        <v>0</v>
      </c>
      <c r="AI749" s="15"/>
      <c r="AJ749" s="15"/>
      <c r="AK749" s="15"/>
      <c r="AL749" s="15"/>
      <c r="AM749" s="15">
        <v>2.0399999999999998E-5</v>
      </c>
      <c r="AN749" s="4" t="s">
        <v>96</v>
      </c>
      <c r="AO749" s="4" t="s">
        <v>98</v>
      </c>
    </row>
    <row r="750" spans="1:41" x14ac:dyDescent="0.25">
      <c r="A750" s="4" t="s">
        <v>950</v>
      </c>
      <c r="B750" s="15" t="s">
        <v>529</v>
      </c>
      <c r="C750" s="15">
        <v>2013</v>
      </c>
      <c r="D750" s="15"/>
      <c r="E750" s="15" t="s">
        <v>180</v>
      </c>
      <c r="F750" s="4" t="s">
        <v>578</v>
      </c>
      <c r="G750" s="4" t="s">
        <v>633</v>
      </c>
      <c r="H750" s="15" t="s">
        <v>15</v>
      </c>
      <c r="I750" s="15" t="s">
        <v>16</v>
      </c>
      <c r="J750" s="18" t="s">
        <v>100</v>
      </c>
      <c r="K750" s="18"/>
      <c r="L750" s="18"/>
      <c r="M750" s="16"/>
      <c r="N750" s="34"/>
      <c r="O750" s="17"/>
      <c r="P750" s="17" t="s">
        <v>185</v>
      </c>
      <c r="Q750" s="17" t="s">
        <v>185</v>
      </c>
      <c r="R750" s="5" t="s">
        <v>867</v>
      </c>
      <c r="S750" s="24" t="s">
        <v>421</v>
      </c>
      <c r="AH750" s="8">
        <f t="shared" si="13"/>
        <v>0</v>
      </c>
      <c r="AI750" s="15"/>
      <c r="AJ750" s="15"/>
      <c r="AK750" s="15"/>
      <c r="AL750" s="15"/>
      <c r="AM750" s="15">
        <v>0.86399999999999999</v>
      </c>
      <c r="AN750" s="4" t="s">
        <v>96</v>
      </c>
      <c r="AO750" s="4" t="s">
        <v>98</v>
      </c>
    </row>
    <row r="751" spans="1:41" x14ac:dyDescent="0.25">
      <c r="A751" s="4" t="s">
        <v>950</v>
      </c>
      <c r="B751" s="15" t="s">
        <v>529</v>
      </c>
      <c r="C751" s="15">
        <v>2013</v>
      </c>
      <c r="D751" s="15"/>
      <c r="E751" s="15" t="s">
        <v>180</v>
      </c>
      <c r="F751" s="4" t="s">
        <v>578</v>
      </c>
      <c r="G751" s="4" t="s">
        <v>633</v>
      </c>
      <c r="H751" s="15" t="s">
        <v>15</v>
      </c>
      <c r="I751" s="15" t="s">
        <v>16</v>
      </c>
      <c r="J751" s="18" t="s">
        <v>100</v>
      </c>
      <c r="K751" s="18"/>
      <c r="L751" s="18"/>
      <c r="M751" s="16"/>
      <c r="N751" s="34"/>
      <c r="O751" s="17"/>
      <c r="P751" s="17" t="s">
        <v>185</v>
      </c>
      <c r="Q751" s="17" t="s">
        <v>185</v>
      </c>
      <c r="R751" s="5" t="s">
        <v>867</v>
      </c>
      <c r="S751" s="24" t="s">
        <v>417</v>
      </c>
      <c r="X751" s="4" t="s">
        <v>99</v>
      </c>
      <c r="AH751" s="8">
        <f t="shared" si="13"/>
        <v>0</v>
      </c>
      <c r="AI751" s="15"/>
      <c r="AJ751" s="15"/>
      <c r="AK751" s="15"/>
      <c r="AL751" s="15"/>
      <c r="AM751" s="15">
        <v>0.74399999999999999</v>
      </c>
      <c r="AN751" s="4" t="s">
        <v>96</v>
      </c>
      <c r="AO751" s="4" t="s">
        <v>98</v>
      </c>
    </row>
    <row r="752" spans="1:41" x14ac:dyDescent="0.25">
      <c r="A752" s="4" t="s">
        <v>951</v>
      </c>
      <c r="B752" s="15" t="s">
        <v>437</v>
      </c>
      <c r="C752" s="21">
        <v>2013</v>
      </c>
      <c r="D752" s="15"/>
      <c r="E752" s="15" t="s">
        <v>179</v>
      </c>
      <c r="F752" s="4" t="s">
        <v>578</v>
      </c>
      <c r="G752" s="4" t="s">
        <v>634</v>
      </c>
      <c r="H752" s="15" t="s">
        <v>15</v>
      </c>
      <c r="I752" s="18" t="s">
        <v>16</v>
      </c>
      <c r="J752" s="18" t="s">
        <v>100</v>
      </c>
      <c r="K752" s="18"/>
      <c r="L752" s="18"/>
      <c r="M752" s="17"/>
      <c r="N752" s="33"/>
      <c r="O752" s="17"/>
      <c r="P752" s="17" t="s">
        <v>185</v>
      </c>
      <c r="Q752" s="17" t="s">
        <v>185</v>
      </c>
      <c r="R752" s="5" t="s">
        <v>867</v>
      </c>
      <c r="S752" s="17" t="s">
        <v>421</v>
      </c>
      <c r="X752" s="4" t="s">
        <v>99</v>
      </c>
      <c r="AH752" s="8">
        <f t="shared" si="13"/>
        <v>0</v>
      </c>
      <c r="AI752" s="22">
        <v>13.440000000000001</v>
      </c>
      <c r="AJ752" s="22"/>
      <c r="AK752" s="22"/>
      <c r="AL752" s="22"/>
      <c r="AM752" s="15"/>
      <c r="AN752" s="4" t="s">
        <v>96</v>
      </c>
      <c r="AO752" s="4" t="s">
        <v>98</v>
      </c>
    </row>
    <row r="753" spans="1:41" x14ac:dyDescent="0.25">
      <c r="A753" s="4" t="s">
        <v>951</v>
      </c>
      <c r="B753" s="15" t="s">
        <v>437</v>
      </c>
      <c r="C753" s="21">
        <v>2013</v>
      </c>
      <c r="D753" s="15"/>
      <c r="E753" s="15" t="s">
        <v>179</v>
      </c>
      <c r="F753" s="4" t="s">
        <v>578</v>
      </c>
      <c r="G753" s="4" t="s">
        <v>634</v>
      </c>
      <c r="H753" s="15" t="s">
        <v>15</v>
      </c>
      <c r="I753" s="18" t="s">
        <v>16</v>
      </c>
      <c r="J753" s="18" t="s">
        <v>100</v>
      </c>
      <c r="K753" s="18"/>
      <c r="L753" s="18"/>
      <c r="M753" s="17"/>
      <c r="N753" s="33"/>
      <c r="O753" s="17"/>
      <c r="P753" s="17" t="s">
        <v>185</v>
      </c>
      <c r="Q753" s="17" t="s">
        <v>185</v>
      </c>
      <c r="R753" s="5" t="s">
        <v>867</v>
      </c>
      <c r="S753" s="17" t="s">
        <v>421</v>
      </c>
      <c r="X753" s="4" t="s">
        <v>99</v>
      </c>
      <c r="AH753" s="8">
        <f t="shared" si="13"/>
        <v>0</v>
      </c>
      <c r="AI753" s="22">
        <v>40.799999999999997</v>
      </c>
      <c r="AJ753" s="22"/>
      <c r="AK753" s="22"/>
      <c r="AL753" s="22"/>
      <c r="AM753" s="15"/>
      <c r="AN753" s="4" t="s">
        <v>96</v>
      </c>
      <c r="AO753" s="4" t="s">
        <v>98</v>
      </c>
    </row>
    <row r="754" spans="1:41" x14ac:dyDescent="0.25">
      <c r="A754" s="4" t="s">
        <v>951</v>
      </c>
      <c r="B754" s="15" t="s">
        <v>438</v>
      </c>
      <c r="C754" s="15">
        <v>2013</v>
      </c>
      <c r="D754" s="15"/>
      <c r="E754" s="15" t="s">
        <v>179</v>
      </c>
      <c r="F754" s="4" t="s">
        <v>578</v>
      </c>
      <c r="G754" s="4" t="s">
        <v>634</v>
      </c>
      <c r="H754" s="15" t="s">
        <v>15</v>
      </c>
      <c r="I754" s="15" t="s">
        <v>16</v>
      </c>
      <c r="J754" s="18" t="s">
        <v>100</v>
      </c>
      <c r="K754" s="18"/>
      <c r="L754" s="18"/>
      <c r="M754" s="16"/>
      <c r="N754" s="34"/>
      <c r="O754" s="17"/>
      <c r="P754" s="17" t="s">
        <v>185</v>
      </c>
      <c r="Q754" s="17" t="s">
        <v>185</v>
      </c>
      <c r="R754" s="17" t="s">
        <v>867</v>
      </c>
      <c r="S754" s="24" t="s">
        <v>421</v>
      </c>
      <c r="X754" s="4" t="s">
        <v>99</v>
      </c>
      <c r="AH754" s="8">
        <f t="shared" si="13"/>
        <v>0</v>
      </c>
      <c r="AI754" s="15"/>
      <c r="AJ754" s="15"/>
      <c r="AK754" s="15"/>
      <c r="AL754" s="15"/>
      <c r="AM754" s="15">
        <v>1.2237600000000002</v>
      </c>
      <c r="AN754" s="4" t="s">
        <v>96</v>
      </c>
      <c r="AO754" s="4" t="s">
        <v>98</v>
      </c>
    </row>
    <row r="755" spans="1:41" x14ac:dyDescent="0.25">
      <c r="A755" s="4" t="s">
        <v>952</v>
      </c>
      <c r="B755" s="15" t="s">
        <v>438</v>
      </c>
      <c r="C755" s="21">
        <v>2012</v>
      </c>
      <c r="D755" s="12" t="s">
        <v>772</v>
      </c>
      <c r="E755" s="15" t="s">
        <v>179</v>
      </c>
      <c r="F755" s="4" t="s">
        <v>579</v>
      </c>
      <c r="G755" s="4" t="s">
        <v>635</v>
      </c>
      <c r="H755" s="15" t="s">
        <v>15</v>
      </c>
      <c r="I755" s="18" t="s">
        <v>16</v>
      </c>
      <c r="J755" s="18" t="s">
        <v>113</v>
      </c>
      <c r="K755" s="18"/>
      <c r="L755" s="18"/>
      <c r="M755" s="17"/>
      <c r="N755" s="33"/>
      <c r="O755" s="17"/>
      <c r="P755" s="17" t="s">
        <v>423</v>
      </c>
      <c r="Q755" s="17" t="s">
        <v>868</v>
      </c>
      <c r="R755" s="5" t="s">
        <v>867</v>
      </c>
      <c r="S755" s="17" t="s">
        <v>417</v>
      </c>
      <c r="X755" s="4" t="s">
        <v>99</v>
      </c>
      <c r="Y755" s="4">
        <v>25</v>
      </c>
      <c r="AH755" s="8">
        <f t="shared" si="13"/>
        <v>0</v>
      </c>
      <c r="AI755" s="22">
        <v>8.3999999999999986</v>
      </c>
      <c r="AJ755" s="22"/>
      <c r="AK755" s="22"/>
      <c r="AL755" s="22"/>
      <c r="AM755" s="15"/>
      <c r="AN755" s="4" t="s">
        <v>96</v>
      </c>
      <c r="AO755" s="4" t="s">
        <v>98</v>
      </c>
    </row>
    <row r="756" spans="1:41" x14ac:dyDescent="0.25">
      <c r="A756" s="4" t="s">
        <v>952</v>
      </c>
      <c r="B756" s="15" t="s">
        <v>438</v>
      </c>
      <c r="C756" s="21">
        <v>2012</v>
      </c>
      <c r="D756" s="12" t="s">
        <v>772</v>
      </c>
      <c r="E756" s="15" t="s">
        <v>179</v>
      </c>
      <c r="F756" s="4" t="s">
        <v>579</v>
      </c>
      <c r="G756" s="4" t="s">
        <v>635</v>
      </c>
      <c r="H756" s="15" t="s">
        <v>15</v>
      </c>
      <c r="I756" s="18" t="s">
        <v>16</v>
      </c>
      <c r="J756" s="18" t="s">
        <v>113</v>
      </c>
      <c r="K756" s="18"/>
      <c r="L756" s="18"/>
      <c r="M756" s="17"/>
      <c r="N756" s="33"/>
      <c r="O756" s="17"/>
      <c r="P756" s="17" t="s">
        <v>423</v>
      </c>
      <c r="Q756" s="17" t="s">
        <v>868</v>
      </c>
      <c r="R756" s="5" t="s">
        <v>867</v>
      </c>
      <c r="S756" s="17" t="s">
        <v>417</v>
      </c>
      <c r="X756" s="4" t="s">
        <v>99</v>
      </c>
      <c r="Y756" s="4">
        <v>25</v>
      </c>
      <c r="AH756" s="8">
        <f t="shared" si="13"/>
        <v>0</v>
      </c>
      <c r="AI756" s="22">
        <v>6.9599999999999991</v>
      </c>
      <c r="AJ756" s="22"/>
      <c r="AK756" s="22"/>
      <c r="AL756" s="22"/>
      <c r="AM756" s="15"/>
      <c r="AN756" s="4" t="s">
        <v>96</v>
      </c>
      <c r="AO756" s="4" t="s">
        <v>98</v>
      </c>
    </row>
    <row r="757" spans="1:41" x14ac:dyDescent="0.25">
      <c r="A757" s="4" t="s">
        <v>952</v>
      </c>
      <c r="B757" s="15" t="s">
        <v>438</v>
      </c>
      <c r="C757" s="21">
        <v>2012</v>
      </c>
      <c r="D757" s="12" t="s">
        <v>772</v>
      </c>
      <c r="E757" s="15" t="s">
        <v>179</v>
      </c>
      <c r="F757" s="4" t="s">
        <v>579</v>
      </c>
      <c r="G757" s="4" t="s">
        <v>635</v>
      </c>
      <c r="H757" s="15" t="s">
        <v>15</v>
      </c>
      <c r="I757" s="18" t="s">
        <v>16</v>
      </c>
      <c r="J757" s="18" t="s">
        <v>113</v>
      </c>
      <c r="K757" s="18"/>
      <c r="L757" s="18"/>
      <c r="M757" s="17"/>
      <c r="N757" s="33"/>
      <c r="O757" s="17"/>
      <c r="P757" s="17" t="s">
        <v>423</v>
      </c>
      <c r="Q757" s="17" t="s">
        <v>868</v>
      </c>
      <c r="R757" s="5" t="s">
        <v>867</v>
      </c>
      <c r="S757" s="17" t="s">
        <v>417</v>
      </c>
      <c r="X757" s="4" t="s">
        <v>99</v>
      </c>
      <c r="Y757" s="4">
        <v>25</v>
      </c>
      <c r="AH757" s="8">
        <f t="shared" si="13"/>
        <v>0</v>
      </c>
      <c r="AI757" s="22">
        <v>0.48</v>
      </c>
      <c r="AJ757" s="22"/>
      <c r="AK757" s="22"/>
      <c r="AL757" s="22"/>
      <c r="AM757" s="15"/>
      <c r="AN757" s="4" t="s">
        <v>96</v>
      </c>
      <c r="AO757" s="4" t="s">
        <v>98</v>
      </c>
    </row>
    <row r="758" spans="1:41" x14ac:dyDescent="0.25">
      <c r="A758" s="4" t="s">
        <v>952</v>
      </c>
      <c r="B758" s="15" t="s">
        <v>438</v>
      </c>
      <c r="C758" s="21">
        <v>2012</v>
      </c>
      <c r="D758" s="12" t="s">
        <v>772</v>
      </c>
      <c r="E758" s="15" t="s">
        <v>179</v>
      </c>
      <c r="F758" s="4" t="s">
        <v>579</v>
      </c>
      <c r="G758" s="4" t="s">
        <v>635</v>
      </c>
      <c r="H758" s="15" t="s">
        <v>15</v>
      </c>
      <c r="I758" s="18" t="s">
        <v>16</v>
      </c>
      <c r="J758" s="18" t="s">
        <v>113</v>
      </c>
      <c r="K758" s="18"/>
      <c r="L758" s="18"/>
      <c r="M758" s="17"/>
      <c r="N758" s="33"/>
      <c r="O758" s="17"/>
      <c r="P758" s="17" t="s">
        <v>423</v>
      </c>
      <c r="Q758" s="17" t="s">
        <v>868</v>
      </c>
      <c r="R758" s="17" t="s">
        <v>867</v>
      </c>
      <c r="S758" s="17" t="s">
        <v>417</v>
      </c>
      <c r="X758" s="4" t="s">
        <v>99</v>
      </c>
      <c r="Y758" s="4">
        <v>25</v>
      </c>
      <c r="AH758" s="8">
        <f t="shared" si="13"/>
        <v>0</v>
      </c>
      <c r="AI758" s="22">
        <v>20.64</v>
      </c>
      <c r="AJ758" s="22"/>
      <c r="AK758" s="22"/>
      <c r="AL758" s="22"/>
      <c r="AM758" s="15"/>
      <c r="AN758" s="4" t="s">
        <v>96</v>
      </c>
      <c r="AO758" s="4" t="s">
        <v>98</v>
      </c>
    </row>
    <row r="759" spans="1:41" x14ac:dyDescent="0.25">
      <c r="A759" s="4" t="s">
        <v>952</v>
      </c>
      <c r="B759" s="15" t="s">
        <v>438</v>
      </c>
      <c r="C759" s="15">
        <v>2012</v>
      </c>
      <c r="D759" s="12" t="s">
        <v>772</v>
      </c>
      <c r="E759" s="15" t="s">
        <v>179</v>
      </c>
      <c r="F759" s="4" t="s">
        <v>579</v>
      </c>
      <c r="G759" s="4" t="s">
        <v>635</v>
      </c>
      <c r="H759" s="15" t="s">
        <v>15</v>
      </c>
      <c r="I759" s="15" t="s">
        <v>16</v>
      </c>
      <c r="J759" s="18" t="s">
        <v>492</v>
      </c>
      <c r="K759" s="18"/>
      <c r="L759" s="18"/>
      <c r="M759" s="16"/>
      <c r="N759" s="34"/>
      <c r="O759" s="17"/>
      <c r="P759" s="17" t="s">
        <v>185</v>
      </c>
      <c r="Q759" s="17" t="s">
        <v>185</v>
      </c>
      <c r="R759" s="5" t="s">
        <v>867</v>
      </c>
      <c r="S759" s="24" t="s">
        <v>417</v>
      </c>
      <c r="X759" s="4" t="s">
        <v>99</v>
      </c>
      <c r="Y759" s="4">
        <v>25</v>
      </c>
      <c r="AH759" s="8">
        <f t="shared" ref="AH759:AH790" si="14">(AB759*(14.01/18.04))+(AC759*(14.01/62))+(AD759*(14.01/46.01))</f>
        <v>0</v>
      </c>
      <c r="AI759" s="15"/>
      <c r="AJ759" s="15"/>
      <c r="AK759" s="15"/>
      <c r="AL759" s="15"/>
      <c r="AM759" s="15">
        <v>1.32504</v>
      </c>
      <c r="AN759" s="4" t="s">
        <v>96</v>
      </c>
      <c r="AO759" s="4" t="s">
        <v>98</v>
      </c>
    </row>
    <row r="760" spans="1:41" ht="13.8" customHeight="1" x14ac:dyDescent="0.3">
      <c r="A760" s="4" t="s">
        <v>953</v>
      </c>
      <c r="B760" s="15" t="s">
        <v>534</v>
      </c>
      <c r="C760" s="15">
        <v>2019</v>
      </c>
      <c r="D760" s="12" t="s">
        <v>773</v>
      </c>
      <c r="E760" s="15" t="s">
        <v>179</v>
      </c>
      <c r="F760" s="4" t="s">
        <v>579</v>
      </c>
      <c r="G760" s="4" t="s">
        <v>628</v>
      </c>
      <c r="H760" s="15" t="s">
        <v>15</v>
      </c>
      <c r="I760" s="15" t="s">
        <v>16</v>
      </c>
      <c r="J760" s="18" t="s">
        <v>440</v>
      </c>
      <c r="K760">
        <v>30.05518</v>
      </c>
      <c r="L760">
        <v>107.8748712</v>
      </c>
      <c r="M760" s="16"/>
      <c r="N760" s="34"/>
      <c r="O760" s="17"/>
      <c r="P760" s="17" t="s">
        <v>185</v>
      </c>
      <c r="Q760" s="17" t="s">
        <v>185</v>
      </c>
      <c r="R760" s="17" t="s">
        <v>867</v>
      </c>
      <c r="S760" s="24" t="s">
        <v>421</v>
      </c>
      <c r="X760" s="4" t="s">
        <v>99</v>
      </c>
      <c r="AH760" s="8">
        <f t="shared" si="14"/>
        <v>0</v>
      </c>
      <c r="AI760" s="15"/>
      <c r="AJ760" s="15"/>
      <c r="AK760" s="15"/>
      <c r="AL760" s="15"/>
      <c r="AM760" s="15">
        <v>1.5388800000000002</v>
      </c>
      <c r="AN760" s="4" t="s">
        <v>96</v>
      </c>
      <c r="AO760" s="4" t="s">
        <v>98</v>
      </c>
    </row>
    <row r="761" spans="1:41" ht="13.8" customHeight="1" x14ac:dyDescent="0.3">
      <c r="A761" s="4" t="s">
        <v>953</v>
      </c>
      <c r="B761" s="15" t="s">
        <v>439</v>
      </c>
      <c r="C761" s="21">
        <v>2019</v>
      </c>
      <c r="D761" s="12" t="s">
        <v>773</v>
      </c>
      <c r="E761" s="15" t="s">
        <v>179</v>
      </c>
      <c r="F761" s="4" t="s">
        <v>579</v>
      </c>
      <c r="G761" s="4" t="s">
        <v>628</v>
      </c>
      <c r="H761" s="15" t="s">
        <v>15</v>
      </c>
      <c r="I761" s="18" t="s">
        <v>16</v>
      </c>
      <c r="J761" s="18" t="s">
        <v>440</v>
      </c>
      <c r="K761">
        <v>30.05518</v>
      </c>
      <c r="L761">
        <v>107.8748712</v>
      </c>
      <c r="M761" s="17"/>
      <c r="N761" s="33"/>
      <c r="O761" s="17"/>
      <c r="P761" s="17" t="s">
        <v>185</v>
      </c>
      <c r="Q761" s="17" t="s">
        <v>185</v>
      </c>
      <c r="R761" s="17" t="s">
        <v>867</v>
      </c>
      <c r="S761" s="17" t="s">
        <v>421</v>
      </c>
      <c r="X761" s="4" t="s">
        <v>99</v>
      </c>
      <c r="AH761" s="8">
        <f t="shared" si="14"/>
        <v>0</v>
      </c>
      <c r="AI761" s="22">
        <v>12.48</v>
      </c>
      <c r="AJ761" s="22"/>
      <c r="AK761" s="22"/>
      <c r="AL761" s="22"/>
      <c r="AM761" s="15"/>
      <c r="AN761" s="4" t="s">
        <v>96</v>
      </c>
      <c r="AO761" s="4" t="s">
        <v>98</v>
      </c>
    </row>
    <row r="762" spans="1:41" x14ac:dyDescent="0.25">
      <c r="A762" s="4" t="s">
        <v>593</v>
      </c>
      <c r="B762" s="15" t="s">
        <v>418</v>
      </c>
      <c r="C762" s="15">
        <v>2021</v>
      </c>
      <c r="D762" s="15"/>
      <c r="E762" s="4" t="s">
        <v>179</v>
      </c>
      <c r="F762" s="4" t="s">
        <v>578</v>
      </c>
      <c r="G762" s="15" t="s">
        <v>563</v>
      </c>
      <c r="H762" s="15" t="s">
        <v>15</v>
      </c>
      <c r="I762" s="15" t="s">
        <v>16</v>
      </c>
      <c r="J762" s="18" t="s">
        <v>419</v>
      </c>
      <c r="K762" s="18"/>
      <c r="L762" s="18"/>
      <c r="M762" s="17"/>
      <c r="N762" s="33"/>
      <c r="O762" s="17"/>
      <c r="P762" s="17" t="s">
        <v>185</v>
      </c>
      <c r="Q762" s="17" t="s">
        <v>185</v>
      </c>
      <c r="R762" s="5" t="s">
        <v>44</v>
      </c>
      <c r="S762" s="17" t="s">
        <v>420</v>
      </c>
      <c r="AH762" s="8">
        <f t="shared" si="14"/>
        <v>0</v>
      </c>
      <c r="AI762" s="21">
        <v>178.32</v>
      </c>
      <c r="AJ762" s="21"/>
      <c r="AK762" s="21"/>
      <c r="AL762" s="21"/>
      <c r="AM762" s="15"/>
      <c r="AN762" s="4" t="s">
        <v>96</v>
      </c>
      <c r="AO762" s="4" t="s">
        <v>98</v>
      </c>
    </row>
    <row r="763" spans="1:41" x14ac:dyDescent="0.25">
      <c r="A763" s="4" t="s">
        <v>593</v>
      </c>
      <c r="B763" s="15" t="s">
        <v>418</v>
      </c>
      <c r="C763" s="15">
        <v>2021</v>
      </c>
      <c r="D763" s="15"/>
      <c r="E763" s="4" t="s">
        <v>179</v>
      </c>
      <c r="F763" s="4" t="s">
        <v>578</v>
      </c>
      <c r="G763" s="15" t="s">
        <v>563</v>
      </c>
      <c r="H763" s="15" t="s">
        <v>15</v>
      </c>
      <c r="I763" s="15" t="s">
        <v>16</v>
      </c>
      <c r="J763" s="18" t="s">
        <v>19</v>
      </c>
      <c r="K763" s="18"/>
      <c r="L763" s="18"/>
      <c r="M763" s="16"/>
      <c r="N763" s="34"/>
      <c r="O763" s="17"/>
      <c r="P763" s="24" t="s">
        <v>185</v>
      </c>
      <c r="Q763" s="17" t="s">
        <v>185</v>
      </c>
      <c r="R763" s="5" t="s">
        <v>44</v>
      </c>
      <c r="S763" s="24" t="s">
        <v>420</v>
      </c>
      <c r="AH763" s="8">
        <f t="shared" si="14"/>
        <v>0</v>
      </c>
      <c r="AI763" s="15"/>
      <c r="AJ763" s="15"/>
      <c r="AK763" s="15"/>
      <c r="AL763" s="15"/>
      <c r="AM763" s="15">
        <v>0.90168000000000004</v>
      </c>
      <c r="AN763" s="4" t="s">
        <v>96</v>
      </c>
      <c r="AO763" s="4" t="s">
        <v>98</v>
      </c>
    </row>
    <row r="764" spans="1:41" x14ac:dyDescent="0.25">
      <c r="A764" s="4" t="s">
        <v>954</v>
      </c>
      <c r="B764" s="24" t="s">
        <v>441</v>
      </c>
      <c r="C764" s="21">
        <v>2017</v>
      </c>
      <c r="D764" s="12" t="s">
        <v>774</v>
      </c>
      <c r="E764" s="15" t="s">
        <v>179</v>
      </c>
      <c r="F764" s="4" t="s">
        <v>579</v>
      </c>
      <c r="G764" s="4" t="s">
        <v>629</v>
      </c>
      <c r="H764" s="15" t="s">
        <v>15</v>
      </c>
      <c r="I764" s="18" t="s">
        <v>16</v>
      </c>
      <c r="J764" s="18" t="s">
        <v>213</v>
      </c>
      <c r="K764" s="18"/>
      <c r="L764" s="18"/>
      <c r="M764" s="17"/>
      <c r="N764" s="33"/>
      <c r="O764" s="17"/>
      <c r="P764" s="17" t="s">
        <v>185</v>
      </c>
      <c r="Q764" s="17" t="s">
        <v>185</v>
      </c>
      <c r="R764" s="17" t="s">
        <v>867</v>
      </c>
      <c r="S764" s="17" t="s">
        <v>421</v>
      </c>
      <c r="X764" s="4" t="s">
        <v>99</v>
      </c>
      <c r="AH764" s="8">
        <f t="shared" si="14"/>
        <v>0</v>
      </c>
      <c r="AI764" s="22">
        <v>20.88</v>
      </c>
      <c r="AJ764" s="22"/>
      <c r="AK764" s="22"/>
      <c r="AL764" s="22"/>
      <c r="AM764" s="15"/>
      <c r="AN764" s="4" t="s">
        <v>96</v>
      </c>
      <c r="AO764" s="4" t="s">
        <v>98</v>
      </c>
    </row>
    <row r="765" spans="1:41" x14ac:dyDescent="0.25">
      <c r="A765" s="4" t="s">
        <v>955</v>
      </c>
      <c r="B765" s="15" t="s">
        <v>442</v>
      </c>
      <c r="C765" s="15">
        <v>2021</v>
      </c>
      <c r="D765" s="12" t="s">
        <v>775</v>
      </c>
      <c r="E765" s="15" t="s">
        <v>179</v>
      </c>
      <c r="F765" s="4" t="s">
        <v>579</v>
      </c>
      <c r="G765" s="4" t="s">
        <v>631</v>
      </c>
      <c r="H765" s="15" t="s">
        <v>15</v>
      </c>
      <c r="I765" s="15" t="s">
        <v>16</v>
      </c>
      <c r="J765" s="18" t="s">
        <v>191</v>
      </c>
      <c r="K765" s="18"/>
      <c r="L765" s="18"/>
      <c r="M765" s="17"/>
      <c r="N765" s="33"/>
      <c r="O765" s="17"/>
      <c r="P765" s="17" t="s">
        <v>185</v>
      </c>
      <c r="Q765" s="17" t="s">
        <v>185</v>
      </c>
      <c r="R765" s="17" t="s">
        <v>37</v>
      </c>
      <c r="S765" s="17" t="s">
        <v>436</v>
      </c>
      <c r="AH765" s="8">
        <f t="shared" si="14"/>
        <v>0</v>
      </c>
      <c r="AI765" s="21">
        <v>275.04000000000002</v>
      </c>
      <c r="AJ765" s="21"/>
      <c r="AK765" s="21"/>
      <c r="AL765" s="21"/>
      <c r="AM765" s="15"/>
      <c r="AN765" s="4" t="s">
        <v>96</v>
      </c>
      <c r="AO765" s="4" t="s">
        <v>98</v>
      </c>
    </row>
    <row r="766" spans="1:41" ht="13.8" customHeight="1" x14ac:dyDescent="0.3">
      <c r="A766" s="4" t="s">
        <v>956</v>
      </c>
      <c r="B766" s="4" t="s">
        <v>240</v>
      </c>
      <c r="C766" s="4">
        <v>2015</v>
      </c>
      <c r="E766" s="4" t="s">
        <v>180</v>
      </c>
      <c r="F766" s="4" t="s">
        <v>578</v>
      </c>
      <c r="G766" s="4" t="s">
        <v>636</v>
      </c>
      <c r="H766" s="4" t="s">
        <v>15</v>
      </c>
      <c r="I766" s="4" t="s">
        <v>308</v>
      </c>
      <c r="J766" s="4" t="s">
        <v>1263</v>
      </c>
      <c r="K766">
        <v>36.815028300000002</v>
      </c>
      <c r="L766">
        <v>127.1140654</v>
      </c>
      <c r="M766" s="4">
        <v>145</v>
      </c>
      <c r="N766" s="6" t="s">
        <v>219</v>
      </c>
      <c r="O766" s="5" t="s">
        <v>310</v>
      </c>
      <c r="P766" s="5" t="s">
        <v>185</v>
      </c>
      <c r="Q766" s="17" t="s">
        <v>185</v>
      </c>
      <c r="R766" s="5" t="s">
        <v>311</v>
      </c>
      <c r="S766" s="5" t="s">
        <v>311</v>
      </c>
      <c r="X766" s="4" t="s">
        <v>99</v>
      </c>
      <c r="AH766" s="25">
        <f t="shared" si="14"/>
        <v>0</v>
      </c>
      <c r="AN766" s="4" t="s">
        <v>96</v>
      </c>
      <c r="AO766" s="4" t="s">
        <v>98</v>
      </c>
    </row>
    <row r="767" spans="1:41" x14ac:dyDescent="0.25">
      <c r="A767" s="4" t="s">
        <v>956</v>
      </c>
      <c r="B767" s="4" t="s">
        <v>240</v>
      </c>
      <c r="C767" s="4">
        <v>2015</v>
      </c>
      <c r="E767" s="4" t="s">
        <v>180</v>
      </c>
      <c r="F767" s="4" t="s">
        <v>578</v>
      </c>
      <c r="G767" s="4" t="s">
        <v>636</v>
      </c>
      <c r="H767" s="4" t="s">
        <v>312</v>
      </c>
      <c r="I767" s="4" t="s">
        <v>313</v>
      </c>
      <c r="J767" s="4" t="s">
        <v>314</v>
      </c>
      <c r="M767" s="4">
        <v>56</v>
      </c>
      <c r="N767" s="6" t="s">
        <v>315</v>
      </c>
      <c r="O767" s="5" t="s">
        <v>316</v>
      </c>
      <c r="P767" s="5" t="s">
        <v>185</v>
      </c>
      <c r="Q767" s="17" t="s">
        <v>185</v>
      </c>
      <c r="R767" s="5" t="s">
        <v>311</v>
      </c>
      <c r="S767" s="5" t="s">
        <v>311</v>
      </c>
      <c r="X767" s="4" t="s">
        <v>99</v>
      </c>
      <c r="AH767" s="25">
        <f t="shared" si="14"/>
        <v>0</v>
      </c>
      <c r="AN767" s="4" t="s">
        <v>96</v>
      </c>
      <c r="AO767" s="4" t="s">
        <v>98</v>
      </c>
    </row>
    <row r="768" spans="1:41" x14ac:dyDescent="0.25">
      <c r="A768" s="4" t="s">
        <v>956</v>
      </c>
      <c r="B768" s="4" t="s">
        <v>240</v>
      </c>
      <c r="C768" s="4">
        <v>2015</v>
      </c>
      <c r="E768" s="4" t="s">
        <v>180</v>
      </c>
      <c r="F768" s="4" t="s">
        <v>578</v>
      </c>
      <c r="G768" s="4" t="s">
        <v>636</v>
      </c>
      <c r="H768" s="4" t="s">
        <v>312</v>
      </c>
      <c r="I768" s="4" t="s">
        <v>313</v>
      </c>
      <c r="J768" s="4" t="s">
        <v>314</v>
      </c>
      <c r="M768" s="4">
        <v>56</v>
      </c>
      <c r="N768" s="6" t="s">
        <v>207</v>
      </c>
      <c r="O768" s="5" t="s">
        <v>264</v>
      </c>
      <c r="P768" s="5" t="s">
        <v>185</v>
      </c>
      <c r="Q768" s="17" t="s">
        <v>185</v>
      </c>
      <c r="R768" s="5" t="s">
        <v>311</v>
      </c>
      <c r="S768" s="5" t="s">
        <v>311</v>
      </c>
      <c r="X768" s="4" t="s">
        <v>99</v>
      </c>
      <c r="AH768" s="25">
        <f t="shared" si="14"/>
        <v>0</v>
      </c>
      <c r="AN768" s="4" t="s">
        <v>96</v>
      </c>
      <c r="AO768" s="4" t="s">
        <v>98</v>
      </c>
    </row>
    <row r="769" spans="1:41" x14ac:dyDescent="0.25">
      <c r="A769" s="4" t="s">
        <v>956</v>
      </c>
      <c r="B769" s="4" t="s">
        <v>240</v>
      </c>
      <c r="C769" s="4">
        <v>2015</v>
      </c>
      <c r="E769" s="4" t="s">
        <v>180</v>
      </c>
      <c r="F769" s="4" t="s">
        <v>578</v>
      </c>
      <c r="G769" s="4" t="s">
        <v>636</v>
      </c>
      <c r="H769" s="4" t="s">
        <v>312</v>
      </c>
      <c r="I769" s="4" t="s">
        <v>313</v>
      </c>
      <c r="J769" s="4" t="s">
        <v>314</v>
      </c>
      <c r="M769" s="4">
        <v>56</v>
      </c>
      <c r="N769" s="6" t="s">
        <v>207</v>
      </c>
      <c r="O769" s="5" t="s">
        <v>264</v>
      </c>
      <c r="P769" s="5" t="s">
        <v>185</v>
      </c>
      <c r="Q769" s="17" t="s">
        <v>185</v>
      </c>
      <c r="R769" s="5" t="s">
        <v>311</v>
      </c>
      <c r="S769" s="5" t="s">
        <v>311</v>
      </c>
      <c r="X769" s="4" t="s">
        <v>99</v>
      </c>
      <c r="AH769" s="25">
        <f t="shared" si="14"/>
        <v>0</v>
      </c>
      <c r="AN769" s="4" t="s">
        <v>96</v>
      </c>
      <c r="AO769" s="4" t="s">
        <v>98</v>
      </c>
    </row>
    <row r="770" spans="1:41" ht="13.8" customHeight="1" x14ac:dyDescent="0.25">
      <c r="A770" s="4" t="s">
        <v>956</v>
      </c>
      <c r="B770" s="4" t="s">
        <v>240</v>
      </c>
      <c r="C770" s="4">
        <v>2015</v>
      </c>
      <c r="E770" s="4" t="s">
        <v>180</v>
      </c>
      <c r="F770" s="4" t="s">
        <v>578</v>
      </c>
      <c r="G770" s="4" t="s">
        <v>636</v>
      </c>
      <c r="H770" s="4" t="s">
        <v>15</v>
      </c>
      <c r="I770" s="4" t="s">
        <v>16</v>
      </c>
      <c r="J770" s="4" t="s">
        <v>317</v>
      </c>
      <c r="M770" s="4">
        <v>51</v>
      </c>
      <c r="N770" s="6" t="s">
        <v>219</v>
      </c>
      <c r="O770" s="5" t="s">
        <v>220</v>
      </c>
      <c r="P770" s="5" t="s">
        <v>185</v>
      </c>
      <c r="Q770" s="17" t="s">
        <v>185</v>
      </c>
      <c r="R770" s="5" t="s">
        <v>318</v>
      </c>
      <c r="S770" s="5" t="s">
        <v>318</v>
      </c>
      <c r="X770" s="4" t="s">
        <v>99</v>
      </c>
      <c r="AH770" s="25">
        <f t="shared" si="14"/>
        <v>0</v>
      </c>
      <c r="AN770" s="4" t="s">
        <v>96</v>
      </c>
      <c r="AO770" s="4" t="s">
        <v>98</v>
      </c>
    </row>
    <row r="771" spans="1:41" ht="13.8" customHeight="1" x14ac:dyDescent="0.25">
      <c r="A771" s="4" t="s">
        <v>956</v>
      </c>
      <c r="B771" s="4" t="s">
        <v>240</v>
      </c>
      <c r="C771" s="4">
        <v>2015</v>
      </c>
      <c r="E771" s="4" t="s">
        <v>180</v>
      </c>
      <c r="F771" s="4" t="s">
        <v>578</v>
      </c>
      <c r="G771" s="4" t="s">
        <v>636</v>
      </c>
      <c r="H771" s="4" t="s">
        <v>15</v>
      </c>
      <c r="I771" s="4" t="s">
        <v>16</v>
      </c>
      <c r="J771" s="4" t="s">
        <v>317</v>
      </c>
      <c r="M771" s="4">
        <v>51</v>
      </c>
      <c r="N771" s="6" t="s">
        <v>219</v>
      </c>
      <c r="O771" s="5" t="s">
        <v>220</v>
      </c>
      <c r="P771" s="5" t="s">
        <v>185</v>
      </c>
      <c r="Q771" s="17" t="s">
        <v>185</v>
      </c>
      <c r="R771" s="5" t="s">
        <v>318</v>
      </c>
      <c r="S771" s="5" t="s">
        <v>318</v>
      </c>
      <c r="X771" s="4" t="s">
        <v>99</v>
      </c>
      <c r="AH771" s="25">
        <f t="shared" si="14"/>
        <v>0</v>
      </c>
      <c r="AN771" s="4" t="s">
        <v>96</v>
      </c>
      <c r="AO771" s="4" t="s">
        <v>98</v>
      </c>
    </row>
    <row r="772" spans="1:41" ht="13.8" customHeight="1" x14ac:dyDescent="0.25">
      <c r="A772" s="4" t="s">
        <v>956</v>
      </c>
      <c r="B772" s="4" t="s">
        <v>240</v>
      </c>
      <c r="C772" s="4">
        <v>2015</v>
      </c>
      <c r="E772" s="4" t="s">
        <v>180</v>
      </c>
      <c r="F772" s="4" t="s">
        <v>578</v>
      </c>
      <c r="G772" s="4" t="s">
        <v>636</v>
      </c>
      <c r="H772" s="4" t="s">
        <v>15</v>
      </c>
      <c r="I772" s="4" t="s">
        <v>16</v>
      </c>
      <c r="J772" s="4" t="s">
        <v>317</v>
      </c>
      <c r="M772" s="4">
        <v>51</v>
      </c>
      <c r="N772" s="6" t="s">
        <v>219</v>
      </c>
      <c r="O772" s="5" t="s">
        <v>220</v>
      </c>
      <c r="P772" s="5" t="s">
        <v>185</v>
      </c>
      <c r="Q772" s="17" t="s">
        <v>185</v>
      </c>
      <c r="R772" s="5" t="s">
        <v>318</v>
      </c>
      <c r="S772" s="5" t="s">
        <v>318</v>
      </c>
      <c r="X772" s="4" t="s">
        <v>99</v>
      </c>
      <c r="AH772" s="25">
        <f t="shared" si="14"/>
        <v>0</v>
      </c>
      <c r="AN772" s="4" t="s">
        <v>96</v>
      </c>
      <c r="AO772" s="4" t="s">
        <v>98</v>
      </c>
    </row>
    <row r="773" spans="1:41" ht="13.8" customHeight="1" x14ac:dyDescent="0.25">
      <c r="A773" s="4" t="s">
        <v>956</v>
      </c>
      <c r="B773" s="4" t="s">
        <v>240</v>
      </c>
      <c r="C773" s="4">
        <v>2015</v>
      </c>
      <c r="E773" s="4" t="s">
        <v>180</v>
      </c>
      <c r="F773" s="4" t="s">
        <v>578</v>
      </c>
      <c r="G773" s="4" t="s">
        <v>636</v>
      </c>
      <c r="H773" s="4" t="s">
        <v>15</v>
      </c>
      <c r="I773" s="4" t="s">
        <v>16</v>
      </c>
      <c r="J773" s="4" t="s">
        <v>241</v>
      </c>
      <c r="M773" s="4">
        <v>365</v>
      </c>
      <c r="N773" s="6" t="s">
        <v>219</v>
      </c>
      <c r="O773" s="5" t="s">
        <v>242</v>
      </c>
      <c r="P773" s="5" t="s">
        <v>185</v>
      </c>
      <c r="Q773" s="17" t="s">
        <v>185</v>
      </c>
      <c r="R773" s="5" t="s">
        <v>37</v>
      </c>
      <c r="S773" s="5" t="s">
        <v>38</v>
      </c>
      <c r="X773" s="4" t="s">
        <v>99</v>
      </c>
      <c r="AH773" s="25">
        <f t="shared" si="14"/>
        <v>0</v>
      </c>
      <c r="AI773" s="4">
        <v>11.52</v>
      </c>
      <c r="AM773" s="4">
        <v>0.98160000000000003</v>
      </c>
      <c r="AN773" s="4" t="s">
        <v>96</v>
      </c>
      <c r="AO773" s="4" t="s">
        <v>98</v>
      </c>
    </row>
    <row r="774" spans="1:41" ht="13.8" customHeight="1" x14ac:dyDescent="0.25">
      <c r="A774" s="4" t="s">
        <v>957</v>
      </c>
      <c r="B774" s="4" t="s">
        <v>240</v>
      </c>
      <c r="C774" s="4">
        <v>2013</v>
      </c>
      <c r="D774" s="11" t="s">
        <v>1202</v>
      </c>
      <c r="E774" s="4" t="s">
        <v>179</v>
      </c>
      <c r="F774" s="4" t="s">
        <v>579</v>
      </c>
      <c r="G774" s="4" t="s">
        <v>1161</v>
      </c>
      <c r="H774" s="15" t="s">
        <v>312</v>
      </c>
      <c r="I774" s="15" t="s">
        <v>313</v>
      </c>
      <c r="J774" s="4" t="s">
        <v>1162</v>
      </c>
      <c r="M774" s="4">
        <v>56</v>
      </c>
      <c r="N774" s="6" t="s">
        <v>1163</v>
      </c>
      <c r="O774" s="4" t="s">
        <v>1164</v>
      </c>
      <c r="P774" s="5" t="s">
        <v>185</v>
      </c>
      <c r="Q774" s="5" t="s">
        <v>185</v>
      </c>
      <c r="R774" s="5" t="s">
        <v>311</v>
      </c>
      <c r="S774" s="5" t="s">
        <v>311</v>
      </c>
      <c r="U774" s="4">
        <v>0.5</v>
      </c>
      <c r="V774" s="4">
        <v>0.4</v>
      </c>
      <c r="W774" s="4">
        <v>16</v>
      </c>
      <c r="X774" s="4" t="s">
        <v>99</v>
      </c>
      <c r="Y774" s="4">
        <v>24.7</v>
      </c>
      <c r="Z774" s="4">
        <v>7.1</v>
      </c>
      <c r="AA774" s="4">
        <v>4</v>
      </c>
      <c r="AB774" s="4">
        <v>0.2</v>
      </c>
      <c r="AC774" s="4">
        <v>0.1</v>
      </c>
      <c r="AD774" s="4">
        <v>158.4</v>
      </c>
      <c r="AE774" s="4">
        <v>0.1</v>
      </c>
      <c r="AF774" s="4">
        <v>2.9</v>
      </c>
      <c r="AG774" s="4">
        <v>2.9</v>
      </c>
      <c r="AH774" s="25">
        <f t="shared" si="14"/>
        <v>48.410563359111215</v>
      </c>
      <c r="AM774" s="4">
        <v>56.6</v>
      </c>
      <c r="AN774" s="4" t="s">
        <v>1165</v>
      </c>
      <c r="AO774" s="4" t="s">
        <v>1166</v>
      </c>
    </row>
    <row r="775" spans="1:41" ht="13.8" customHeight="1" x14ac:dyDescent="0.25">
      <c r="A775" s="4" t="s">
        <v>958</v>
      </c>
      <c r="B775" s="4" t="s">
        <v>240</v>
      </c>
      <c r="C775" s="4">
        <v>2014</v>
      </c>
      <c r="D775" s="4" t="s">
        <v>1168</v>
      </c>
      <c r="E775" s="4" t="s">
        <v>179</v>
      </c>
      <c r="F775" s="4" t="s">
        <v>579</v>
      </c>
      <c r="G775" s="4" t="s">
        <v>1167</v>
      </c>
      <c r="H775" s="4" t="s">
        <v>312</v>
      </c>
      <c r="I775" s="4" t="s">
        <v>313</v>
      </c>
      <c r="J775" s="4" t="s">
        <v>1162</v>
      </c>
      <c r="M775" s="4">
        <v>56</v>
      </c>
      <c r="N775" s="6" t="s">
        <v>207</v>
      </c>
      <c r="O775" s="5" t="s">
        <v>1169</v>
      </c>
      <c r="P775" s="5" t="s">
        <v>185</v>
      </c>
      <c r="Q775" s="5" t="s">
        <v>185</v>
      </c>
      <c r="R775" s="5" t="s">
        <v>311</v>
      </c>
      <c r="S775" s="5" t="s">
        <v>311</v>
      </c>
      <c r="T775" s="4" t="s">
        <v>1170</v>
      </c>
      <c r="U775" s="4">
        <v>0.5</v>
      </c>
      <c r="V775" s="4">
        <v>0.4</v>
      </c>
      <c r="W775" s="4">
        <v>23.5</v>
      </c>
      <c r="X775" s="4" t="s">
        <v>99</v>
      </c>
      <c r="Y775" s="4">
        <v>24.6</v>
      </c>
      <c r="Z775" s="4">
        <v>7.08</v>
      </c>
      <c r="AA775" s="4">
        <v>4.49</v>
      </c>
      <c r="AB775" s="4">
        <v>6.78</v>
      </c>
      <c r="AC775" s="4">
        <v>7.2</v>
      </c>
      <c r="AE775" s="4">
        <v>0.1</v>
      </c>
      <c r="AH775" s="25">
        <f t="shared" si="14"/>
        <v>6.8923668550175243</v>
      </c>
      <c r="AL775" s="4">
        <v>121.18</v>
      </c>
      <c r="AM775" s="4">
        <v>7.66</v>
      </c>
      <c r="AN775" s="4" t="s">
        <v>1165</v>
      </c>
      <c r="AO775" s="4" t="s">
        <v>1172</v>
      </c>
    </row>
    <row r="776" spans="1:41" ht="13.8" customHeight="1" x14ac:dyDescent="0.25">
      <c r="A776" s="4" t="s">
        <v>958</v>
      </c>
      <c r="B776" s="4" t="s">
        <v>240</v>
      </c>
      <c r="C776" s="4">
        <v>2014</v>
      </c>
      <c r="D776" s="4" t="s">
        <v>1168</v>
      </c>
      <c r="E776" s="4" t="s">
        <v>179</v>
      </c>
      <c r="F776" s="4" t="s">
        <v>579</v>
      </c>
      <c r="G776" s="4" t="s">
        <v>1167</v>
      </c>
      <c r="H776" s="4" t="s">
        <v>312</v>
      </c>
      <c r="I776" s="4" t="s">
        <v>313</v>
      </c>
      <c r="J776" s="4" t="s">
        <v>1162</v>
      </c>
      <c r="M776" s="4">
        <v>56</v>
      </c>
      <c r="N776" s="6" t="s">
        <v>207</v>
      </c>
      <c r="O776" s="5" t="s">
        <v>1169</v>
      </c>
      <c r="P776" s="5" t="s">
        <v>185</v>
      </c>
      <c r="Q776" s="5" t="s">
        <v>185</v>
      </c>
      <c r="R776" s="5" t="s">
        <v>311</v>
      </c>
      <c r="S776" s="5" t="s">
        <v>311</v>
      </c>
      <c r="T776" s="4" t="s">
        <v>1171</v>
      </c>
      <c r="U776" s="4">
        <v>0.5</v>
      </c>
      <c r="V776" s="4">
        <v>0.4</v>
      </c>
      <c r="W776" s="4">
        <v>30</v>
      </c>
      <c r="X776" s="4" t="s">
        <v>99</v>
      </c>
      <c r="AA776" s="4">
        <v>4.53</v>
      </c>
      <c r="AB776" s="4">
        <v>2.84</v>
      </c>
      <c r="AC776" s="4">
        <v>1.8</v>
      </c>
      <c r="AE776" s="4">
        <v>0.1</v>
      </c>
      <c r="AH776" s="25">
        <f t="shared" si="14"/>
        <v>2.6123073456834276</v>
      </c>
      <c r="AL776" s="4">
        <v>63.4</v>
      </c>
      <c r="AM776" s="4">
        <v>46.24</v>
      </c>
      <c r="AN776" s="4" t="s">
        <v>1165</v>
      </c>
      <c r="AO776" s="4" t="s">
        <v>1172</v>
      </c>
    </row>
    <row r="777" spans="1:41" x14ac:dyDescent="0.25">
      <c r="A777" s="4" t="s">
        <v>959</v>
      </c>
      <c r="B777" s="4" t="s">
        <v>240</v>
      </c>
      <c r="C777" s="4">
        <v>2015</v>
      </c>
      <c r="D777" s="9" t="s">
        <v>1173</v>
      </c>
      <c r="E777" s="4" t="s">
        <v>179</v>
      </c>
      <c r="F777" s="4" t="s">
        <v>579</v>
      </c>
      <c r="G777" s="4" t="s">
        <v>1174</v>
      </c>
      <c r="H777" s="4" t="s">
        <v>312</v>
      </c>
      <c r="I777" s="4" t="s">
        <v>313</v>
      </c>
      <c r="J777" s="4" t="s">
        <v>1162</v>
      </c>
      <c r="M777" s="4">
        <v>139</v>
      </c>
      <c r="N777" s="6" t="s">
        <v>207</v>
      </c>
      <c r="O777" s="5" t="s">
        <v>1169</v>
      </c>
      <c r="P777" s="5" t="s">
        <v>185</v>
      </c>
      <c r="Q777" s="5" t="s">
        <v>185</v>
      </c>
      <c r="R777" s="5" t="s">
        <v>318</v>
      </c>
      <c r="S777" s="5" t="s">
        <v>318</v>
      </c>
      <c r="T777" s="4" t="s">
        <v>1175</v>
      </c>
      <c r="U777" s="4">
        <v>0.5</v>
      </c>
      <c r="V777" s="4">
        <v>0.4</v>
      </c>
      <c r="W777" s="4">
        <v>30</v>
      </c>
      <c r="X777" s="4" t="s">
        <v>99</v>
      </c>
      <c r="Y777" s="4">
        <v>26</v>
      </c>
      <c r="Z777" s="4">
        <v>7.1</v>
      </c>
      <c r="AA777" s="4">
        <v>5.6</v>
      </c>
      <c r="AB777" s="4">
        <v>6.78</v>
      </c>
      <c r="AC777" s="4">
        <v>7.2</v>
      </c>
      <c r="AE777" s="4">
        <v>0.1</v>
      </c>
      <c r="AH777" s="25">
        <f t="shared" si="14"/>
        <v>6.8923668550175243</v>
      </c>
      <c r="AL777" s="4">
        <v>121.18</v>
      </c>
      <c r="AM777" s="4">
        <v>7.66</v>
      </c>
      <c r="AN777" s="4" t="s">
        <v>1165</v>
      </c>
      <c r="AO777" s="4" t="s">
        <v>1172</v>
      </c>
    </row>
    <row r="778" spans="1:41" x14ac:dyDescent="0.25">
      <c r="A778" s="4" t="s">
        <v>959</v>
      </c>
      <c r="B778" s="4" t="s">
        <v>240</v>
      </c>
      <c r="C778" s="4">
        <v>2015</v>
      </c>
      <c r="D778" s="9" t="s">
        <v>1173</v>
      </c>
      <c r="E778" s="4" t="s">
        <v>179</v>
      </c>
      <c r="F778" s="4" t="s">
        <v>579</v>
      </c>
      <c r="G778" s="4" t="s">
        <v>1174</v>
      </c>
      <c r="H778" s="4" t="s">
        <v>312</v>
      </c>
      <c r="I778" s="4" t="s">
        <v>313</v>
      </c>
      <c r="J778" s="4" t="s">
        <v>1162</v>
      </c>
      <c r="M778" s="4">
        <v>139</v>
      </c>
      <c r="N778" s="6" t="s">
        <v>207</v>
      </c>
      <c r="O778" s="5" t="s">
        <v>1169</v>
      </c>
      <c r="P778" s="5" t="s">
        <v>185</v>
      </c>
      <c r="Q778" s="5" t="s">
        <v>185</v>
      </c>
      <c r="R778" s="5" t="s">
        <v>318</v>
      </c>
      <c r="S778" s="5" t="s">
        <v>318</v>
      </c>
      <c r="T778" s="4" t="s">
        <v>1176</v>
      </c>
      <c r="U778" s="4">
        <v>0.5</v>
      </c>
      <c r="V778" s="4">
        <v>0.4</v>
      </c>
      <c r="W778" s="4">
        <v>30</v>
      </c>
      <c r="X778" s="4" t="s">
        <v>99</v>
      </c>
      <c r="Y778" s="4">
        <v>26.2</v>
      </c>
      <c r="Z778" s="4">
        <v>7.2</v>
      </c>
      <c r="AA778" s="4">
        <v>5.4</v>
      </c>
      <c r="AB778" s="4">
        <v>5.4</v>
      </c>
      <c r="AC778" s="4">
        <v>1.8</v>
      </c>
      <c r="AE778" s="4">
        <v>0.1</v>
      </c>
      <c r="AH778" s="25">
        <f t="shared" si="14"/>
        <v>4.6004226450182397</v>
      </c>
      <c r="AL778" s="4">
        <v>63.4</v>
      </c>
      <c r="AM778" s="4">
        <v>46.24</v>
      </c>
      <c r="AN778" s="4" t="s">
        <v>1165</v>
      </c>
      <c r="AO778" s="4" t="s">
        <v>1172</v>
      </c>
    </row>
    <row r="779" spans="1:41" x14ac:dyDescent="0.25">
      <c r="A779" s="4" t="s">
        <v>960</v>
      </c>
      <c r="B779" s="28" t="s">
        <v>518</v>
      </c>
      <c r="C779" s="15">
        <v>2020</v>
      </c>
      <c r="D779" s="12" t="s">
        <v>776</v>
      </c>
      <c r="E779" s="15" t="s">
        <v>179</v>
      </c>
      <c r="F779" s="4" t="s">
        <v>579</v>
      </c>
      <c r="G779" s="4" t="s">
        <v>637</v>
      </c>
      <c r="H779" s="15" t="s">
        <v>15</v>
      </c>
      <c r="I779" s="15" t="s">
        <v>16</v>
      </c>
      <c r="J779" s="18" t="s">
        <v>213</v>
      </c>
      <c r="K779" s="18"/>
      <c r="L779" s="18"/>
      <c r="M779" s="16"/>
      <c r="N779" s="34"/>
      <c r="O779" s="17"/>
      <c r="P779" s="17" t="s">
        <v>185</v>
      </c>
      <c r="Q779" s="17" t="s">
        <v>185</v>
      </c>
      <c r="R779" s="17" t="s">
        <v>37</v>
      </c>
      <c r="S779" s="17" t="s">
        <v>37</v>
      </c>
      <c r="AH779" s="25">
        <f t="shared" si="14"/>
        <v>0</v>
      </c>
      <c r="AI779" s="16"/>
      <c r="AJ779" s="16"/>
      <c r="AK779" s="16"/>
      <c r="AL779" s="16"/>
      <c r="AM779" s="16">
        <v>0.69672000000000001</v>
      </c>
      <c r="AN779" s="4" t="s">
        <v>96</v>
      </c>
      <c r="AO779" s="4" t="s">
        <v>98</v>
      </c>
    </row>
    <row r="780" spans="1:41" x14ac:dyDescent="0.25">
      <c r="A780" s="4" t="s">
        <v>961</v>
      </c>
      <c r="B780" s="12" t="s">
        <v>443</v>
      </c>
      <c r="C780" s="12">
        <v>2020</v>
      </c>
      <c r="D780" s="29" t="s">
        <v>777</v>
      </c>
      <c r="E780" s="12" t="s">
        <v>179</v>
      </c>
      <c r="F780" s="4" t="s">
        <v>578</v>
      </c>
      <c r="G780" s="4" t="s">
        <v>639</v>
      </c>
      <c r="H780" s="12" t="s">
        <v>15</v>
      </c>
      <c r="I780" s="12" t="s">
        <v>16</v>
      </c>
      <c r="J780" s="12" t="s">
        <v>100</v>
      </c>
      <c r="K780" s="12"/>
      <c r="L780" s="12"/>
      <c r="M780" s="13"/>
      <c r="N780" s="35"/>
      <c r="O780" s="13"/>
      <c r="P780" s="13" t="s">
        <v>185</v>
      </c>
      <c r="Q780" s="17" t="s">
        <v>185</v>
      </c>
      <c r="R780" s="13" t="s">
        <v>37</v>
      </c>
      <c r="S780" s="13" t="s">
        <v>37</v>
      </c>
      <c r="X780" s="4" t="s">
        <v>112</v>
      </c>
      <c r="Y780" s="4">
        <v>20.61</v>
      </c>
      <c r="Z780" s="4">
        <v>8.9700000000000006</v>
      </c>
      <c r="AB780" s="4">
        <v>0.08</v>
      </c>
      <c r="AD780" s="4">
        <v>0.78</v>
      </c>
      <c r="AH780" s="25">
        <f t="shared" si="14"/>
        <v>0.29963784022657758</v>
      </c>
      <c r="AI780" s="26">
        <v>20.64</v>
      </c>
      <c r="AJ780" s="26"/>
      <c r="AK780" s="26"/>
      <c r="AL780" s="26"/>
      <c r="AM780" s="12"/>
      <c r="AN780" s="4" t="s">
        <v>96</v>
      </c>
      <c r="AO780" s="4" t="s">
        <v>98</v>
      </c>
    </row>
    <row r="781" spans="1:41" x14ac:dyDescent="0.25">
      <c r="A781" s="4" t="s">
        <v>961</v>
      </c>
      <c r="B781" s="12" t="s">
        <v>443</v>
      </c>
      <c r="C781" s="12">
        <v>2020</v>
      </c>
      <c r="D781" s="29" t="s">
        <v>777</v>
      </c>
      <c r="E781" s="12" t="s">
        <v>179</v>
      </c>
      <c r="F781" s="4" t="s">
        <v>578</v>
      </c>
      <c r="G781" s="4" t="s">
        <v>639</v>
      </c>
      <c r="H781" s="12" t="s">
        <v>15</v>
      </c>
      <c r="I781" s="12" t="s">
        <v>16</v>
      </c>
      <c r="J781" s="12" t="s">
        <v>100</v>
      </c>
      <c r="K781" s="12"/>
      <c r="L781" s="12"/>
      <c r="M781" s="13"/>
      <c r="N781" s="35"/>
      <c r="O781" s="13"/>
      <c r="P781" s="13" t="s">
        <v>185</v>
      </c>
      <c r="Q781" s="17" t="s">
        <v>185</v>
      </c>
      <c r="R781" s="13" t="s">
        <v>37</v>
      </c>
      <c r="S781" s="13" t="s">
        <v>37</v>
      </c>
      <c r="X781" s="4" t="s">
        <v>112</v>
      </c>
      <c r="Y781" s="4">
        <v>22.12</v>
      </c>
      <c r="Z781" s="4">
        <v>8.76</v>
      </c>
      <c r="AB781" s="4">
        <v>0.17</v>
      </c>
      <c r="AD781" s="4">
        <v>0.7</v>
      </c>
      <c r="AH781" s="25">
        <f t="shared" si="14"/>
        <v>0.3451725969626771</v>
      </c>
      <c r="AI781" s="26">
        <v>10.8</v>
      </c>
      <c r="AJ781" s="26"/>
      <c r="AK781" s="26"/>
      <c r="AL781" s="26"/>
      <c r="AM781" s="12"/>
      <c r="AN781" s="4" t="s">
        <v>96</v>
      </c>
      <c r="AO781" s="4" t="s">
        <v>98</v>
      </c>
    </row>
    <row r="782" spans="1:41" x14ac:dyDescent="0.25">
      <c r="A782" s="4" t="s">
        <v>962</v>
      </c>
      <c r="B782" s="12" t="s">
        <v>401</v>
      </c>
      <c r="C782" s="4">
        <v>2020</v>
      </c>
      <c r="E782" s="12" t="s">
        <v>180</v>
      </c>
      <c r="F782" s="4" t="s">
        <v>578</v>
      </c>
      <c r="H782" s="4" t="s">
        <v>15</v>
      </c>
      <c r="I782" s="4" t="s">
        <v>16</v>
      </c>
      <c r="J782" s="12" t="s">
        <v>254</v>
      </c>
      <c r="K782" s="12"/>
      <c r="L782" s="12"/>
      <c r="P782" s="13" t="s">
        <v>185</v>
      </c>
      <c r="Q782" s="17" t="s">
        <v>185</v>
      </c>
      <c r="R782" s="17" t="s">
        <v>37</v>
      </c>
      <c r="S782" s="17" t="s">
        <v>37</v>
      </c>
      <c r="AH782" s="25">
        <f t="shared" si="14"/>
        <v>0</v>
      </c>
      <c r="AI782" s="4">
        <v>114.47999999999999</v>
      </c>
      <c r="AN782" s="4" t="s">
        <v>96</v>
      </c>
      <c r="AO782" s="4" t="s">
        <v>98</v>
      </c>
    </row>
    <row r="783" spans="1:41" x14ac:dyDescent="0.25">
      <c r="A783" s="4" t="s">
        <v>962</v>
      </c>
      <c r="B783" s="12" t="s">
        <v>401</v>
      </c>
      <c r="C783" s="12">
        <v>2020</v>
      </c>
      <c r="D783" s="12"/>
      <c r="E783" s="12" t="s">
        <v>180</v>
      </c>
      <c r="F783" s="4" t="s">
        <v>578</v>
      </c>
      <c r="H783" s="12" t="s">
        <v>15</v>
      </c>
      <c r="I783" s="12" t="s">
        <v>16</v>
      </c>
      <c r="J783" s="12" t="s">
        <v>254</v>
      </c>
      <c r="K783" s="12"/>
      <c r="L783" s="12"/>
      <c r="M783" s="13"/>
      <c r="N783" s="35"/>
      <c r="O783" s="13"/>
      <c r="P783" s="13" t="s">
        <v>185</v>
      </c>
      <c r="Q783" s="17" t="s">
        <v>185</v>
      </c>
      <c r="R783" s="13" t="s">
        <v>37</v>
      </c>
      <c r="S783" s="13" t="s">
        <v>37</v>
      </c>
      <c r="AH783" s="25">
        <f t="shared" si="14"/>
        <v>0</v>
      </c>
      <c r="AI783" s="26">
        <v>114.47999999999999</v>
      </c>
      <c r="AJ783" s="26"/>
      <c r="AK783" s="26"/>
      <c r="AL783" s="26"/>
      <c r="AM783" s="12"/>
      <c r="AN783" s="4" t="s">
        <v>96</v>
      </c>
      <c r="AO783" s="4" t="s">
        <v>98</v>
      </c>
    </row>
    <row r="784" spans="1:41" x14ac:dyDescent="0.25">
      <c r="A784" s="4" t="s">
        <v>962</v>
      </c>
      <c r="B784" s="28" t="s">
        <v>401</v>
      </c>
      <c r="C784" s="15">
        <v>2020</v>
      </c>
      <c r="D784" s="15"/>
      <c r="E784" s="15" t="s">
        <v>180</v>
      </c>
      <c r="F784" s="4" t="s">
        <v>578</v>
      </c>
      <c r="H784" s="15" t="s">
        <v>15</v>
      </c>
      <c r="I784" s="15" t="s">
        <v>16</v>
      </c>
      <c r="J784" s="18" t="s">
        <v>254</v>
      </c>
      <c r="K784" s="18"/>
      <c r="L784" s="18"/>
      <c r="M784" s="16"/>
      <c r="N784" s="34"/>
      <c r="O784" s="17"/>
      <c r="P784" s="17" t="s">
        <v>185</v>
      </c>
      <c r="Q784" s="17" t="s">
        <v>185</v>
      </c>
      <c r="R784" s="17" t="s">
        <v>37</v>
      </c>
      <c r="S784" s="17" t="s">
        <v>37</v>
      </c>
      <c r="AH784" s="25">
        <f t="shared" si="14"/>
        <v>0</v>
      </c>
      <c r="AI784" s="16"/>
      <c r="AJ784" s="16"/>
      <c r="AK784" s="16"/>
      <c r="AL784" s="16"/>
      <c r="AM784" s="16">
        <v>2.1357599999999999</v>
      </c>
      <c r="AN784" s="4" t="s">
        <v>96</v>
      </c>
      <c r="AO784" s="4" t="s">
        <v>98</v>
      </c>
    </row>
    <row r="785" spans="1:41" ht="13.8" customHeight="1" x14ac:dyDescent="0.25">
      <c r="A785" s="4" t="s">
        <v>962</v>
      </c>
      <c r="B785" s="12" t="s">
        <v>401</v>
      </c>
      <c r="C785" s="12">
        <v>2020</v>
      </c>
      <c r="D785" s="12"/>
      <c r="E785" s="12" t="s">
        <v>180</v>
      </c>
      <c r="F785" s="4" t="s">
        <v>578</v>
      </c>
      <c r="H785" s="12" t="s">
        <v>15</v>
      </c>
      <c r="I785" s="12" t="s">
        <v>16</v>
      </c>
      <c r="J785" s="12" t="s">
        <v>254</v>
      </c>
      <c r="K785" s="12"/>
      <c r="L785" s="12"/>
      <c r="M785" s="13"/>
      <c r="N785" s="35"/>
      <c r="O785" s="13"/>
      <c r="P785" s="13" t="s">
        <v>423</v>
      </c>
      <c r="Q785" s="17" t="s">
        <v>868</v>
      </c>
      <c r="R785" s="13" t="s">
        <v>37</v>
      </c>
      <c r="S785" s="13" t="s">
        <v>37</v>
      </c>
      <c r="AH785" s="25">
        <f t="shared" si="14"/>
        <v>0</v>
      </c>
      <c r="AI785" s="26">
        <v>108.72</v>
      </c>
      <c r="AJ785" s="26"/>
      <c r="AK785" s="26"/>
      <c r="AL785" s="26"/>
      <c r="AM785" s="12"/>
      <c r="AN785" s="4" t="s">
        <v>96</v>
      </c>
      <c r="AO785" s="4" t="s">
        <v>98</v>
      </c>
    </row>
    <row r="786" spans="1:41" ht="13.8" customHeight="1" x14ac:dyDescent="0.25">
      <c r="A786" s="4" t="s">
        <v>962</v>
      </c>
      <c r="B786" s="28" t="s">
        <v>401</v>
      </c>
      <c r="C786" s="15">
        <v>2020</v>
      </c>
      <c r="D786" s="15"/>
      <c r="E786" s="15" t="s">
        <v>180</v>
      </c>
      <c r="F786" s="4" t="s">
        <v>578</v>
      </c>
      <c r="H786" s="15" t="s">
        <v>15</v>
      </c>
      <c r="I786" s="15" t="s">
        <v>16</v>
      </c>
      <c r="J786" s="18" t="s">
        <v>254</v>
      </c>
      <c r="K786" s="18"/>
      <c r="L786" s="18"/>
      <c r="M786" s="16"/>
      <c r="N786" s="34"/>
      <c r="O786" s="17"/>
      <c r="P786" s="17" t="s">
        <v>423</v>
      </c>
      <c r="Q786" s="17" t="s">
        <v>868</v>
      </c>
      <c r="R786" s="17" t="s">
        <v>37</v>
      </c>
      <c r="S786" s="17" t="s">
        <v>37</v>
      </c>
      <c r="AH786" s="25">
        <f t="shared" si="14"/>
        <v>0</v>
      </c>
      <c r="AI786" s="16"/>
      <c r="AJ786" s="16"/>
      <c r="AK786" s="16"/>
      <c r="AL786" s="16"/>
      <c r="AM786" s="16">
        <v>1.1328</v>
      </c>
      <c r="AN786" s="4" t="s">
        <v>96</v>
      </c>
      <c r="AO786" s="4" t="s">
        <v>98</v>
      </c>
    </row>
    <row r="787" spans="1:41" x14ac:dyDescent="0.25">
      <c r="A787" s="4" t="s">
        <v>963</v>
      </c>
      <c r="B787" s="15" t="s">
        <v>446</v>
      </c>
      <c r="C787" s="21">
        <v>2013</v>
      </c>
      <c r="D787" s="15"/>
      <c r="E787" s="15" t="s">
        <v>179</v>
      </c>
      <c r="F787" s="4" t="s">
        <v>578</v>
      </c>
      <c r="G787" s="4" t="s">
        <v>1120</v>
      </c>
      <c r="H787" s="15" t="s">
        <v>15</v>
      </c>
      <c r="I787" s="18" t="s">
        <v>16</v>
      </c>
      <c r="J787" s="18" t="s">
        <v>191</v>
      </c>
      <c r="K787" s="18"/>
      <c r="L787" s="18"/>
      <c r="M787" s="17"/>
      <c r="N787" s="33"/>
      <c r="O787" s="17"/>
      <c r="P787" s="17" t="s">
        <v>185</v>
      </c>
      <c r="Q787" s="17" t="s">
        <v>185</v>
      </c>
      <c r="R787" s="17" t="s">
        <v>867</v>
      </c>
      <c r="S787" s="17" t="s">
        <v>417</v>
      </c>
      <c r="X787" s="4" t="s">
        <v>99</v>
      </c>
      <c r="AH787" s="25">
        <f t="shared" si="14"/>
        <v>0</v>
      </c>
      <c r="AI787" s="22">
        <v>5.8776000000000002</v>
      </c>
      <c r="AJ787" s="22"/>
      <c r="AK787" s="22"/>
      <c r="AL787" s="22"/>
      <c r="AM787" s="15"/>
      <c r="AN787" s="4" t="s">
        <v>96</v>
      </c>
      <c r="AO787" s="4" t="s">
        <v>98</v>
      </c>
    </row>
    <row r="788" spans="1:41" x14ac:dyDescent="0.25">
      <c r="A788" s="4" t="s">
        <v>963</v>
      </c>
      <c r="B788" s="15" t="s">
        <v>446</v>
      </c>
      <c r="C788" s="21">
        <v>2013</v>
      </c>
      <c r="D788" s="15"/>
      <c r="E788" s="15" t="s">
        <v>179</v>
      </c>
      <c r="F788" s="4" t="s">
        <v>578</v>
      </c>
      <c r="G788" s="4" t="s">
        <v>1120</v>
      </c>
      <c r="H788" s="15" t="s">
        <v>15</v>
      </c>
      <c r="I788" s="18" t="s">
        <v>16</v>
      </c>
      <c r="J788" s="18" t="s">
        <v>191</v>
      </c>
      <c r="K788" s="18"/>
      <c r="L788" s="18"/>
      <c r="M788" s="17"/>
      <c r="N788" s="33"/>
      <c r="O788" s="17"/>
      <c r="P788" s="17" t="s">
        <v>185</v>
      </c>
      <c r="Q788" s="17" t="s">
        <v>185</v>
      </c>
      <c r="R788" s="17" t="s">
        <v>867</v>
      </c>
      <c r="S788" s="17" t="s">
        <v>421</v>
      </c>
      <c r="X788" s="4" t="s">
        <v>99</v>
      </c>
      <c r="AH788" s="25">
        <f t="shared" si="14"/>
        <v>0</v>
      </c>
      <c r="AI788" s="22">
        <v>0.96</v>
      </c>
      <c r="AJ788" s="22"/>
      <c r="AK788" s="22"/>
      <c r="AL788" s="22"/>
      <c r="AM788" s="15"/>
      <c r="AN788" s="4" t="s">
        <v>96</v>
      </c>
      <c r="AO788" s="4" t="s">
        <v>98</v>
      </c>
    </row>
    <row r="789" spans="1:41" x14ac:dyDescent="0.25">
      <c r="A789" s="4" t="s">
        <v>963</v>
      </c>
      <c r="B789" s="15" t="s">
        <v>446</v>
      </c>
      <c r="C789" s="15">
        <v>2013</v>
      </c>
      <c r="D789" s="15"/>
      <c r="E789" s="12" t="s">
        <v>179</v>
      </c>
      <c r="F789" s="4" t="s">
        <v>578</v>
      </c>
      <c r="G789" s="4" t="s">
        <v>1120</v>
      </c>
      <c r="H789" s="15" t="s">
        <v>15</v>
      </c>
      <c r="I789" s="15" t="s">
        <v>16</v>
      </c>
      <c r="J789" s="18" t="s">
        <v>191</v>
      </c>
      <c r="K789" s="18"/>
      <c r="L789" s="18"/>
      <c r="M789" s="16"/>
      <c r="N789" s="34"/>
      <c r="O789" s="17"/>
      <c r="P789" s="17" t="s">
        <v>185</v>
      </c>
      <c r="Q789" s="17" t="s">
        <v>185</v>
      </c>
      <c r="R789" s="17" t="s">
        <v>867</v>
      </c>
      <c r="S789" s="24" t="s">
        <v>421</v>
      </c>
      <c r="X789" s="4" t="s">
        <v>99</v>
      </c>
      <c r="AH789" s="25">
        <f t="shared" si="14"/>
        <v>0</v>
      </c>
      <c r="AI789" s="15"/>
      <c r="AJ789" s="15"/>
      <c r="AK789" s="15"/>
      <c r="AL789" s="15"/>
      <c r="AM789" s="15">
        <v>1.50624</v>
      </c>
      <c r="AN789" s="4" t="s">
        <v>96</v>
      </c>
      <c r="AO789" s="4" t="s">
        <v>98</v>
      </c>
    </row>
    <row r="790" spans="1:41" ht="13.8" customHeight="1" x14ac:dyDescent="0.3">
      <c r="A790" s="4" t="s">
        <v>594</v>
      </c>
      <c r="B790" s="4" t="s">
        <v>265</v>
      </c>
      <c r="C790" s="4">
        <v>2023</v>
      </c>
      <c r="D790" s="4" t="s">
        <v>850</v>
      </c>
      <c r="E790" s="4" t="s">
        <v>179</v>
      </c>
      <c r="F790" s="4" t="s">
        <v>579</v>
      </c>
      <c r="G790" s="4" t="s">
        <v>599</v>
      </c>
      <c r="H790" s="4" t="s">
        <v>15</v>
      </c>
      <c r="I790" s="4" t="s">
        <v>63</v>
      </c>
      <c r="J790" s="4" t="s">
        <v>1183</v>
      </c>
      <c r="K790">
        <v>20.468599999999999</v>
      </c>
      <c r="L790">
        <v>85.879199999999997</v>
      </c>
      <c r="M790" s="4">
        <v>125</v>
      </c>
      <c r="N790" s="6" t="s">
        <v>266</v>
      </c>
      <c r="O790" s="5" t="s">
        <v>267</v>
      </c>
      <c r="P790" s="5" t="s">
        <v>185</v>
      </c>
      <c r="Q790" s="17" t="s">
        <v>185</v>
      </c>
      <c r="R790" s="5" t="s">
        <v>44</v>
      </c>
      <c r="S790" s="5" t="s">
        <v>228</v>
      </c>
      <c r="X790" s="4" t="s">
        <v>99</v>
      </c>
      <c r="AH790" s="25">
        <f t="shared" si="14"/>
        <v>0</v>
      </c>
      <c r="AI790" s="4">
        <v>100.56</v>
      </c>
      <c r="AM790" s="4">
        <v>0.98063999999999996</v>
      </c>
      <c r="AN790" s="4" t="s">
        <v>96</v>
      </c>
      <c r="AO790" s="4" t="s">
        <v>98</v>
      </c>
    </row>
    <row r="791" spans="1:41" ht="13.8" customHeight="1" x14ac:dyDescent="0.3">
      <c r="A791" s="4" t="s">
        <v>594</v>
      </c>
      <c r="B791" s="4" t="s">
        <v>265</v>
      </c>
      <c r="C791" s="4">
        <v>2023</v>
      </c>
      <c r="D791" s="4" t="s">
        <v>850</v>
      </c>
      <c r="E791" s="4" t="s">
        <v>179</v>
      </c>
      <c r="F791" s="4" t="s">
        <v>579</v>
      </c>
      <c r="G791" s="4" t="s">
        <v>599</v>
      </c>
      <c r="H791" s="4" t="s">
        <v>15</v>
      </c>
      <c r="I791" s="4" t="s">
        <v>63</v>
      </c>
      <c r="J791" s="4" t="s">
        <v>1183</v>
      </c>
      <c r="K791">
        <v>20.468599999999999</v>
      </c>
      <c r="L791">
        <v>85.879199999999997</v>
      </c>
      <c r="M791" s="4">
        <v>125</v>
      </c>
      <c r="N791" s="6" t="s">
        <v>270</v>
      </c>
      <c r="O791" s="5" t="s">
        <v>271</v>
      </c>
      <c r="P791" s="5" t="s">
        <v>185</v>
      </c>
      <c r="Q791" s="17" t="s">
        <v>185</v>
      </c>
      <c r="R791" s="5" t="s">
        <v>44</v>
      </c>
      <c r="S791" s="5" t="s">
        <v>228</v>
      </c>
      <c r="X791" s="4" t="s">
        <v>99</v>
      </c>
      <c r="AH791" s="25">
        <f t="shared" ref="AH791:AH822" si="15">(AB791*(14.01/18.04))+(AC791*(14.01/62))+(AD791*(14.01/46.01))</f>
        <v>0</v>
      </c>
      <c r="AI791" s="4">
        <v>108.72</v>
      </c>
      <c r="AM791" s="4">
        <v>0.99312000000000011</v>
      </c>
      <c r="AN791" s="4" t="s">
        <v>96</v>
      </c>
      <c r="AO791" s="4" t="s">
        <v>98</v>
      </c>
    </row>
    <row r="792" spans="1:41" ht="13.8" customHeight="1" x14ac:dyDescent="0.3">
      <c r="A792" s="4" t="s">
        <v>594</v>
      </c>
      <c r="B792" s="4" t="s">
        <v>265</v>
      </c>
      <c r="C792" s="4">
        <v>2023</v>
      </c>
      <c r="D792" s="4" t="s">
        <v>850</v>
      </c>
      <c r="E792" s="4" t="s">
        <v>179</v>
      </c>
      <c r="F792" s="4" t="s">
        <v>579</v>
      </c>
      <c r="G792" s="4" t="s">
        <v>599</v>
      </c>
      <c r="H792" s="4" t="s">
        <v>15</v>
      </c>
      <c r="I792" s="4" t="s">
        <v>63</v>
      </c>
      <c r="J792" s="4" t="s">
        <v>1183</v>
      </c>
      <c r="K792">
        <v>20.468599999999999</v>
      </c>
      <c r="L792">
        <v>85.879199999999997</v>
      </c>
      <c r="N792" s="6" t="s">
        <v>272</v>
      </c>
      <c r="O792" s="5" t="s">
        <v>273</v>
      </c>
      <c r="P792" s="5" t="s">
        <v>185</v>
      </c>
      <c r="Q792" s="17" t="s">
        <v>185</v>
      </c>
      <c r="R792" s="5" t="s">
        <v>44</v>
      </c>
      <c r="S792" s="5" t="s">
        <v>343</v>
      </c>
      <c r="X792" s="4" t="s">
        <v>99</v>
      </c>
      <c r="Y792" s="5"/>
      <c r="AH792" s="25">
        <f t="shared" si="15"/>
        <v>0</v>
      </c>
      <c r="AI792" s="14">
        <v>110.34</v>
      </c>
      <c r="AJ792" s="5"/>
      <c r="AK792" s="5"/>
      <c r="AN792" s="4" t="s">
        <v>96</v>
      </c>
      <c r="AO792" s="4" t="s">
        <v>98</v>
      </c>
    </row>
    <row r="793" spans="1:41" ht="13.8" customHeight="1" x14ac:dyDescent="0.3">
      <c r="A793" s="4" t="s">
        <v>594</v>
      </c>
      <c r="B793" s="4" t="s">
        <v>265</v>
      </c>
      <c r="C793" s="4">
        <v>2023</v>
      </c>
      <c r="D793" s="4" t="s">
        <v>850</v>
      </c>
      <c r="E793" s="4" t="s">
        <v>179</v>
      </c>
      <c r="F793" s="4" t="s">
        <v>579</v>
      </c>
      <c r="G793" s="4" t="s">
        <v>599</v>
      </c>
      <c r="H793" s="4" t="s">
        <v>15</v>
      </c>
      <c r="I793" s="4" t="s">
        <v>63</v>
      </c>
      <c r="J793" s="4" t="s">
        <v>1183</v>
      </c>
      <c r="K793">
        <v>20.468599999999999</v>
      </c>
      <c r="L793">
        <v>85.879199999999997</v>
      </c>
      <c r="M793" s="4">
        <v>125</v>
      </c>
      <c r="N793" s="6" t="s">
        <v>274</v>
      </c>
      <c r="O793" s="5" t="s">
        <v>275</v>
      </c>
      <c r="P793" s="5" t="s">
        <v>185</v>
      </c>
      <c r="Q793" s="17" t="s">
        <v>185</v>
      </c>
      <c r="R793" s="5" t="s">
        <v>44</v>
      </c>
      <c r="S793" s="5" t="s">
        <v>228</v>
      </c>
      <c r="X793" s="4" t="s">
        <v>99</v>
      </c>
      <c r="AH793" s="25">
        <f t="shared" si="15"/>
        <v>0</v>
      </c>
      <c r="AI793" s="4">
        <v>113.28</v>
      </c>
      <c r="AM793" s="4">
        <v>1.0183200000000001</v>
      </c>
      <c r="AN793" s="4" t="s">
        <v>96</v>
      </c>
      <c r="AO793" s="4" t="s">
        <v>98</v>
      </c>
    </row>
    <row r="794" spans="1:41" ht="13.8" customHeight="1" x14ac:dyDescent="0.3">
      <c r="A794" s="4" t="s">
        <v>594</v>
      </c>
      <c r="B794" s="4" t="s">
        <v>265</v>
      </c>
      <c r="C794" s="4">
        <v>2023</v>
      </c>
      <c r="D794" s="4" t="s">
        <v>850</v>
      </c>
      <c r="E794" s="4" t="s">
        <v>179</v>
      </c>
      <c r="F794" s="4" t="s">
        <v>579</v>
      </c>
      <c r="G794" s="4" t="s">
        <v>599</v>
      </c>
      <c r="H794" s="4" t="s">
        <v>15</v>
      </c>
      <c r="I794" s="4" t="s">
        <v>63</v>
      </c>
      <c r="J794" s="4" t="s">
        <v>1183</v>
      </c>
      <c r="K794">
        <v>20.468599999999999</v>
      </c>
      <c r="L794">
        <v>85.879199999999997</v>
      </c>
      <c r="M794" s="4">
        <v>125</v>
      </c>
      <c r="N794" s="6" t="s">
        <v>219</v>
      </c>
      <c r="O794" s="5" t="s">
        <v>276</v>
      </c>
      <c r="P794" s="5" t="s">
        <v>185</v>
      </c>
      <c r="Q794" s="17" t="s">
        <v>185</v>
      </c>
      <c r="R794" s="5" t="s">
        <v>44</v>
      </c>
      <c r="S794" s="5" t="s">
        <v>228</v>
      </c>
      <c r="X794" s="4" t="s">
        <v>99</v>
      </c>
      <c r="AH794" s="25">
        <f t="shared" si="15"/>
        <v>0</v>
      </c>
      <c r="AI794" s="4">
        <v>118.80000000000001</v>
      </c>
      <c r="AM794" s="4">
        <v>1.0308000000000002</v>
      </c>
      <c r="AN794" s="4" t="s">
        <v>96</v>
      </c>
      <c r="AO794" s="4" t="s">
        <v>98</v>
      </c>
    </row>
    <row r="795" spans="1:41" ht="13.8" customHeight="1" x14ac:dyDescent="0.3">
      <c r="A795" s="4" t="s">
        <v>964</v>
      </c>
      <c r="B795" s="12" t="s">
        <v>332</v>
      </c>
      <c r="C795" s="4">
        <v>2021</v>
      </c>
      <c r="E795" s="12" t="s">
        <v>179</v>
      </c>
      <c r="F795" s="4" t="s">
        <v>578</v>
      </c>
      <c r="G795" s="4" t="s">
        <v>1126</v>
      </c>
      <c r="H795" s="4" t="s">
        <v>15</v>
      </c>
      <c r="I795" s="4" t="s">
        <v>16</v>
      </c>
      <c r="J795" s="12" t="s">
        <v>214</v>
      </c>
      <c r="K795">
        <v>32</v>
      </c>
      <c r="L795">
        <v>117</v>
      </c>
      <c r="P795" s="13" t="s">
        <v>185</v>
      </c>
      <c r="Q795" s="17" t="s">
        <v>185</v>
      </c>
      <c r="R795" s="13" t="s">
        <v>37</v>
      </c>
      <c r="S795" s="13" t="s">
        <v>37</v>
      </c>
      <c r="AH795" s="25">
        <f t="shared" si="15"/>
        <v>0</v>
      </c>
      <c r="AI795" s="4">
        <v>5.04</v>
      </c>
      <c r="AN795" s="4" t="s">
        <v>96</v>
      </c>
      <c r="AO795" s="4" t="s">
        <v>98</v>
      </c>
    </row>
    <row r="796" spans="1:41" ht="13.8" customHeight="1" x14ac:dyDescent="0.3">
      <c r="A796" s="4" t="s">
        <v>964</v>
      </c>
      <c r="B796" s="12" t="s">
        <v>332</v>
      </c>
      <c r="C796" s="12">
        <v>2021</v>
      </c>
      <c r="D796" s="12"/>
      <c r="E796" s="12" t="s">
        <v>179</v>
      </c>
      <c r="F796" s="4" t="s">
        <v>578</v>
      </c>
      <c r="G796" s="4" t="s">
        <v>1126</v>
      </c>
      <c r="H796" s="12" t="s">
        <v>15</v>
      </c>
      <c r="I796" s="12" t="s">
        <v>16</v>
      </c>
      <c r="J796" s="12" t="s">
        <v>214</v>
      </c>
      <c r="K796">
        <v>32</v>
      </c>
      <c r="L796">
        <v>117</v>
      </c>
      <c r="M796" s="13"/>
      <c r="N796" s="35"/>
      <c r="O796" s="13"/>
      <c r="P796" s="13" t="s">
        <v>185</v>
      </c>
      <c r="Q796" s="17" t="s">
        <v>185</v>
      </c>
      <c r="R796" s="13" t="s">
        <v>37</v>
      </c>
      <c r="S796" s="13" t="s">
        <v>37</v>
      </c>
      <c r="AH796" s="25">
        <f t="shared" si="15"/>
        <v>0</v>
      </c>
      <c r="AI796" s="26">
        <v>5.04</v>
      </c>
      <c r="AJ796" s="26"/>
      <c r="AK796" s="26"/>
      <c r="AL796" s="26"/>
      <c r="AM796" s="12"/>
      <c r="AN796" s="4" t="s">
        <v>96</v>
      </c>
      <c r="AO796" s="4" t="s">
        <v>98</v>
      </c>
    </row>
    <row r="797" spans="1:41" x14ac:dyDescent="0.25">
      <c r="A797" s="4" t="s">
        <v>965</v>
      </c>
      <c r="B797" s="12" t="s">
        <v>326</v>
      </c>
      <c r="C797" s="4">
        <v>2015</v>
      </c>
      <c r="E797" s="15" t="s">
        <v>180</v>
      </c>
      <c r="F797" s="4" t="s">
        <v>578</v>
      </c>
      <c r="G797" s="4" t="s">
        <v>644</v>
      </c>
      <c r="H797" s="4" t="s">
        <v>15</v>
      </c>
      <c r="I797" s="4" t="s">
        <v>16</v>
      </c>
      <c r="J797" s="12" t="s">
        <v>191</v>
      </c>
      <c r="K797" s="12"/>
      <c r="L797" s="12"/>
      <c r="P797" s="13" t="s">
        <v>185</v>
      </c>
      <c r="Q797" s="17" t="s">
        <v>185</v>
      </c>
      <c r="R797" s="5" t="s">
        <v>37</v>
      </c>
      <c r="S797" s="5" t="s">
        <v>37</v>
      </c>
      <c r="Y797" s="4">
        <v>20.29</v>
      </c>
      <c r="Z797" s="4">
        <v>8.0299999999999994</v>
      </c>
      <c r="AA797" s="4">
        <v>8.1300000000000008</v>
      </c>
      <c r="AB797" s="4">
        <v>0.78</v>
      </c>
      <c r="AD797" s="4">
        <v>0.71</v>
      </c>
      <c r="AF797" s="4">
        <v>12.42</v>
      </c>
      <c r="AH797" s="25">
        <f t="shared" si="15"/>
        <v>0.82194818585181761</v>
      </c>
      <c r="AI797" s="4">
        <v>0.24</v>
      </c>
      <c r="AN797" s="4" t="s">
        <v>96</v>
      </c>
      <c r="AO797" s="4" t="s">
        <v>98</v>
      </c>
    </row>
    <row r="798" spans="1:41" x14ac:dyDescent="0.25">
      <c r="A798" s="4" t="s">
        <v>965</v>
      </c>
      <c r="B798" s="12" t="s">
        <v>326</v>
      </c>
      <c r="C798" s="12">
        <v>2015</v>
      </c>
      <c r="D798" s="12"/>
      <c r="E798" s="15" t="s">
        <v>180</v>
      </c>
      <c r="F798" s="4" t="s">
        <v>578</v>
      </c>
      <c r="G798" s="4" t="s">
        <v>644</v>
      </c>
      <c r="H798" s="12" t="s">
        <v>15</v>
      </c>
      <c r="I798" s="12" t="s">
        <v>16</v>
      </c>
      <c r="J798" s="12" t="s">
        <v>191</v>
      </c>
      <c r="K798" s="12"/>
      <c r="L798" s="12"/>
      <c r="M798" s="13"/>
      <c r="N798" s="35"/>
      <c r="O798" s="13"/>
      <c r="P798" s="13" t="s">
        <v>185</v>
      </c>
      <c r="Q798" s="17" t="s">
        <v>185</v>
      </c>
      <c r="R798" s="13" t="s">
        <v>37</v>
      </c>
      <c r="S798" s="13" t="s">
        <v>37</v>
      </c>
      <c r="AH798" s="25">
        <f t="shared" si="15"/>
        <v>0</v>
      </c>
      <c r="AI798" s="26">
        <v>0.24</v>
      </c>
      <c r="AJ798" s="26"/>
      <c r="AK798" s="26"/>
      <c r="AL798" s="26"/>
      <c r="AM798" s="12"/>
      <c r="AN798" s="4" t="s">
        <v>96</v>
      </c>
      <c r="AO798" s="4" t="s">
        <v>98</v>
      </c>
    </row>
    <row r="799" spans="1:41" x14ac:dyDescent="0.25">
      <c r="A799" s="4" t="s">
        <v>965</v>
      </c>
      <c r="B799" s="28" t="s">
        <v>326</v>
      </c>
      <c r="C799" s="15">
        <v>2015</v>
      </c>
      <c r="D799" s="15"/>
      <c r="E799" s="15" t="s">
        <v>180</v>
      </c>
      <c r="F799" s="4" t="s">
        <v>578</v>
      </c>
      <c r="G799" s="4" t="s">
        <v>644</v>
      </c>
      <c r="H799" s="15" t="s">
        <v>15</v>
      </c>
      <c r="I799" s="15" t="s">
        <v>16</v>
      </c>
      <c r="J799" s="18" t="s">
        <v>191</v>
      </c>
      <c r="K799" s="18"/>
      <c r="L799" s="18"/>
      <c r="M799" s="16"/>
      <c r="N799" s="34"/>
      <c r="O799" s="17"/>
      <c r="P799" s="17" t="s">
        <v>185</v>
      </c>
      <c r="Q799" s="17" t="s">
        <v>185</v>
      </c>
      <c r="R799" s="17" t="s">
        <v>37</v>
      </c>
      <c r="S799" s="17" t="s">
        <v>37</v>
      </c>
      <c r="AH799" s="25">
        <f t="shared" si="15"/>
        <v>0</v>
      </c>
      <c r="AI799" s="16"/>
      <c r="AJ799" s="16"/>
      <c r="AK799" s="16"/>
      <c r="AL799" s="16"/>
      <c r="AM799" s="16">
        <v>1.2000000000000001E-3</v>
      </c>
      <c r="AN799" s="4" t="s">
        <v>96</v>
      </c>
      <c r="AO799" s="4" t="s">
        <v>98</v>
      </c>
    </row>
    <row r="800" spans="1:41" x14ac:dyDescent="0.25">
      <c r="A800" s="4" t="s">
        <v>966</v>
      </c>
      <c r="B800" s="4" t="s">
        <v>319</v>
      </c>
      <c r="C800" s="4">
        <v>2012</v>
      </c>
      <c r="E800" s="15" t="s">
        <v>179</v>
      </c>
      <c r="F800" s="4" t="s">
        <v>578</v>
      </c>
      <c r="G800" s="4" t="s">
        <v>645</v>
      </c>
      <c r="H800" s="4" t="s">
        <v>15</v>
      </c>
      <c r="I800" s="4" t="s">
        <v>16</v>
      </c>
      <c r="J800" s="4" t="s">
        <v>277</v>
      </c>
      <c r="M800" s="4">
        <v>101</v>
      </c>
      <c r="N800" s="6" t="s">
        <v>278</v>
      </c>
      <c r="O800" s="5" t="s">
        <v>279</v>
      </c>
      <c r="P800" s="5" t="s">
        <v>185</v>
      </c>
      <c r="Q800" s="17" t="s">
        <v>185</v>
      </c>
      <c r="R800" s="5" t="s">
        <v>44</v>
      </c>
      <c r="S800" s="5" t="s">
        <v>228</v>
      </c>
      <c r="X800" s="4" t="s">
        <v>99</v>
      </c>
      <c r="AH800" s="25">
        <f t="shared" si="15"/>
        <v>0</v>
      </c>
      <c r="AM800" s="4">
        <v>1.93536</v>
      </c>
      <c r="AN800" s="4" t="s">
        <v>96</v>
      </c>
      <c r="AO800" s="4" t="s">
        <v>98</v>
      </c>
    </row>
    <row r="801" spans="1:41" x14ac:dyDescent="0.25">
      <c r="A801" s="4" t="s">
        <v>967</v>
      </c>
      <c r="B801" s="15" t="s">
        <v>553</v>
      </c>
      <c r="C801" s="15">
        <v>2008</v>
      </c>
      <c r="D801" s="30" t="s">
        <v>780</v>
      </c>
      <c r="E801" s="15" t="s">
        <v>179</v>
      </c>
      <c r="F801" s="4" t="s">
        <v>579</v>
      </c>
      <c r="G801" s="4" t="s">
        <v>569</v>
      </c>
      <c r="H801" s="15" t="s">
        <v>15</v>
      </c>
      <c r="I801" s="15" t="s">
        <v>16</v>
      </c>
      <c r="J801" s="18" t="s">
        <v>191</v>
      </c>
      <c r="K801" s="18"/>
      <c r="L801" s="18"/>
      <c r="M801" s="16"/>
      <c r="N801" s="34"/>
      <c r="O801" s="17"/>
      <c r="P801" s="24" t="s">
        <v>185</v>
      </c>
      <c r="Q801" s="17" t="s">
        <v>185</v>
      </c>
      <c r="R801" s="5" t="s">
        <v>44</v>
      </c>
      <c r="S801" s="24" t="s">
        <v>420</v>
      </c>
      <c r="AH801" s="25">
        <f t="shared" si="15"/>
        <v>0</v>
      </c>
      <c r="AI801" s="15"/>
      <c r="AJ801" s="15"/>
      <c r="AK801" s="15"/>
      <c r="AL801" s="15"/>
      <c r="AM801" s="15">
        <v>1.6370399999999998</v>
      </c>
      <c r="AN801" s="4" t="s">
        <v>96</v>
      </c>
      <c r="AO801" s="4" t="s">
        <v>98</v>
      </c>
    </row>
    <row r="802" spans="1:41" x14ac:dyDescent="0.25">
      <c r="A802" s="4" t="s">
        <v>968</v>
      </c>
      <c r="B802" s="15" t="s">
        <v>553</v>
      </c>
      <c r="C802" s="15">
        <v>2008</v>
      </c>
      <c r="D802" s="12" t="s">
        <v>781</v>
      </c>
      <c r="E802" s="15" t="s">
        <v>179</v>
      </c>
      <c r="F802" s="4" t="s">
        <v>579</v>
      </c>
      <c r="G802" s="4" t="s">
        <v>564</v>
      </c>
      <c r="H802" s="15" t="s">
        <v>15</v>
      </c>
      <c r="I802" s="15" t="s">
        <v>16</v>
      </c>
      <c r="J802" s="18" t="s">
        <v>191</v>
      </c>
      <c r="K802" s="18"/>
      <c r="L802" s="18"/>
      <c r="M802" s="16"/>
      <c r="N802" s="34"/>
      <c r="O802" s="17"/>
      <c r="P802" s="24" t="s">
        <v>185</v>
      </c>
      <c r="Q802" s="17" t="s">
        <v>185</v>
      </c>
      <c r="R802" s="5" t="s">
        <v>44</v>
      </c>
      <c r="S802" s="24" t="s">
        <v>420</v>
      </c>
      <c r="AH802" s="25">
        <f t="shared" si="15"/>
        <v>0</v>
      </c>
      <c r="AI802" s="15"/>
      <c r="AJ802" s="15"/>
      <c r="AK802" s="15"/>
      <c r="AL802" s="15"/>
      <c r="AM802" s="15">
        <v>1.9310399999999999</v>
      </c>
      <c r="AN802" s="4" t="s">
        <v>96</v>
      </c>
      <c r="AO802" s="4" t="s">
        <v>98</v>
      </c>
    </row>
    <row r="803" spans="1:41" x14ac:dyDescent="0.25">
      <c r="A803" s="4" t="s">
        <v>969</v>
      </c>
      <c r="B803" s="24" t="s">
        <v>447</v>
      </c>
      <c r="C803" s="21">
        <v>2020</v>
      </c>
      <c r="D803" s="15"/>
      <c r="E803" s="15" t="s">
        <v>179</v>
      </c>
      <c r="F803" s="4" t="s">
        <v>578</v>
      </c>
      <c r="G803" s="4" t="s">
        <v>649</v>
      </c>
      <c r="H803" s="15" t="s">
        <v>15</v>
      </c>
      <c r="I803" s="18" t="s">
        <v>16</v>
      </c>
      <c r="J803" s="18" t="s">
        <v>449</v>
      </c>
      <c r="K803" s="18"/>
      <c r="L803" s="18"/>
      <c r="M803" s="17"/>
      <c r="N803" s="33"/>
      <c r="O803" s="17"/>
      <c r="P803" s="17" t="s">
        <v>185</v>
      </c>
      <c r="Q803" s="17" t="s">
        <v>185</v>
      </c>
      <c r="R803" s="17" t="s">
        <v>867</v>
      </c>
      <c r="S803" s="17" t="s">
        <v>421</v>
      </c>
      <c r="AH803" s="25">
        <f t="shared" si="15"/>
        <v>0</v>
      </c>
      <c r="AI803" s="22">
        <v>5.28</v>
      </c>
      <c r="AJ803" s="22"/>
      <c r="AK803" s="22"/>
      <c r="AL803" s="22"/>
      <c r="AM803" s="15"/>
      <c r="AN803" s="4" t="s">
        <v>96</v>
      </c>
      <c r="AO803" s="4" t="s">
        <v>98</v>
      </c>
    </row>
    <row r="804" spans="1:41" ht="13.8" customHeight="1" x14ac:dyDescent="0.25">
      <c r="A804" s="4" t="s">
        <v>970</v>
      </c>
      <c r="B804" s="24" t="s">
        <v>447</v>
      </c>
      <c r="C804" s="21">
        <v>2017</v>
      </c>
      <c r="D804" s="15"/>
      <c r="E804" s="15" t="s">
        <v>180</v>
      </c>
      <c r="F804" s="4" t="s">
        <v>578</v>
      </c>
      <c r="G804" s="4" t="s">
        <v>648</v>
      </c>
      <c r="H804" s="15" t="s">
        <v>15</v>
      </c>
      <c r="I804" s="18" t="s">
        <v>16</v>
      </c>
      <c r="J804" s="18" t="s">
        <v>448</v>
      </c>
      <c r="K804" s="18"/>
      <c r="L804" s="18"/>
      <c r="M804" s="17"/>
      <c r="N804" s="33"/>
      <c r="O804" s="17"/>
      <c r="P804" s="17" t="s">
        <v>185</v>
      </c>
      <c r="Q804" s="17" t="s">
        <v>185</v>
      </c>
      <c r="R804" s="17" t="s">
        <v>867</v>
      </c>
      <c r="S804" s="17" t="s">
        <v>417</v>
      </c>
      <c r="AH804" s="25">
        <f t="shared" si="15"/>
        <v>0</v>
      </c>
      <c r="AI804" s="22">
        <v>53.760000000000005</v>
      </c>
      <c r="AJ804" s="22"/>
      <c r="AK804" s="22"/>
      <c r="AL804" s="22"/>
      <c r="AM804" s="15"/>
      <c r="AN804" s="4" t="s">
        <v>96</v>
      </c>
      <c r="AO804" s="4" t="s">
        <v>98</v>
      </c>
    </row>
    <row r="805" spans="1:41" ht="13.8" customHeight="1" x14ac:dyDescent="0.3">
      <c r="A805" s="4" t="s">
        <v>971</v>
      </c>
      <c r="B805" s="15" t="s">
        <v>451</v>
      </c>
      <c r="C805" s="21">
        <v>2012</v>
      </c>
      <c r="D805" s="15"/>
      <c r="E805" s="15" t="s">
        <v>179</v>
      </c>
      <c r="F805" s="4" t="s">
        <v>578</v>
      </c>
      <c r="G805" s="4" t="s">
        <v>645</v>
      </c>
      <c r="H805" s="15" t="s">
        <v>15</v>
      </c>
      <c r="I805" s="18" t="s">
        <v>16</v>
      </c>
      <c r="J805" s="18" t="s">
        <v>416</v>
      </c>
      <c r="K805">
        <v>40.190632000000001</v>
      </c>
      <c r="L805">
        <v>116.412144</v>
      </c>
      <c r="M805" s="17"/>
      <c r="N805" s="33"/>
      <c r="O805" s="17"/>
      <c r="P805" s="17" t="s">
        <v>185</v>
      </c>
      <c r="Q805" s="17" t="s">
        <v>185</v>
      </c>
      <c r="R805" s="17" t="s">
        <v>867</v>
      </c>
      <c r="S805" s="17" t="s">
        <v>421</v>
      </c>
      <c r="AH805" s="25">
        <f t="shared" si="15"/>
        <v>0</v>
      </c>
      <c r="AI805" s="22">
        <v>15.96</v>
      </c>
      <c r="AJ805" s="22"/>
      <c r="AK805" s="22"/>
      <c r="AL805" s="22"/>
      <c r="AM805" s="15"/>
      <c r="AN805" s="4" t="s">
        <v>96</v>
      </c>
      <c r="AO805" s="4" t="s">
        <v>98</v>
      </c>
    </row>
    <row r="806" spans="1:41" ht="13.8" customHeight="1" x14ac:dyDescent="0.3">
      <c r="A806" s="4" t="s">
        <v>971</v>
      </c>
      <c r="B806" s="15" t="s">
        <v>451</v>
      </c>
      <c r="C806" s="15">
        <v>2012</v>
      </c>
      <c r="D806" s="15"/>
      <c r="E806" s="15" t="s">
        <v>179</v>
      </c>
      <c r="F806" s="4" t="s">
        <v>578</v>
      </c>
      <c r="G806" s="4" t="s">
        <v>645</v>
      </c>
      <c r="H806" s="15" t="s">
        <v>15</v>
      </c>
      <c r="I806" s="15" t="s">
        <v>16</v>
      </c>
      <c r="J806" s="18" t="s">
        <v>416</v>
      </c>
      <c r="K806">
        <v>40.190632000000001</v>
      </c>
      <c r="L806">
        <v>116.412144</v>
      </c>
      <c r="M806" s="16"/>
      <c r="N806" s="34"/>
      <c r="O806" s="17"/>
      <c r="P806" s="17" t="s">
        <v>185</v>
      </c>
      <c r="Q806" s="17" t="s">
        <v>185</v>
      </c>
      <c r="R806" s="17" t="s">
        <v>867</v>
      </c>
      <c r="S806" s="24" t="s">
        <v>421</v>
      </c>
      <c r="AH806" s="25">
        <f t="shared" si="15"/>
        <v>0</v>
      </c>
      <c r="AI806" s="15"/>
      <c r="AJ806" s="15"/>
      <c r="AK806" s="15"/>
      <c r="AL806" s="15"/>
      <c r="AM806" s="15">
        <v>4.62</v>
      </c>
      <c r="AN806" s="4" t="s">
        <v>96</v>
      </c>
      <c r="AO806" s="4" t="s">
        <v>98</v>
      </c>
    </row>
    <row r="807" spans="1:41" x14ac:dyDescent="0.25">
      <c r="A807" s="4" t="s">
        <v>972</v>
      </c>
      <c r="B807" s="15" t="s">
        <v>452</v>
      </c>
      <c r="C807" s="21">
        <v>2015</v>
      </c>
      <c r="D807" s="15"/>
      <c r="E807" s="15" t="s">
        <v>179</v>
      </c>
      <c r="F807" s="4" t="s">
        <v>578</v>
      </c>
      <c r="G807" s="4" t="s">
        <v>646</v>
      </c>
      <c r="H807" s="15" t="s">
        <v>15</v>
      </c>
      <c r="I807" s="18" t="s">
        <v>16</v>
      </c>
      <c r="J807" s="18" t="s">
        <v>453</v>
      </c>
      <c r="K807" s="18"/>
      <c r="L807" s="18"/>
      <c r="M807" s="17"/>
      <c r="N807" s="33"/>
      <c r="O807" s="17"/>
      <c r="P807" s="17" t="s">
        <v>185</v>
      </c>
      <c r="Q807" s="17" t="s">
        <v>185</v>
      </c>
      <c r="R807" s="17" t="s">
        <v>867</v>
      </c>
      <c r="S807" s="17" t="s">
        <v>421</v>
      </c>
      <c r="AH807" s="25">
        <f t="shared" si="15"/>
        <v>0</v>
      </c>
      <c r="AI807" s="22">
        <v>12</v>
      </c>
      <c r="AJ807" s="22"/>
      <c r="AK807" s="22"/>
      <c r="AL807" s="22"/>
      <c r="AM807" s="15"/>
      <c r="AN807" s="4" t="s">
        <v>96</v>
      </c>
      <c r="AO807" s="4" t="s">
        <v>98</v>
      </c>
    </row>
    <row r="808" spans="1:41" x14ac:dyDescent="0.25">
      <c r="A808" s="4" t="s">
        <v>972</v>
      </c>
      <c r="B808" s="15" t="s">
        <v>452</v>
      </c>
      <c r="C808" s="21">
        <v>2015</v>
      </c>
      <c r="D808" s="15"/>
      <c r="E808" s="15" t="s">
        <v>179</v>
      </c>
      <c r="F808" s="4" t="s">
        <v>578</v>
      </c>
      <c r="G808" s="4" t="s">
        <v>646</v>
      </c>
      <c r="H808" s="15" t="s">
        <v>15</v>
      </c>
      <c r="I808" s="18" t="s">
        <v>16</v>
      </c>
      <c r="J808" s="18" t="s">
        <v>453</v>
      </c>
      <c r="K808" s="18"/>
      <c r="L808" s="18"/>
      <c r="M808" s="17"/>
      <c r="N808" s="33"/>
      <c r="O808" s="17"/>
      <c r="P808" s="17" t="s">
        <v>185</v>
      </c>
      <c r="Q808" s="17" t="s">
        <v>185</v>
      </c>
      <c r="R808" s="17" t="s">
        <v>867</v>
      </c>
      <c r="S808" s="17" t="s">
        <v>421</v>
      </c>
      <c r="AH808" s="25">
        <f t="shared" si="15"/>
        <v>0</v>
      </c>
      <c r="AI808" s="22">
        <v>4.08</v>
      </c>
      <c r="AJ808" s="22"/>
      <c r="AK808" s="22"/>
      <c r="AL808" s="22"/>
      <c r="AM808" s="15"/>
      <c r="AN808" s="4" t="s">
        <v>96</v>
      </c>
      <c r="AO808" s="4" t="s">
        <v>98</v>
      </c>
    </row>
    <row r="809" spans="1:41" x14ac:dyDescent="0.25">
      <c r="A809" s="4" t="s">
        <v>972</v>
      </c>
      <c r="B809" s="15" t="s">
        <v>452</v>
      </c>
      <c r="C809" s="21">
        <v>2015</v>
      </c>
      <c r="D809" s="15"/>
      <c r="E809" s="15" t="s">
        <v>179</v>
      </c>
      <c r="F809" s="4" t="s">
        <v>578</v>
      </c>
      <c r="G809" s="4" t="s">
        <v>646</v>
      </c>
      <c r="H809" s="15" t="s">
        <v>15</v>
      </c>
      <c r="I809" s="18" t="s">
        <v>16</v>
      </c>
      <c r="J809" s="18" t="s">
        <v>453</v>
      </c>
      <c r="K809" s="18"/>
      <c r="L809" s="18"/>
      <c r="M809" s="17"/>
      <c r="N809" s="33"/>
      <c r="O809" s="17"/>
      <c r="P809" s="17" t="s">
        <v>185</v>
      </c>
      <c r="Q809" s="17" t="s">
        <v>185</v>
      </c>
      <c r="R809" s="17" t="s">
        <v>867</v>
      </c>
      <c r="S809" s="17" t="s">
        <v>421</v>
      </c>
      <c r="AH809" s="25">
        <f t="shared" si="15"/>
        <v>0</v>
      </c>
      <c r="AI809" s="22">
        <v>7.1999999999999993</v>
      </c>
      <c r="AJ809" s="22"/>
      <c r="AK809" s="22"/>
      <c r="AL809" s="22"/>
      <c r="AM809" s="15"/>
      <c r="AN809" s="4" t="s">
        <v>96</v>
      </c>
      <c r="AO809" s="4" t="s">
        <v>98</v>
      </c>
    </row>
    <row r="810" spans="1:41" x14ac:dyDescent="0.25">
      <c r="A810" s="4" t="s">
        <v>973</v>
      </c>
      <c r="B810" s="15" t="s">
        <v>530</v>
      </c>
      <c r="C810" s="15">
        <v>2005</v>
      </c>
      <c r="D810" s="15"/>
      <c r="E810" s="15" t="s">
        <v>180</v>
      </c>
      <c r="F810" s="4" t="s">
        <v>578</v>
      </c>
      <c r="G810" s="4" t="s">
        <v>647</v>
      </c>
      <c r="H810" s="15" t="s">
        <v>15</v>
      </c>
      <c r="I810" s="15" t="s">
        <v>16</v>
      </c>
      <c r="J810" s="18" t="s">
        <v>100</v>
      </c>
      <c r="K810" s="18"/>
      <c r="L810" s="18"/>
      <c r="M810" s="16"/>
      <c r="N810" s="34"/>
      <c r="O810" s="17"/>
      <c r="P810" s="17" t="s">
        <v>185</v>
      </c>
      <c r="Q810" s="17" t="s">
        <v>185</v>
      </c>
      <c r="R810" s="17" t="s">
        <v>867</v>
      </c>
      <c r="S810" s="24" t="s">
        <v>417</v>
      </c>
      <c r="AH810" s="25">
        <f t="shared" si="15"/>
        <v>0</v>
      </c>
      <c r="AI810" s="15"/>
      <c r="AJ810" s="15"/>
      <c r="AK810" s="15"/>
      <c r="AL810" s="15"/>
      <c r="AM810" s="15">
        <v>0.432</v>
      </c>
      <c r="AN810" s="4" t="s">
        <v>96</v>
      </c>
      <c r="AO810" s="4" t="s">
        <v>98</v>
      </c>
    </row>
    <row r="811" spans="1:41" x14ac:dyDescent="0.25">
      <c r="A811" s="4" t="s">
        <v>973</v>
      </c>
      <c r="B811" s="15" t="s">
        <v>530</v>
      </c>
      <c r="C811" s="15">
        <v>2005</v>
      </c>
      <c r="D811" s="15"/>
      <c r="E811" s="15" t="s">
        <v>180</v>
      </c>
      <c r="F811" s="4" t="s">
        <v>578</v>
      </c>
      <c r="G811" s="4" t="s">
        <v>647</v>
      </c>
      <c r="H811" s="15" t="s">
        <v>15</v>
      </c>
      <c r="I811" s="15" t="s">
        <v>16</v>
      </c>
      <c r="J811" s="18" t="s">
        <v>100</v>
      </c>
      <c r="K811" s="18"/>
      <c r="L811" s="18"/>
      <c r="M811" s="16"/>
      <c r="N811" s="34"/>
      <c r="O811" s="17"/>
      <c r="P811" s="17" t="s">
        <v>185</v>
      </c>
      <c r="Q811" s="17" t="s">
        <v>185</v>
      </c>
      <c r="R811" s="17" t="s">
        <v>867</v>
      </c>
      <c r="S811" s="24" t="s">
        <v>417</v>
      </c>
      <c r="AH811" s="25">
        <f t="shared" si="15"/>
        <v>0</v>
      </c>
      <c r="AI811" s="15"/>
      <c r="AJ811" s="15"/>
      <c r="AK811" s="15"/>
      <c r="AL811" s="15"/>
      <c r="AM811" s="15">
        <v>0.24</v>
      </c>
      <c r="AN811" s="4" t="s">
        <v>96</v>
      </c>
      <c r="AO811" s="4" t="s">
        <v>98</v>
      </c>
    </row>
    <row r="812" spans="1:41" x14ac:dyDescent="0.25">
      <c r="A812" s="4" t="s">
        <v>973</v>
      </c>
      <c r="B812" s="15" t="s">
        <v>530</v>
      </c>
      <c r="C812" s="15">
        <v>2005</v>
      </c>
      <c r="D812" s="15"/>
      <c r="E812" s="15" t="s">
        <v>180</v>
      </c>
      <c r="F812" s="4" t="s">
        <v>578</v>
      </c>
      <c r="G812" s="4" t="s">
        <v>647</v>
      </c>
      <c r="H812" s="15" t="s">
        <v>15</v>
      </c>
      <c r="I812" s="15" t="s">
        <v>16</v>
      </c>
      <c r="J812" s="18" t="s">
        <v>100</v>
      </c>
      <c r="K812" s="18"/>
      <c r="L812" s="18"/>
      <c r="M812" s="16"/>
      <c r="N812" s="34"/>
      <c r="O812" s="17"/>
      <c r="P812" s="17" t="s">
        <v>185</v>
      </c>
      <c r="Q812" s="17" t="s">
        <v>185</v>
      </c>
      <c r="R812" s="17" t="s">
        <v>867</v>
      </c>
      <c r="S812" s="24" t="s">
        <v>417</v>
      </c>
      <c r="AH812" s="25">
        <f t="shared" si="15"/>
        <v>0</v>
      </c>
      <c r="AI812" s="15"/>
      <c r="AJ812" s="15"/>
      <c r="AK812" s="15"/>
      <c r="AL812" s="15"/>
      <c r="AM812" s="15">
        <v>4.8000000000000001E-2</v>
      </c>
      <c r="AN812" s="4" t="s">
        <v>96</v>
      </c>
      <c r="AO812" s="4" t="s">
        <v>98</v>
      </c>
    </row>
    <row r="813" spans="1:41" x14ac:dyDescent="0.25">
      <c r="A813" s="4" t="s">
        <v>973</v>
      </c>
      <c r="B813" s="15" t="s">
        <v>530</v>
      </c>
      <c r="C813" s="15">
        <v>2005</v>
      </c>
      <c r="D813" s="15"/>
      <c r="E813" s="15" t="s">
        <v>180</v>
      </c>
      <c r="F813" s="4" t="s">
        <v>578</v>
      </c>
      <c r="G813" s="4" t="s">
        <v>647</v>
      </c>
      <c r="H813" s="15" t="s">
        <v>15</v>
      </c>
      <c r="I813" s="15" t="s">
        <v>16</v>
      </c>
      <c r="J813" s="18" t="s">
        <v>100</v>
      </c>
      <c r="K813" s="18"/>
      <c r="L813" s="18"/>
      <c r="M813" s="16"/>
      <c r="N813" s="34"/>
      <c r="O813" s="17"/>
      <c r="P813" s="17" t="s">
        <v>185</v>
      </c>
      <c r="Q813" s="17" t="s">
        <v>185</v>
      </c>
      <c r="R813" s="17" t="s">
        <v>867</v>
      </c>
      <c r="S813" s="24" t="s">
        <v>417</v>
      </c>
      <c r="AH813" s="25">
        <f t="shared" si="15"/>
        <v>0</v>
      </c>
      <c r="AI813" s="15"/>
      <c r="AJ813" s="15"/>
      <c r="AK813" s="15"/>
      <c r="AL813" s="15"/>
      <c r="AM813" s="15">
        <v>5.04E-2</v>
      </c>
      <c r="AN813" s="4" t="s">
        <v>96</v>
      </c>
      <c r="AO813" s="4" t="s">
        <v>98</v>
      </c>
    </row>
    <row r="814" spans="1:41" x14ac:dyDescent="0.25">
      <c r="A814" s="4" t="s">
        <v>973</v>
      </c>
      <c r="B814" s="15" t="s">
        <v>454</v>
      </c>
      <c r="C814" s="21">
        <v>2005</v>
      </c>
      <c r="D814" s="15"/>
      <c r="E814" s="15" t="s">
        <v>180</v>
      </c>
      <c r="F814" s="4" t="s">
        <v>578</v>
      </c>
      <c r="G814" s="4" t="s">
        <v>647</v>
      </c>
      <c r="H814" s="15" t="s">
        <v>15</v>
      </c>
      <c r="I814" s="18" t="s">
        <v>16</v>
      </c>
      <c r="J814" s="18" t="s">
        <v>100</v>
      </c>
      <c r="K814" s="18"/>
      <c r="L814" s="18"/>
      <c r="M814" s="17"/>
      <c r="N814" s="33"/>
      <c r="O814" s="17"/>
      <c r="P814" s="17" t="s">
        <v>185</v>
      </c>
      <c r="Q814" s="17" t="s">
        <v>185</v>
      </c>
      <c r="R814" s="17" t="s">
        <v>867</v>
      </c>
      <c r="S814" s="17" t="s">
        <v>417</v>
      </c>
      <c r="AH814" s="25">
        <f t="shared" si="15"/>
        <v>0</v>
      </c>
      <c r="AI814" s="22">
        <v>0.33600000000000002</v>
      </c>
      <c r="AJ814" s="22"/>
      <c r="AK814" s="22"/>
      <c r="AL814" s="22"/>
      <c r="AM814" s="15"/>
      <c r="AN814" s="4" t="s">
        <v>96</v>
      </c>
      <c r="AO814" s="4" t="s">
        <v>98</v>
      </c>
    </row>
    <row r="815" spans="1:41" x14ac:dyDescent="0.25">
      <c r="A815" s="4" t="s">
        <v>973</v>
      </c>
      <c r="B815" s="15" t="s">
        <v>454</v>
      </c>
      <c r="C815" s="21">
        <v>2005</v>
      </c>
      <c r="D815" s="15"/>
      <c r="E815" s="15" t="s">
        <v>180</v>
      </c>
      <c r="F815" s="4" t="s">
        <v>578</v>
      </c>
      <c r="G815" s="4" t="s">
        <v>647</v>
      </c>
      <c r="H815" s="15" t="s">
        <v>15</v>
      </c>
      <c r="I815" s="18" t="s">
        <v>16</v>
      </c>
      <c r="J815" s="18" t="s">
        <v>100</v>
      </c>
      <c r="K815" s="18"/>
      <c r="L815" s="18"/>
      <c r="M815" s="17"/>
      <c r="N815" s="33"/>
      <c r="O815" s="17"/>
      <c r="P815" s="17" t="s">
        <v>185</v>
      </c>
      <c r="Q815" s="17" t="s">
        <v>185</v>
      </c>
      <c r="R815" s="17" t="s">
        <v>867</v>
      </c>
      <c r="S815" s="17" t="s">
        <v>417</v>
      </c>
      <c r="AH815" s="25">
        <f t="shared" si="15"/>
        <v>0</v>
      </c>
      <c r="AI815" s="22">
        <v>9.6000000000000002E-2</v>
      </c>
      <c r="AJ815" s="22"/>
      <c r="AK815" s="22"/>
      <c r="AL815" s="22"/>
      <c r="AM815" s="15"/>
      <c r="AN815" s="4" t="s">
        <v>96</v>
      </c>
      <c r="AO815" s="4" t="s">
        <v>98</v>
      </c>
    </row>
    <row r="816" spans="1:41" x14ac:dyDescent="0.25">
      <c r="A816" s="4" t="s">
        <v>973</v>
      </c>
      <c r="B816" s="15" t="s">
        <v>454</v>
      </c>
      <c r="C816" s="21">
        <v>2005</v>
      </c>
      <c r="D816" s="15"/>
      <c r="E816" s="15" t="s">
        <v>180</v>
      </c>
      <c r="F816" s="4" t="s">
        <v>578</v>
      </c>
      <c r="G816" s="4" t="s">
        <v>647</v>
      </c>
      <c r="H816" s="15" t="s">
        <v>15</v>
      </c>
      <c r="I816" s="18" t="s">
        <v>16</v>
      </c>
      <c r="J816" s="18" t="s">
        <v>100</v>
      </c>
      <c r="K816" s="18"/>
      <c r="L816" s="18"/>
      <c r="M816" s="17"/>
      <c r="N816" s="33"/>
      <c r="O816" s="17"/>
      <c r="P816" s="17" t="s">
        <v>185</v>
      </c>
      <c r="Q816" s="17" t="s">
        <v>185</v>
      </c>
      <c r="R816" s="17" t="s">
        <v>867</v>
      </c>
      <c r="S816" s="17" t="s">
        <v>417</v>
      </c>
      <c r="AH816" s="25">
        <f t="shared" si="15"/>
        <v>0</v>
      </c>
      <c r="AI816" s="22">
        <v>13.703999999999999</v>
      </c>
      <c r="AJ816" s="22"/>
      <c r="AK816" s="22"/>
      <c r="AL816" s="22"/>
      <c r="AM816" s="15"/>
      <c r="AN816" s="4" t="s">
        <v>96</v>
      </c>
      <c r="AO816" s="4" t="s">
        <v>98</v>
      </c>
    </row>
    <row r="817" spans="1:41" x14ac:dyDescent="0.25">
      <c r="A817" s="4" t="s">
        <v>973</v>
      </c>
      <c r="B817" s="15" t="s">
        <v>454</v>
      </c>
      <c r="C817" s="21">
        <v>2005</v>
      </c>
      <c r="D817" s="15"/>
      <c r="E817" s="15" t="s">
        <v>180</v>
      </c>
      <c r="F817" s="4" t="s">
        <v>578</v>
      </c>
      <c r="G817" s="4" t="s">
        <v>647</v>
      </c>
      <c r="H817" s="15" t="s">
        <v>15</v>
      </c>
      <c r="I817" s="18" t="s">
        <v>16</v>
      </c>
      <c r="J817" s="18" t="s">
        <v>100</v>
      </c>
      <c r="K817" s="18"/>
      <c r="L817" s="18"/>
      <c r="M817" s="17"/>
      <c r="N817" s="33"/>
      <c r="O817" s="17"/>
      <c r="P817" s="17" t="s">
        <v>185</v>
      </c>
      <c r="Q817" s="17" t="s">
        <v>185</v>
      </c>
      <c r="R817" s="17" t="s">
        <v>867</v>
      </c>
      <c r="S817" s="17" t="s">
        <v>417</v>
      </c>
      <c r="AH817" s="25">
        <f t="shared" si="15"/>
        <v>0</v>
      </c>
      <c r="AI817" s="22">
        <v>19.847999999999999</v>
      </c>
      <c r="AJ817" s="22"/>
      <c r="AK817" s="22"/>
      <c r="AL817" s="22"/>
      <c r="AM817" s="15"/>
      <c r="AN817" s="4" t="s">
        <v>96</v>
      </c>
      <c r="AO817" s="4" t="s">
        <v>98</v>
      </c>
    </row>
    <row r="818" spans="1:41" x14ac:dyDescent="0.25">
      <c r="A818" s="4" t="s">
        <v>973</v>
      </c>
      <c r="B818" s="15" t="s">
        <v>454</v>
      </c>
      <c r="C818" s="21">
        <v>2005</v>
      </c>
      <c r="D818" s="15"/>
      <c r="E818" s="15" t="s">
        <v>180</v>
      </c>
      <c r="F818" s="4" t="s">
        <v>578</v>
      </c>
      <c r="G818" s="4" t="s">
        <v>647</v>
      </c>
      <c r="H818" s="15" t="s">
        <v>15</v>
      </c>
      <c r="I818" s="18" t="s">
        <v>16</v>
      </c>
      <c r="J818" s="18" t="s">
        <v>100</v>
      </c>
      <c r="K818" s="18"/>
      <c r="L818" s="18"/>
      <c r="M818" s="17"/>
      <c r="N818" s="33"/>
      <c r="O818" s="17"/>
      <c r="P818" s="17" t="s">
        <v>185</v>
      </c>
      <c r="Q818" s="17" t="s">
        <v>185</v>
      </c>
      <c r="R818" s="17" t="s">
        <v>867</v>
      </c>
      <c r="S818" s="17" t="s">
        <v>417</v>
      </c>
      <c r="AH818" s="25">
        <f t="shared" si="15"/>
        <v>0</v>
      </c>
      <c r="AI818" s="22">
        <v>0.52800000000000002</v>
      </c>
      <c r="AJ818" s="22"/>
      <c r="AK818" s="22"/>
      <c r="AL818" s="22"/>
      <c r="AM818" s="15"/>
      <c r="AN818" s="4" t="s">
        <v>96</v>
      </c>
      <c r="AO818" s="4" t="s">
        <v>98</v>
      </c>
    </row>
    <row r="819" spans="1:41" x14ac:dyDescent="0.25">
      <c r="A819" s="4" t="s">
        <v>973</v>
      </c>
      <c r="B819" s="15" t="s">
        <v>454</v>
      </c>
      <c r="C819" s="21">
        <v>2005</v>
      </c>
      <c r="D819" s="15"/>
      <c r="E819" s="15" t="s">
        <v>180</v>
      </c>
      <c r="F819" s="4" t="s">
        <v>578</v>
      </c>
      <c r="G819" s="4" t="s">
        <v>647</v>
      </c>
      <c r="H819" s="15" t="s">
        <v>15</v>
      </c>
      <c r="I819" s="18" t="s">
        <v>16</v>
      </c>
      <c r="J819" s="18" t="s">
        <v>100</v>
      </c>
      <c r="K819" s="18"/>
      <c r="L819" s="18"/>
      <c r="M819" s="17"/>
      <c r="N819" s="33"/>
      <c r="O819" s="17"/>
      <c r="P819" s="17" t="s">
        <v>185</v>
      </c>
      <c r="Q819" s="17" t="s">
        <v>185</v>
      </c>
      <c r="R819" s="17" t="s">
        <v>867</v>
      </c>
      <c r="S819" s="17" t="s">
        <v>417</v>
      </c>
      <c r="AH819" s="25">
        <f t="shared" si="15"/>
        <v>0</v>
      </c>
      <c r="AI819" s="22">
        <v>0.624</v>
      </c>
      <c r="AJ819" s="22"/>
      <c r="AK819" s="22"/>
      <c r="AL819" s="22"/>
      <c r="AM819" s="15"/>
      <c r="AN819" s="4" t="s">
        <v>96</v>
      </c>
      <c r="AO819" s="4" t="s">
        <v>98</v>
      </c>
    </row>
    <row r="820" spans="1:41" x14ac:dyDescent="0.25">
      <c r="A820" s="4" t="s">
        <v>973</v>
      </c>
      <c r="B820" s="15" t="s">
        <v>454</v>
      </c>
      <c r="C820" s="21">
        <v>2005</v>
      </c>
      <c r="D820" s="15"/>
      <c r="E820" s="15" t="s">
        <v>180</v>
      </c>
      <c r="F820" s="4" t="s">
        <v>578</v>
      </c>
      <c r="G820" s="4" t="s">
        <v>647</v>
      </c>
      <c r="H820" s="15" t="s">
        <v>15</v>
      </c>
      <c r="I820" s="18" t="s">
        <v>16</v>
      </c>
      <c r="J820" s="18" t="s">
        <v>100</v>
      </c>
      <c r="K820" s="18"/>
      <c r="L820" s="18"/>
      <c r="M820" s="17"/>
      <c r="N820" s="33"/>
      <c r="O820" s="17"/>
      <c r="P820" s="17" t="s">
        <v>185</v>
      </c>
      <c r="Q820" s="17" t="s">
        <v>185</v>
      </c>
      <c r="R820" s="17" t="s">
        <v>867</v>
      </c>
      <c r="S820" s="17" t="s">
        <v>417</v>
      </c>
      <c r="AH820" s="25">
        <f t="shared" si="15"/>
        <v>0</v>
      </c>
      <c r="AI820" s="22">
        <v>0.16800000000000001</v>
      </c>
      <c r="AJ820" s="22"/>
      <c r="AK820" s="22"/>
      <c r="AL820" s="22"/>
      <c r="AM820" s="15"/>
      <c r="AN820" s="4" t="s">
        <v>96</v>
      </c>
      <c r="AO820" s="4" t="s">
        <v>98</v>
      </c>
    </row>
    <row r="821" spans="1:41" x14ac:dyDescent="0.25">
      <c r="A821" s="4" t="s">
        <v>973</v>
      </c>
      <c r="B821" s="15" t="s">
        <v>454</v>
      </c>
      <c r="C821" s="21">
        <v>2005</v>
      </c>
      <c r="D821" s="15"/>
      <c r="E821" s="15" t="s">
        <v>180</v>
      </c>
      <c r="F821" s="4" t="s">
        <v>578</v>
      </c>
      <c r="G821" s="4" t="s">
        <v>647</v>
      </c>
      <c r="H821" s="15" t="s">
        <v>15</v>
      </c>
      <c r="I821" s="18" t="s">
        <v>16</v>
      </c>
      <c r="J821" s="18" t="s">
        <v>100</v>
      </c>
      <c r="K821" s="18"/>
      <c r="L821" s="18"/>
      <c r="M821" s="17"/>
      <c r="N821" s="33"/>
      <c r="O821" s="17"/>
      <c r="P821" s="17" t="s">
        <v>185</v>
      </c>
      <c r="Q821" s="17" t="s">
        <v>185</v>
      </c>
      <c r="R821" s="17" t="s">
        <v>867</v>
      </c>
      <c r="S821" s="17" t="s">
        <v>417</v>
      </c>
      <c r="AH821" s="25">
        <f t="shared" si="15"/>
        <v>0</v>
      </c>
      <c r="AI821" s="22">
        <v>0.26400000000000001</v>
      </c>
      <c r="AJ821" s="22"/>
      <c r="AK821" s="22"/>
      <c r="AL821" s="22"/>
      <c r="AM821" s="15"/>
      <c r="AN821" s="4" t="s">
        <v>96</v>
      </c>
      <c r="AO821" s="4" t="s">
        <v>98</v>
      </c>
    </row>
    <row r="822" spans="1:41" x14ac:dyDescent="0.25">
      <c r="A822" s="4" t="s">
        <v>973</v>
      </c>
      <c r="B822" s="15" t="s">
        <v>454</v>
      </c>
      <c r="C822" s="21">
        <v>2005</v>
      </c>
      <c r="D822" s="15"/>
      <c r="E822" s="15" t="s">
        <v>180</v>
      </c>
      <c r="F822" s="4" t="s">
        <v>578</v>
      </c>
      <c r="G822" s="4" t="s">
        <v>647</v>
      </c>
      <c r="H822" s="15" t="s">
        <v>15</v>
      </c>
      <c r="I822" s="18" t="s">
        <v>16</v>
      </c>
      <c r="J822" s="18" t="s">
        <v>100</v>
      </c>
      <c r="K822" s="18"/>
      <c r="L822" s="18"/>
      <c r="M822" s="17"/>
      <c r="N822" s="33"/>
      <c r="O822" s="17"/>
      <c r="P822" s="17" t="s">
        <v>185</v>
      </c>
      <c r="Q822" s="17" t="s">
        <v>185</v>
      </c>
      <c r="R822" s="17" t="s">
        <v>867</v>
      </c>
      <c r="S822" s="17" t="s">
        <v>417</v>
      </c>
      <c r="AH822" s="25">
        <f t="shared" si="15"/>
        <v>0</v>
      </c>
      <c r="AI822" s="22">
        <v>11.16</v>
      </c>
      <c r="AJ822" s="22"/>
      <c r="AK822" s="22"/>
      <c r="AL822" s="22"/>
      <c r="AM822" s="15"/>
      <c r="AN822" s="4" t="s">
        <v>96</v>
      </c>
      <c r="AO822" s="4" t="s">
        <v>98</v>
      </c>
    </row>
    <row r="823" spans="1:41" x14ac:dyDescent="0.25">
      <c r="A823" s="4" t="s">
        <v>973</v>
      </c>
      <c r="B823" s="15" t="s">
        <v>454</v>
      </c>
      <c r="C823" s="21">
        <v>2005</v>
      </c>
      <c r="D823" s="15"/>
      <c r="E823" s="15" t="s">
        <v>180</v>
      </c>
      <c r="F823" s="4" t="s">
        <v>578</v>
      </c>
      <c r="G823" s="4" t="s">
        <v>647</v>
      </c>
      <c r="H823" s="15" t="s">
        <v>15</v>
      </c>
      <c r="I823" s="18" t="s">
        <v>16</v>
      </c>
      <c r="J823" s="18" t="s">
        <v>100</v>
      </c>
      <c r="K823" s="18"/>
      <c r="L823" s="18"/>
      <c r="M823" s="17"/>
      <c r="N823" s="33"/>
      <c r="O823" s="17"/>
      <c r="P823" s="17" t="s">
        <v>185</v>
      </c>
      <c r="Q823" s="17" t="s">
        <v>185</v>
      </c>
      <c r="R823" s="17" t="s">
        <v>867</v>
      </c>
      <c r="S823" s="17" t="s">
        <v>417</v>
      </c>
      <c r="AH823" s="25">
        <f t="shared" ref="AH823:AH854" si="16">(AB823*(14.01/18.04))+(AC823*(14.01/62))+(AD823*(14.01/46.01))</f>
        <v>0</v>
      </c>
      <c r="AI823" s="22">
        <v>3.6719999999999997</v>
      </c>
      <c r="AJ823" s="22"/>
      <c r="AK823" s="22"/>
      <c r="AL823" s="22"/>
      <c r="AM823" s="15"/>
      <c r="AN823" s="4" t="s">
        <v>96</v>
      </c>
      <c r="AO823" s="4" t="s">
        <v>98</v>
      </c>
    </row>
    <row r="824" spans="1:41" ht="13.8" customHeight="1" x14ac:dyDescent="0.3">
      <c r="A824" s="4" t="s">
        <v>595</v>
      </c>
      <c r="B824" s="4" t="s">
        <v>265</v>
      </c>
      <c r="C824" s="4">
        <v>2013</v>
      </c>
      <c r="D824" s="11" t="s">
        <v>1201</v>
      </c>
      <c r="E824" s="4" t="s">
        <v>179</v>
      </c>
      <c r="F824" s="4" t="s">
        <v>579</v>
      </c>
      <c r="G824" s="4" t="s">
        <v>1182</v>
      </c>
      <c r="H824" s="4" t="s">
        <v>15</v>
      </c>
      <c r="I824" s="4" t="s">
        <v>63</v>
      </c>
      <c r="J824" s="4" t="s">
        <v>1183</v>
      </c>
      <c r="K824">
        <v>20.468599999999999</v>
      </c>
      <c r="L824">
        <v>85.879199999999997</v>
      </c>
      <c r="M824" s="4">
        <v>153</v>
      </c>
      <c r="N824" s="6" t="s">
        <v>1184</v>
      </c>
      <c r="O824" s="4" t="s">
        <v>1185</v>
      </c>
      <c r="P824" s="5" t="s">
        <v>423</v>
      </c>
      <c r="Q824" s="5" t="s">
        <v>868</v>
      </c>
      <c r="R824" s="5" t="s">
        <v>44</v>
      </c>
      <c r="S824" s="5" t="s">
        <v>420</v>
      </c>
      <c r="U824" s="4">
        <v>50</v>
      </c>
      <c r="V824" s="4">
        <v>0.2</v>
      </c>
      <c r="W824" s="4">
        <v>800</v>
      </c>
      <c r="X824" s="4" t="s">
        <v>99</v>
      </c>
      <c r="Z824" s="4">
        <v>6.5</v>
      </c>
      <c r="AH824" s="4">
        <f t="shared" si="16"/>
        <v>0</v>
      </c>
      <c r="AI824" s="4">
        <f>10.6*24</f>
        <v>254.39999999999998</v>
      </c>
      <c r="AM824" s="4">
        <f>0.89*24</f>
        <v>21.36</v>
      </c>
      <c r="AN824" s="4" t="s">
        <v>96</v>
      </c>
      <c r="AO824" s="4" t="s">
        <v>97</v>
      </c>
    </row>
    <row r="825" spans="1:41" x14ac:dyDescent="0.25">
      <c r="A825" s="4" t="s">
        <v>974</v>
      </c>
      <c r="B825" s="15" t="s">
        <v>455</v>
      </c>
      <c r="C825" s="21">
        <v>2022</v>
      </c>
      <c r="D825" s="15" t="s">
        <v>852</v>
      </c>
      <c r="E825" s="12" t="s">
        <v>179</v>
      </c>
      <c r="F825" s="4" t="s">
        <v>579</v>
      </c>
      <c r="G825" s="4" t="s">
        <v>652</v>
      </c>
      <c r="H825" s="15" t="s">
        <v>15</v>
      </c>
      <c r="I825" s="18" t="s">
        <v>16</v>
      </c>
      <c r="J825" s="18" t="s">
        <v>100</v>
      </c>
      <c r="K825" s="18"/>
      <c r="L825" s="18"/>
      <c r="M825" s="17"/>
      <c r="N825" s="33"/>
      <c r="O825" s="17"/>
      <c r="P825" s="17" t="s">
        <v>185</v>
      </c>
      <c r="Q825" s="17" t="s">
        <v>185</v>
      </c>
      <c r="R825" s="17" t="s">
        <v>867</v>
      </c>
      <c r="S825" s="17" t="s">
        <v>417</v>
      </c>
      <c r="AH825" s="25">
        <f t="shared" si="16"/>
        <v>0</v>
      </c>
      <c r="AI825" s="22">
        <v>0.3216</v>
      </c>
      <c r="AJ825" s="22"/>
      <c r="AK825" s="22"/>
      <c r="AL825" s="22"/>
      <c r="AM825" s="15"/>
      <c r="AN825" s="4" t="s">
        <v>96</v>
      </c>
      <c r="AO825" s="4" t="s">
        <v>98</v>
      </c>
    </row>
    <row r="826" spans="1:41" x14ac:dyDescent="0.25">
      <c r="A826" s="4" t="s">
        <v>975</v>
      </c>
      <c r="B826" s="15" t="s">
        <v>456</v>
      </c>
      <c r="C826" s="21">
        <v>2012</v>
      </c>
      <c r="D826" s="15"/>
      <c r="E826" s="12" t="s">
        <v>179</v>
      </c>
      <c r="F826" s="4" t="s">
        <v>578</v>
      </c>
      <c r="G826" s="4" t="s">
        <v>653</v>
      </c>
      <c r="H826" s="15" t="s">
        <v>15</v>
      </c>
      <c r="I826" s="18" t="s">
        <v>16</v>
      </c>
      <c r="J826" s="18" t="s">
        <v>457</v>
      </c>
      <c r="K826" s="18"/>
      <c r="L826" s="18"/>
      <c r="M826" s="17"/>
      <c r="N826" s="33"/>
      <c r="O826" s="17"/>
      <c r="P826" s="17" t="s">
        <v>185</v>
      </c>
      <c r="Q826" s="17" t="s">
        <v>185</v>
      </c>
      <c r="R826" s="17" t="s">
        <v>867</v>
      </c>
      <c r="S826" s="17" t="s">
        <v>417</v>
      </c>
      <c r="AH826" s="8">
        <f t="shared" si="16"/>
        <v>0</v>
      </c>
      <c r="AI826" s="22">
        <v>4.08</v>
      </c>
      <c r="AJ826" s="22"/>
      <c r="AK826" s="22"/>
      <c r="AL826" s="22"/>
      <c r="AM826" s="15"/>
      <c r="AN826" s="4" t="s">
        <v>96</v>
      </c>
      <c r="AO826" s="4" t="s">
        <v>98</v>
      </c>
    </row>
    <row r="827" spans="1:41" x14ac:dyDescent="0.25">
      <c r="A827" s="4" t="s">
        <v>975</v>
      </c>
      <c r="B827" s="15" t="s">
        <v>456</v>
      </c>
      <c r="C827" s="21">
        <v>2012</v>
      </c>
      <c r="D827" s="15"/>
      <c r="E827" s="12" t="s">
        <v>179</v>
      </c>
      <c r="F827" s="4" t="s">
        <v>578</v>
      </c>
      <c r="G827" s="4" t="s">
        <v>653</v>
      </c>
      <c r="H827" s="15" t="s">
        <v>15</v>
      </c>
      <c r="I827" s="18" t="s">
        <v>16</v>
      </c>
      <c r="J827" s="18" t="s">
        <v>457</v>
      </c>
      <c r="K827" s="18"/>
      <c r="L827" s="18"/>
      <c r="M827" s="17"/>
      <c r="N827" s="33"/>
      <c r="O827" s="17"/>
      <c r="P827" s="17" t="s">
        <v>423</v>
      </c>
      <c r="Q827" s="17" t="s">
        <v>868</v>
      </c>
      <c r="R827" s="17" t="s">
        <v>867</v>
      </c>
      <c r="S827" s="17" t="s">
        <v>417</v>
      </c>
      <c r="AH827" s="8">
        <f t="shared" si="16"/>
        <v>0</v>
      </c>
      <c r="AI827" s="22">
        <v>4.08</v>
      </c>
      <c r="AJ827" s="22"/>
      <c r="AK827" s="22"/>
      <c r="AL827" s="22"/>
      <c r="AM827" s="15"/>
      <c r="AN827" s="4" t="s">
        <v>96</v>
      </c>
      <c r="AO827" s="4" t="s">
        <v>98</v>
      </c>
    </row>
    <row r="828" spans="1:41" x14ac:dyDescent="0.25">
      <c r="A828" s="4" t="s">
        <v>976</v>
      </c>
      <c r="B828" s="15" t="s">
        <v>458</v>
      </c>
      <c r="C828" s="21">
        <v>2021</v>
      </c>
      <c r="D828" s="12" t="s">
        <v>784</v>
      </c>
      <c r="E828" s="12" t="s">
        <v>179</v>
      </c>
      <c r="F828" s="4" t="s">
        <v>579</v>
      </c>
      <c r="G828" s="4" t="s">
        <v>654</v>
      </c>
      <c r="H828" s="15" t="s">
        <v>15</v>
      </c>
      <c r="I828" s="18" t="s">
        <v>16</v>
      </c>
      <c r="J828" s="18" t="s">
        <v>191</v>
      </c>
      <c r="K828" s="18"/>
      <c r="L828" s="18"/>
      <c r="M828" s="17"/>
      <c r="N828" s="33"/>
      <c r="O828" s="17"/>
      <c r="P828" s="17" t="s">
        <v>423</v>
      </c>
      <c r="Q828" s="17" t="s">
        <v>868</v>
      </c>
      <c r="R828" s="17" t="s">
        <v>867</v>
      </c>
      <c r="S828" s="17" t="s">
        <v>421</v>
      </c>
      <c r="AH828" s="8">
        <f t="shared" si="16"/>
        <v>0</v>
      </c>
      <c r="AI828" s="22">
        <v>7.0559999999999992</v>
      </c>
      <c r="AJ828" s="22"/>
      <c r="AK828" s="22"/>
      <c r="AL828" s="22"/>
      <c r="AM828" s="15"/>
      <c r="AN828" s="4" t="s">
        <v>96</v>
      </c>
      <c r="AO828" s="4" t="s">
        <v>98</v>
      </c>
    </row>
    <row r="829" spans="1:41" x14ac:dyDescent="0.25">
      <c r="A829" s="4" t="s">
        <v>977</v>
      </c>
      <c r="B829" s="15" t="s">
        <v>459</v>
      </c>
      <c r="C829" s="21">
        <v>2013</v>
      </c>
      <c r="D829" s="15"/>
      <c r="E829" s="12" t="s">
        <v>179</v>
      </c>
      <c r="F829" s="4" t="s">
        <v>579</v>
      </c>
      <c r="G829" s="4" t="s">
        <v>655</v>
      </c>
      <c r="H829" s="15" t="s">
        <v>15</v>
      </c>
      <c r="I829" s="18" t="s">
        <v>16</v>
      </c>
      <c r="J829" s="18" t="s">
        <v>457</v>
      </c>
      <c r="K829" s="18"/>
      <c r="L829" s="18"/>
      <c r="M829" s="17"/>
      <c r="N829" s="33"/>
      <c r="O829" s="17"/>
      <c r="P829" s="17" t="s">
        <v>185</v>
      </c>
      <c r="Q829" s="17" t="s">
        <v>185</v>
      </c>
      <c r="R829" s="17" t="s">
        <v>867</v>
      </c>
      <c r="S829" s="17" t="s">
        <v>417</v>
      </c>
      <c r="AH829" s="8">
        <f t="shared" si="16"/>
        <v>0</v>
      </c>
      <c r="AI829" s="22">
        <v>2.64</v>
      </c>
      <c r="AJ829" s="22"/>
      <c r="AK829" s="22"/>
      <c r="AL829" s="22"/>
      <c r="AM829" s="15"/>
      <c r="AN829" s="4" t="s">
        <v>96</v>
      </c>
      <c r="AO829" s="4" t="s">
        <v>98</v>
      </c>
    </row>
    <row r="830" spans="1:41" x14ac:dyDescent="0.25">
      <c r="A830" s="4" t="s">
        <v>977</v>
      </c>
      <c r="B830" s="15" t="s">
        <v>460</v>
      </c>
      <c r="C830" s="15">
        <v>2013</v>
      </c>
      <c r="D830" s="15"/>
      <c r="E830" s="15" t="s">
        <v>179</v>
      </c>
      <c r="F830" s="4" t="s">
        <v>579</v>
      </c>
      <c r="G830" s="4" t="s">
        <v>655</v>
      </c>
      <c r="H830" s="15" t="s">
        <v>15</v>
      </c>
      <c r="I830" s="15" t="s">
        <v>16</v>
      </c>
      <c r="J830" s="18" t="s">
        <v>457</v>
      </c>
      <c r="K830" s="18"/>
      <c r="L830" s="18"/>
      <c r="M830" s="16"/>
      <c r="N830" s="34"/>
      <c r="O830" s="17"/>
      <c r="P830" s="17" t="s">
        <v>185</v>
      </c>
      <c r="Q830" s="17" t="s">
        <v>185</v>
      </c>
      <c r="R830" s="17" t="s">
        <v>867</v>
      </c>
      <c r="S830" s="24" t="s">
        <v>417</v>
      </c>
      <c r="AH830" s="8">
        <f t="shared" si="16"/>
        <v>0</v>
      </c>
      <c r="AI830" s="15"/>
      <c r="AJ830" s="15"/>
      <c r="AK830" s="15"/>
      <c r="AL830" s="15"/>
      <c r="AM830" s="15">
        <v>0.27479999999999999</v>
      </c>
      <c r="AN830" s="4" t="s">
        <v>96</v>
      </c>
      <c r="AO830" s="4" t="s">
        <v>98</v>
      </c>
    </row>
    <row r="831" spans="1:41" x14ac:dyDescent="0.25">
      <c r="A831" s="4" t="s">
        <v>977</v>
      </c>
      <c r="B831" s="15" t="s">
        <v>460</v>
      </c>
      <c r="C831" s="21">
        <v>2013</v>
      </c>
      <c r="D831" s="15"/>
      <c r="E831" s="12" t="s">
        <v>179</v>
      </c>
      <c r="F831" s="4" t="s">
        <v>579</v>
      </c>
      <c r="G831" s="4" t="s">
        <v>655</v>
      </c>
      <c r="H831" s="15" t="s">
        <v>15</v>
      </c>
      <c r="I831" s="18" t="s">
        <v>16</v>
      </c>
      <c r="J831" s="18" t="s">
        <v>457</v>
      </c>
      <c r="K831" s="18"/>
      <c r="L831" s="18"/>
      <c r="M831" s="17"/>
      <c r="N831" s="33"/>
      <c r="O831" s="17"/>
      <c r="P831" s="17" t="s">
        <v>185</v>
      </c>
      <c r="Q831" s="17" t="s">
        <v>185</v>
      </c>
      <c r="R831" s="17" t="s">
        <v>867</v>
      </c>
      <c r="S831" s="17" t="s">
        <v>417</v>
      </c>
      <c r="AH831" s="8">
        <f t="shared" si="16"/>
        <v>0</v>
      </c>
      <c r="AI831" s="22">
        <v>4.5600000000000005</v>
      </c>
      <c r="AJ831" s="22"/>
      <c r="AK831" s="22"/>
      <c r="AL831" s="22"/>
      <c r="AM831" s="15"/>
      <c r="AN831" s="4" t="s">
        <v>96</v>
      </c>
      <c r="AO831" s="4" t="s">
        <v>98</v>
      </c>
    </row>
    <row r="832" spans="1:41" x14ac:dyDescent="0.25">
      <c r="A832" s="4" t="s">
        <v>977</v>
      </c>
      <c r="B832" s="15" t="s">
        <v>460</v>
      </c>
      <c r="C832" s="15">
        <v>2013</v>
      </c>
      <c r="D832" s="15"/>
      <c r="E832" s="12" t="s">
        <v>179</v>
      </c>
      <c r="F832" s="4" t="s">
        <v>579</v>
      </c>
      <c r="G832" s="4" t="s">
        <v>655</v>
      </c>
      <c r="H832" s="15" t="s">
        <v>15</v>
      </c>
      <c r="I832" s="15" t="s">
        <v>16</v>
      </c>
      <c r="J832" s="18" t="s">
        <v>457</v>
      </c>
      <c r="K832" s="18"/>
      <c r="L832" s="18"/>
      <c r="M832" s="16"/>
      <c r="N832" s="34"/>
      <c r="O832" s="17"/>
      <c r="P832" s="17" t="s">
        <v>185</v>
      </c>
      <c r="Q832" s="17" t="s">
        <v>185</v>
      </c>
      <c r="R832" s="17" t="s">
        <v>867</v>
      </c>
      <c r="S832" s="24" t="s">
        <v>417</v>
      </c>
      <c r="AH832" s="8">
        <f t="shared" si="16"/>
        <v>0</v>
      </c>
      <c r="AI832" s="15"/>
      <c r="AJ832" s="15"/>
      <c r="AK832" s="15"/>
      <c r="AL832" s="15"/>
      <c r="AM832" s="15">
        <v>7.0800000000000002E-2</v>
      </c>
      <c r="AN832" s="4" t="s">
        <v>96</v>
      </c>
      <c r="AO832" s="4" t="s">
        <v>98</v>
      </c>
    </row>
    <row r="833" spans="1:41" x14ac:dyDescent="0.25">
      <c r="A833" s="4" t="s">
        <v>978</v>
      </c>
      <c r="B833" s="12" t="s">
        <v>461</v>
      </c>
      <c r="C833" s="12">
        <v>2016</v>
      </c>
      <c r="D833" s="12" t="s">
        <v>853</v>
      </c>
      <c r="E833" s="12" t="s">
        <v>179</v>
      </c>
      <c r="F833" s="4" t="s">
        <v>579</v>
      </c>
      <c r="G833" s="4" t="s">
        <v>656</v>
      </c>
      <c r="H833" s="12" t="s">
        <v>15</v>
      </c>
      <c r="I833" s="12" t="s">
        <v>16</v>
      </c>
      <c r="J833" s="12" t="s">
        <v>100</v>
      </c>
      <c r="K833" s="12"/>
      <c r="L833" s="12"/>
      <c r="M833" s="13"/>
      <c r="N833" s="35"/>
      <c r="O833" s="13"/>
      <c r="P833" s="13" t="s">
        <v>423</v>
      </c>
      <c r="Q833" s="17" t="s">
        <v>868</v>
      </c>
      <c r="R833" s="13" t="s">
        <v>37</v>
      </c>
      <c r="S833" s="13" t="s">
        <v>37</v>
      </c>
      <c r="AH833" s="8">
        <f t="shared" si="16"/>
        <v>0</v>
      </c>
      <c r="AI833" s="26">
        <v>11.52</v>
      </c>
      <c r="AJ833" s="26"/>
      <c r="AK833" s="26"/>
      <c r="AL833" s="26"/>
      <c r="AM833" s="12"/>
      <c r="AN833" s="4" t="s">
        <v>96</v>
      </c>
      <c r="AO833" s="4" t="s">
        <v>98</v>
      </c>
    </row>
    <row r="834" spans="1:41" x14ac:dyDescent="0.25">
      <c r="A834" s="4" t="s">
        <v>978</v>
      </c>
      <c r="B834" s="28" t="s">
        <v>461</v>
      </c>
      <c r="C834" s="15">
        <v>2016</v>
      </c>
      <c r="D834" s="15" t="s">
        <v>853</v>
      </c>
      <c r="E834" s="12" t="s">
        <v>179</v>
      </c>
      <c r="F834" s="4" t="s">
        <v>579</v>
      </c>
      <c r="G834" s="4" t="s">
        <v>656</v>
      </c>
      <c r="H834" s="15" t="s">
        <v>15</v>
      </c>
      <c r="I834" s="15" t="s">
        <v>16</v>
      </c>
      <c r="J834" s="18" t="s">
        <v>100</v>
      </c>
      <c r="K834" s="18"/>
      <c r="L834" s="18"/>
      <c r="M834" s="16"/>
      <c r="N834" s="34"/>
      <c r="O834" s="17"/>
      <c r="P834" s="17" t="s">
        <v>423</v>
      </c>
      <c r="Q834" s="17" t="s">
        <v>868</v>
      </c>
      <c r="R834" s="17" t="s">
        <v>37</v>
      </c>
      <c r="S834" s="17" t="s">
        <v>37</v>
      </c>
      <c r="AH834" s="8">
        <f t="shared" si="16"/>
        <v>0</v>
      </c>
      <c r="AI834" s="16"/>
      <c r="AJ834" s="16"/>
      <c r="AK834" s="16"/>
      <c r="AL834" s="16"/>
      <c r="AM834" s="16">
        <v>1.2311999999999999</v>
      </c>
      <c r="AN834" s="4" t="s">
        <v>96</v>
      </c>
      <c r="AO834" s="4" t="s">
        <v>98</v>
      </c>
    </row>
    <row r="835" spans="1:41" x14ac:dyDescent="0.25">
      <c r="A835" s="4" t="s">
        <v>978</v>
      </c>
      <c r="B835" s="12" t="s">
        <v>462</v>
      </c>
      <c r="C835" s="12">
        <v>2016</v>
      </c>
      <c r="D835" s="12" t="s">
        <v>853</v>
      </c>
      <c r="E835" s="12" t="s">
        <v>179</v>
      </c>
      <c r="F835" s="4" t="s">
        <v>579</v>
      </c>
      <c r="G835" s="4" t="s">
        <v>656</v>
      </c>
      <c r="H835" s="12" t="s">
        <v>15</v>
      </c>
      <c r="I835" s="12" t="s">
        <v>16</v>
      </c>
      <c r="J835" s="12" t="s">
        <v>100</v>
      </c>
      <c r="K835" s="12"/>
      <c r="L835" s="12"/>
      <c r="M835" s="13"/>
      <c r="N835" s="35"/>
      <c r="O835" s="13"/>
      <c r="P835" s="13" t="s">
        <v>423</v>
      </c>
      <c r="Q835" s="17" t="s">
        <v>868</v>
      </c>
      <c r="R835" s="13" t="s">
        <v>37</v>
      </c>
      <c r="S835" s="13" t="s">
        <v>37</v>
      </c>
      <c r="AH835" s="8">
        <f t="shared" si="16"/>
        <v>0</v>
      </c>
      <c r="AI835" s="26">
        <v>5.04</v>
      </c>
      <c r="AJ835" s="26"/>
      <c r="AK835" s="26"/>
      <c r="AL835" s="26"/>
      <c r="AM835" s="12"/>
      <c r="AN835" s="4" t="s">
        <v>96</v>
      </c>
      <c r="AO835" s="4" t="s">
        <v>98</v>
      </c>
    </row>
    <row r="836" spans="1:41" x14ac:dyDescent="0.25">
      <c r="A836" s="4" t="s">
        <v>978</v>
      </c>
      <c r="B836" s="28" t="s">
        <v>462</v>
      </c>
      <c r="C836" s="15">
        <v>2016</v>
      </c>
      <c r="D836" s="15" t="s">
        <v>853</v>
      </c>
      <c r="E836" s="12" t="s">
        <v>179</v>
      </c>
      <c r="F836" s="4" t="s">
        <v>579</v>
      </c>
      <c r="G836" s="4" t="s">
        <v>656</v>
      </c>
      <c r="H836" s="15" t="s">
        <v>15</v>
      </c>
      <c r="I836" s="15" t="s">
        <v>16</v>
      </c>
      <c r="J836" s="18" t="s">
        <v>100</v>
      </c>
      <c r="K836" s="18"/>
      <c r="L836" s="18"/>
      <c r="M836" s="16"/>
      <c r="N836" s="34"/>
      <c r="O836" s="17"/>
      <c r="P836" s="17" t="s">
        <v>423</v>
      </c>
      <c r="Q836" s="17" t="s">
        <v>868</v>
      </c>
      <c r="R836" s="17" t="s">
        <v>37</v>
      </c>
      <c r="S836" s="17" t="s">
        <v>37</v>
      </c>
      <c r="AH836" s="8">
        <f t="shared" si="16"/>
        <v>0</v>
      </c>
      <c r="AI836" s="16"/>
      <c r="AJ836" s="16"/>
      <c r="AK836" s="16"/>
      <c r="AL836" s="16"/>
      <c r="AM836" s="16">
        <v>1.1088</v>
      </c>
      <c r="AN836" s="4" t="s">
        <v>96</v>
      </c>
      <c r="AO836" s="4" t="s">
        <v>98</v>
      </c>
    </row>
    <row r="837" spans="1:41" x14ac:dyDescent="0.25">
      <c r="A837" s="4" t="s">
        <v>979</v>
      </c>
      <c r="B837" s="15" t="s">
        <v>463</v>
      </c>
      <c r="C837" s="15">
        <v>2006</v>
      </c>
      <c r="D837" s="15"/>
      <c r="E837" s="12" t="s">
        <v>179</v>
      </c>
      <c r="F837" s="4" t="s">
        <v>578</v>
      </c>
      <c r="G837" s="4" t="s">
        <v>657</v>
      </c>
      <c r="H837" s="15" t="s">
        <v>15</v>
      </c>
      <c r="I837" s="15" t="s">
        <v>16</v>
      </c>
      <c r="J837" s="18" t="s">
        <v>215</v>
      </c>
      <c r="K837" s="18"/>
      <c r="L837" s="18"/>
      <c r="M837" s="17"/>
      <c r="N837" s="33"/>
      <c r="O837" s="17"/>
      <c r="P837" s="17" t="s">
        <v>185</v>
      </c>
      <c r="Q837" s="17" t="s">
        <v>185</v>
      </c>
      <c r="R837" s="5" t="s">
        <v>44</v>
      </c>
      <c r="S837" s="17" t="s">
        <v>420</v>
      </c>
      <c r="AH837" s="8">
        <f t="shared" si="16"/>
        <v>0</v>
      </c>
      <c r="AI837" s="21">
        <v>131.28</v>
      </c>
      <c r="AJ837" s="21"/>
      <c r="AK837" s="21"/>
      <c r="AL837" s="21"/>
      <c r="AM837" s="15"/>
      <c r="AN837" s="4" t="s">
        <v>96</v>
      </c>
      <c r="AO837" s="4" t="s">
        <v>98</v>
      </c>
    </row>
    <row r="838" spans="1:41" x14ac:dyDescent="0.25">
      <c r="A838" s="4" t="s">
        <v>980</v>
      </c>
      <c r="B838" s="15" t="s">
        <v>543</v>
      </c>
      <c r="C838" s="15">
        <v>2017</v>
      </c>
      <c r="D838" s="12" t="s">
        <v>786</v>
      </c>
      <c r="E838" s="12" t="s">
        <v>179</v>
      </c>
      <c r="F838" s="4" t="s">
        <v>579</v>
      </c>
      <c r="G838" s="4" t="s">
        <v>659</v>
      </c>
      <c r="H838" s="15" t="s">
        <v>15</v>
      </c>
      <c r="I838" s="15" t="s">
        <v>16</v>
      </c>
      <c r="J838" s="18" t="s">
        <v>544</v>
      </c>
      <c r="K838" s="18"/>
      <c r="L838" s="18"/>
      <c r="M838" s="16"/>
      <c r="N838" s="34"/>
      <c r="O838" s="17"/>
      <c r="P838" s="17" t="s">
        <v>423</v>
      </c>
      <c r="Q838" s="17" t="s">
        <v>868</v>
      </c>
      <c r="R838" s="17" t="s">
        <v>867</v>
      </c>
      <c r="S838" s="24" t="s">
        <v>421</v>
      </c>
      <c r="AH838" s="8">
        <f t="shared" si="16"/>
        <v>0</v>
      </c>
      <c r="AI838" s="15"/>
      <c r="AJ838" s="15"/>
      <c r="AK838" s="15"/>
      <c r="AL838" s="15"/>
      <c r="AM838" s="15">
        <v>9.6000000000000002E-5</v>
      </c>
      <c r="AN838" s="4" t="s">
        <v>96</v>
      </c>
      <c r="AO838" s="4" t="s">
        <v>98</v>
      </c>
    </row>
    <row r="839" spans="1:41" x14ac:dyDescent="0.25">
      <c r="A839" s="4" t="s">
        <v>981</v>
      </c>
      <c r="B839" s="15" t="s">
        <v>543</v>
      </c>
      <c r="C839" s="15">
        <v>2011</v>
      </c>
      <c r="D839" s="12" t="s">
        <v>785</v>
      </c>
      <c r="E839" s="12" t="s">
        <v>179</v>
      </c>
      <c r="F839" s="4" t="s">
        <v>579</v>
      </c>
      <c r="G839" s="4" t="s">
        <v>658</v>
      </c>
      <c r="H839" s="15" t="s">
        <v>15</v>
      </c>
      <c r="I839" s="15" t="s">
        <v>16</v>
      </c>
      <c r="J839" s="18" t="s">
        <v>544</v>
      </c>
      <c r="K839" s="18"/>
      <c r="L839" s="18"/>
      <c r="M839" s="16"/>
      <c r="N839" s="34"/>
      <c r="O839" s="17"/>
      <c r="P839" s="17" t="s">
        <v>423</v>
      </c>
      <c r="Q839" s="17" t="s">
        <v>868</v>
      </c>
      <c r="R839" s="17" t="s">
        <v>867</v>
      </c>
      <c r="S839" s="24" t="s">
        <v>421</v>
      </c>
      <c r="AH839" s="8">
        <f t="shared" si="16"/>
        <v>0</v>
      </c>
      <c r="AI839" s="15"/>
      <c r="AJ839" s="15"/>
      <c r="AK839" s="15"/>
      <c r="AL839" s="15"/>
      <c r="AM839" s="15">
        <v>2.6399999999999997E-4</v>
      </c>
      <c r="AN839" s="4" t="s">
        <v>96</v>
      </c>
      <c r="AO839" s="4" t="s">
        <v>98</v>
      </c>
    </row>
    <row r="840" spans="1:41" x14ac:dyDescent="0.25">
      <c r="A840" s="4" t="s">
        <v>981</v>
      </c>
      <c r="B840" s="15" t="s">
        <v>543</v>
      </c>
      <c r="C840" s="15">
        <v>2011</v>
      </c>
      <c r="D840" s="12" t="s">
        <v>785</v>
      </c>
      <c r="E840" s="12" t="s">
        <v>179</v>
      </c>
      <c r="F840" s="4" t="s">
        <v>579</v>
      </c>
      <c r="G840" s="4" t="s">
        <v>658</v>
      </c>
      <c r="H840" s="15" t="s">
        <v>15</v>
      </c>
      <c r="I840" s="15" t="s">
        <v>16</v>
      </c>
      <c r="J840" s="18" t="s">
        <v>544</v>
      </c>
      <c r="K840" s="18"/>
      <c r="L840" s="18"/>
      <c r="M840" s="16"/>
      <c r="N840" s="34"/>
      <c r="O840" s="17"/>
      <c r="P840" s="17" t="s">
        <v>423</v>
      </c>
      <c r="Q840" s="17" t="s">
        <v>868</v>
      </c>
      <c r="R840" s="17" t="s">
        <v>867</v>
      </c>
      <c r="S840" s="24" t="s">
        <v>421</v>
      </c>
      <c r="AH840" s="8">
        <f t="shared" si="16"/>
        <v>0</v>
      </c>
      <c r="AI840" s="15"/>
      <c r="AJ840" s="15"/>
      <c r="AK840" s="15"/>
      <c r="AL840" s="15"/>
      <c r="AM840" s="15">
        <v>3.0000000000000003E-4</v>
      </c>
      <c r="AN840" s="4" t="s">
        <v>96</v>
      </c>
      <c r="AO840" s="4" t="s">
        <v>98</v>
      </c>
    </row>
    <row r="841" spans="1:41" x14ac:dyDescent="0.25">
      <c r="A841" s="4" t="s">
        <v>982</v>
      </c>
      <c r="B841" s="28" t="s">
        <v>522</v>
      </c>
      <c r="C841" s="15">
        <v>2022</v>
      </c>
      <c r="D841" s="12" t="s">
        <v>788</v>
      </c>
      <c r="E841" s="12" t="s">
        <v>179</v>
      </c>
      <c r="F841" s="4" t="s">
        <v>579</v>
      </c>
      <c r="G841" s="4" t="s">
        <v>661</v>
      </c>
      <c r="H841" s="15" t="s">
        <v>15</v>
      </c>
      <c r="I841" s="15" t="s">
        <v>16</v>
      </c>
      <c r="J841" s="18" t="s">
        <v>100</v>
      </c>
      <c r="K841" s="18"/>
      <c r="L841" s="18"/>
      <c r="M841" s="16"/>
      <c r="N841" s="34"/>
      <c r="O841" s="17"/>
      <c r="P841" s="17" t="s">
        <v>185</v>
      </c>
      <c r="Q841" s="17" t="s">
        <v>185</v>
      </c>
      <c r="R841" s="17" t="s">
        <v>37</v>
      </c>
      <c r="S841" s="17" t="s">
        <v>37</v>
      </c>
      <c r="AH841" s="8">
        <f t="shared" si="16"/>
        <v>0</v>
      </c>
      <c r="AI841" s="16"/>
      <c r="AJ841" s="16"/>
      <c r="AK841" s="16"/>
      <c r="AL841" s="16"/>
      <c r="AM841" s="16">
        <v>1.992E-2</v>
      </c>
      <c r="AN841" s="4" t="s">
        <v>96</v>
      </c>
      <c r="AO841" s="4" t="s">
        <v>98</v>
      </c>
    </row>
    <row r="842" spans="1:41" x14ac:dyDescent="0.25">
      <c r="A842" s="4" t="s">
        <v>982</v>
      </c>
      <c r="B842" s="12" t="s">
        <v>402</v>
      </c>
      <c r="C842" s="4">
        <v>2022</v>
      </c>
      <c r="D842" s="12" t="s">
        <v>788</v>
      </c>
      <c r="E842" s="12" t="s">
        <v>179</v>
      </c>
      <c r="F842" s="4" t="s">
        <v>579</v>
      </c>
      <c r="G842" s="4" t="s">
        <v>661</v>
      </c>
      <c r="H842" s="4" t="s">
        <v>15</v>
      </c>
      <c r="I842" s="4" t="s">
        <v>16</v>
      </c>
      <c r="J842" s="12" t="s">
        <v>100</v>
      </c>
      <c r="K842" s="12"/>
      <c r="L842" s="12"/>
      <c r="P842" s="13" t="s">
        <v>185</v>
      </c>
      <c r="Q842" s="17" t="s">
        <v>185</v>
      </c>
      <c r="R842" s="5" t="s">
        <v>37</v>
      </c>
      <c r="S842" s="17" t="s">
        <v>37</v>
      </c>
      <c r="AH842" s="8">
        <f t="shared" si="16"/>
        <v>0</v>
      </c>
      <c r="AI842" s="4">
        <v>12.96</v>
      </c>
      <c r="AN842" s="4" t="s">
        <v>96</v>
      </c>
      <c r="AO842" s="4" t="s">
        <v>98</v>
      </c>
    </row>
    <row r="843" spans="1:41" x14ac:dyDescent="0.25">
      <c r="A843" s="4" t="s">
        <v>982</v>
      </c>
      <c r="B843" s="12" t="s">
        <v>402</v>
      </c>
      <c r="C843" s="12">
        <v>2022</v>
      </c>
      <c r="D843" s="12" t="s">
        <v>788</v>
      </c>
      <c r="E843" s="12" t="s">
        <v>179</v>
      </c>
      <c r="F843" s="4" t="s">
        <v>579</v>
      </c>
      <c r="G843" s="4" t="s">
        <v>661</v>
      </c>
      <c r="H843" s="12" t="s">
        <v>15</v>
      </c>
      <c r="I843" s="12" t="s">
        <v>16</v>
      </c>
      <c r="J843" s="12" t="s">
        <v>100</v>
      </c>
      <c r="K843" s="12"/>
      <c r="L843" s="12"/>
      <c r="M843" s="13"/>
      <c r="N843" s="35"/>
      <c r="O843" s="13"/>
      <c r="P843" s="13" t="s">
        <v>185</v>
      </c>
      <c r="Q843" s="17" t="s">
        <v>185</v>
      </c>
      <c r="R843" s="13" t="s">
        <v>37</v>
      </c>
      <c r="S843" s="13" t="s">
        <v>37</v>
      </c>
      <c r="AH843" s="8">
        <f t="shared" si="16"/>
        <v>0</v>
      </c>
      <c r="AI843" s="26">
        <v>12.96</v>
      </c>
      <c r="AJ843" s="26"/>
      <c r="AK843" s="26"/>
      <c r="AL843" s="26"/>
      <c r="AM843" s="12"/>
      <c r="AN843" s="4" t="s">
        <v>96</v>
      </c>
      <c r="AO843" s="4" t="s">
        <v>98</v>
      </c>
    </row>
    <row r="844" spans="1:41" x14ac:dyDescent="0.25">
      <c r="A844" s="4" t="s">
        <v>596</v>
      </c>
      <c r="B844" s="24" t="s">
        <v>576</v>
      </c>
      <c r="C844" s="21">
        <v>2018</v>
      </c>
      <c r="D844" s="15" t="s">
        <v>768</v>
      </c>
      <c r="E844" s="4" t="s">
        <v>179</v>
      </c>
      <c r="F844" s="4" t="s">
        <v>579</v>
      </c>
      <c r="G844" s="15" t="s">
        <v>561</v>
      </c>
      <c r="H844" s="15" t="s">
        <v>15</v>
      </c>
      <c r="I844" s="18" t="s">
        <v>16</v>
      </c>
      <c r="J844" s="18" t="s">
        <v>100</v>
      </c>
      <c r="K844" s="18"/>
      <c r="L844" s="18"/>
      <c r="M844" s="17"/>
      <c r="N844" s="33"/>
      <c r="O844" s="17"/>
      <c r="P844" s="17" t="s">
        <v>185</v>
      </c>
      <c r="Q844" s="17" t="s">
        <v>185</v>
      </c>
      <c r="R844" s="17" t="s">
        <v>867</v>
      </c>
      <c r="S844" s="17" t="s">
        <v>421</v>
      </c>
      <c r="AH844" s="25">
        <f t="shared" si="16"/>
        <v>0</v>
      </c>
      <c r="AI844" s="22">
        <v>0.72</v>
      </c>
      <c r="AJ844" s="22"/>
      <c r="AK844" s="22"/>
      <c r="AL844" s="22"/>
      <c r="AM844" s="15"/>
      <c r="AN844" s="4" t="s">
        <v>96</v>
      </c>
      <c r="AO844" s="4" t="s">
        <v>98</v>
      </c>
    </row>
    <row r="845" spans="1:41" x14ac:dyDescent="0.25">
      <c r="A845" s="4" t="s">
        <v>983</v>
      </c>
      <c r="B845" s="12" t="s">
        <v>465</v>
      </c>
      <c r="C845" s="12">
        <v>2016</v>
      </c>
      <c r="D845" s="12" t="s">
        <v>789</v>
      </c>
      <c r="E845" s="12" t="s">
        <v>179</v>
      </c>
      <c r="F845" s="4" t="s">
        <v>578</v>
      </c>
      <c r="G845" s="4" t="s">
        <v>662</v>
      </c>
      <c r="H845" s="12" t="s">
        <v>15</v>
      </c>
      <c r="I845" s="12" t="s">
        <v>16</v>
      </c>
      <c r="J845" s="12" t="s">
        <v>191</v>
      </c>
      <c r="K845" s="12"/>
      <c r="L845" s="12"/>
      <c r="M845" s="13"/>
      <c r="N845" s="35"/>
      <c r="O845" s="13"/>
      <c r="P845" s="13" t="s">
        <v>185</v>
      </c>
      <c r="Q845" s="17" t="s">
        <v>185</v>
      </c>
      <c r="R845" s="13" t="s">
        <v>37</v>
      </c>
      <c r="S845" s="13" t="s">
        <v>37</v>
      </c>
      <c r="AH845" s="8">
        <f t="shared" si="16"/>
        <v>0</v>
      </c>
      <c r="AI845" s="26">
        <v>238.07999999999998</v>
      </c>
      <c r="AJ845" s="26"/>
      <c r="AK845" s="26"/>
      <c r="AL845" s="26"/>
      <c r="AM845" s="12"/>
      <c r="AN845" s="4" t="s">
        <v>96</v>
      </c>
      <c r="AO845" s="4" t="s">
        <v>98</v>
      </c>
    </row>
    <row r="846" spans="1:41" x14ac:dyDescent="0.25">
      <c r="A846" s="4" t="s">
        <v>983</v>
      </c>
      <c r="B846" s="12" t="s">
        <v>465</v>
      </c>
      <c r="C846" s="12">
        <v>2016</v>
      </c>
      <c r="D846" s="12" t="s">
        <v>789</v>
      </c>
      <c r="E846" s="12" t="s">
        <v>179</v>
      </c>
      <c r="F846" s="4" t="s">
        <v>578</v>
      </c>
      <c r="G846" s="4" t="s">
        <v>662</v>
      </c>
      <c r="H846" s="12" t="s">
        <v>15</v>
      </c>
      <c r="I846" s="12" t="s">
        <v>16</v>
      </c>
      <c r="J846" s="12" t="s">
        <v>191</v>
      </c>
      <c r="K846" s="12"/>
      <c r="L846" s="12"/>
      <c r="M846" s="13"/>
      <c r="N846" s="35"/>
      <c r="O846" s="13"/>
      <c r="P846" s="13" t="s">
        <v>185</v>
      </c>
      <c r="Q846" s="17" t="s">
        <v>185</v>
      </c>
      <c r="R846" s="13" t="s">
        <v>37</v>
      </c>
      <c r="S846" s="13" t="s">
        <v>37</v>
      </c>
      <c r="AH846" s="8">
        <f t="shared" si="16"/>
        <v>0</v>
      </c>
      <c r="AI846" s="26">
        <v>163.92000000000002</v>
      </c>
      <c r="AJ846" s="26"/>
      <c r="AK846" s="26"/>
      <c r="AL846" s="26"/>
      <c r="AM846" s="12"/>
      <c r="AN846" s="4" t="s">
        <v>96</v>
      </c>
      <c r="AO846" s="4" t="s">
        <v>98</v>
      </c>
    </row>
    <row r="847" spans="1:41" x14ac:dyDescent="0.25">
      <c r="A847" s="4" t="s">
        <v>983</v>
      </c>
      <c r="B847" s="12" t="s">
        <v>403</v>
      </c>
      <c r="C847" s="4">
        <v>2016</v>
      </c>
      <c r="D847" s="12" t="s">
        <v>789</v>
      </c>
      <c r="E847" s="12" t="s">
        <v>179</v>
      </c>
      <c r="F847" s="4" t="s">
        <v>578</v>
      </c>
      <c r="G847" s="4" t="s">
        <v>662</v>
      </c>
      <c r="H847" s="4" t="s">
        <v>15</v>
      </c>
      <c r="I847" s="4" t="s">
        <v>16</v>
      </c>
      <c r="J847" s="12" t="s">
        <v>191</v>
      </c>
      <c r="K847" s="12"/>
      <c r="L847" s="12"/>
      <c r="P847" s="13" t="s">
        <v>185</v>
      </c>
      <c r="Q847" s="17" t="s">
        <v>185</v>
      </c>
      <c r="R847" s="5" t="s">
        <v>37</v>
      </c>
      <c r="S847" s="5" t="s">
        <v>37</v>
      </c>
      <c r="X847" s="4" t="s">
        <v>99</v>
      </c>
      <c r="AH847" s="8">
        <f t="shared" si="16"/>
        <v>0</v>
      </c>
      <c r="AI847" s="4">
        <v>238.07999999999998</v>
      </c>
      <c r="AN847" s="4" t="s">
        <v>96</v>
      </c>
      <c r="AO847" s="4" t="s">
        <v>98</v>
      </c>
    </row>
    <row r="848" spans="1:41" x14ac:dyDescent="0.25">
      <c r="A848" s="4" t="s">
        <v>983</v>
      </c>
      <c r="B848" s="12" t="s">
        <v>403</v>
      </c>
      <c r="C848" s="4">
        <v>2016</v>
      </c>
      <c r="D848" s="12" t="s">
        <v>789</v>
      </c>
      <c r="E848" s="12" t="s">
        <v>179</v>
      </c>
      <c r="F848" s="4" t="s">
        <v>578</v>
      </c>
      <c r="G848" s="4" t="s">
        <v>662</v>
      </c>
      <c r="H848" s="4" t="s">
        <v>15</v>
      </c>
      <c r="I848" s="4" t="s">
        <v>16</v>
      </c>
      <c r="J848" s="12" t="s">
        <v>191</v>
      </c>
      <c r="K848" s="12"/>
      <c r="L848" s="12"/>
      <c r="P848" s="13" t="s">
        <v>185</v>
      </c>
      <c r="Q848" s="17" t="s">
        <v>185</v>
      </c>
      <c r="R848" s="5" t="s">
        <v>37</v>
      </c>
      <c r="S848" s="5" t="s">
        <v>37</v>
      </c>
      <c r="X848" s="4" t="s">
        <v>99</v>
      </c>
      <c r="AH848" s="8">
        <f t="shared" si="16"/>
        <v>0</v>
      </c>
      <c r="AI848" s="4">
        <v>421.43999999999994</v>
      </c>
      <c r="AN848" s="4" t="s">
        <v>96</v>
      </c>
      <c r="AO848" s="4" t="s">
        <v>98</v>
      </c>
    </row>
    <row r="849" spans="1:41" x14ac:dyDescent="0.25">
      <c r="A849" s="4" t="s">
        <v>983</v>
      </c>
      <c r="B849" s="12" t="s">
        <v>403</v>
      </c>
      <c r="C849" s="12">
        <v>2016</v>
      </c>
      <c r="D849" s="12" t="s">
        <v>789</v>
      </c>
      <c r="E849" s="12" t="s">
        <v>179</v>
      </c>
      <c r="F849" s="4" t="s">
        <v>578</v>
      </c>
      <c r="G849" s="4" t="s">
        <v>662</v>
      </c>
      <c r="H849" s="12" t="s">
        <v>15</v>
      </c>
      <c r="I849" s="12" t="s">
        <v>16</v>
      </c>
      <c r="J849" s="12" t="s">
        <v>191</v>
      </c>
      <c r="K849" s="12"/>
      <c r="L849" s="12"/>
      <c r="M849" s="13"/>
      <c r="N849" s="35"/>
      <c r="O849" s="13"/>
      <c r="P849" s="13" t="s">
        <v>185</v>
      </c>
      <c r="Q849" s="17" t="s">
        <v>185</v>
      </c>
      <c r="R849" s="13" t="s">
        <v>37</v>
      </c>
      <c r="S849" s="13" t="s">
        <v>37</v>
      </c>
      <c r="AH849" s="8">
        <f t="shared" si="16"/>
        <v>0</v>
      </c>
      <c r="AI849" s="26">
        <v>108</v>
      </c>
      <c r="AJ849" s="26"/>
      <c r="AK849" s="26"/>
      <c r="AL849" s="26"/>
      <c r="AM849" s="12"/>
      <c r="AN849" s="4" t="s">
        <v>96</v>
      </c>
      <c r="AO849" s="4" t="s">
        <v>98</v>
      </c>
    </row>
    <row r="850" spans="1:41" x14ac:dyDescent="0.25">
      <c r="A850" s="4" t="s">
        <v>983</v>
      </c>
      <c r="B850" s="12" t="s">
        <v>403</v>
      </c>
      <c r="C850" s="12">
        <v>2016</v>
      </c>
      <c r="D850" s="12" t="s">
        <v>789</v>
      </c>
      <c r="E850" s="12" t="s">
        <v>179</v>
      </c>
      <c r="F850" s="4" t="s">
        <v>578</v>
      </c>
      <c r="G850" s="4" t="s">
        <v>662</v>
      </c>
      <c r="H850" s="12" t="s">
        <v>15</v>
      </c>
      <c r="I850" s="12" t="s">
        <v>16</v>
      </c>
      <c r="J850" s="12" t="s">
        <v>191</v>
      </c>
      <c r="K850" s="12"/>
      <c r="L850" s="12"/>
      <c r="M850" s="13"/>
      <c r="N850" s="35"/>
      <c r="O850" s="13"/>
      <c r="P850" s="13" t="s">
        <v>185</v>
      </c>
      <c r="Q850" s="17" t="s">
        <v>185</v>
      </c>
      <c r="R850" s="13" t="s">
        <v>37</v>
      </c>
      <c r="S850" s="13" t="s">
        <v>37</v>
      </c>
      <c r="AH850" s="8">
        <f t="shared" si="16"/>
        <v>0</v>
      </c>
      <c r="AI850" s="26">
        <v>304.79999999999995</v>
      </c>
      <c r="AJ850" s="26"/>
      <c r="AK850" s="26"/>
      <c r="AL850" s="26"/>
      <c r="AM850" s="12"/>
      <c r="AN850" s="4" t="s">
        <v>96</v>
      </c>
      <c r="AO850" s="4" t="s">
        <v>98</v>
      </c>
    </row>
    <row r="851" spans="1:41" ht="13.8" customHeight="1" x14ac:dyDescent="0.25">
      <c r="A851" s="4" t="s">
        <v>983</v>
      </c>
      <c r="B851" s="12" t="s">
        <v>403</v>
      </c>
      <c r="C851" s="12">
        <v>2016</v>
      </c>
      <c r="D851" s="12" t="s">
        <v>789</v>
      </c>
      <c r="E851" s="12" t="s">
        <v>179</v>
      </c>
      <c r="F851" s="4" t="s">
        <v>578</v>
      </c>
      <c r="G851" s="4" t="s">
        <v>662</v>
      </c>
      <c r="H851" s="12" t="s">
        <v>15</v>
      </c>
      <c r="I851" s="12" t="s">
        <v>16</v>
      </c>
      <c r="J851" s="12" t="s">
        <v>191</v>
      </c>
      <c r="K851" s="12"/>
      <c r="L851" s="12"/>
      <c r="M851" s="13"/>
      <c r="N851" s="35"/>
      <c r="O851" s="13"/>
      <c r="P851" s="13" t="s">
        <v>185</v>
      </c>
      <c r="Q851" s="17" t="s">
        <v>185</v>
      </c>
      <c r="R851" s="13" t="s">
        <v>37</v>
      </c>
      <c r="S851" s="13" t="s">
        <v>37</v>
      </c>
      <c r="AH851" s="8">
        <f t="shared" si="16"/>
        <v>0</v>
      </c>
      <c r="AI851" s="26">
        <v>421.43999999999994</v>
      </c>
      <c r="AJ851" s="26"/>
      <c r="AK851" s="26"/>
      <c r="AL851" s="26"/>
      <c r="AM851" s="12"/>
      <c r="AN851" s="4" t="s">
        <v>96</v>
      </c>
      <c r="AO851" s="4" t="s">
        <v>98</v>
      </c>
    </row>
    <row r="852" spans="1:41" ht="13.8" customHeight="1" x14ac:dyDescent="0.25">
      <c r="A852" s="4" t="s">
        <v>983</v>
      </c>
      <c r="B852" s="4" t="s">
        <v>268</v>
      </c>
      <c r="C852" s="4">
        <v>2016</v>
      </c>
      <c r="D852" s="12" t="s">
        <v>789</v>
      </c>
      <c r="E852" s="12" t="s">
        <v>179</v>
      </c>
      <c r="F852" s="4" t="s">
        <v>578</v>
      </c>
      <c r="G852" s="4" t="s">
        <v>662</v>
      </c>
      <c r="H852" s="4" t="s">
        <v>15</v>
      </c>
      <c r="I852" s="4" t="s">
        <v>16</v>
      </c>
      <c r="J852" s="4" t="s">
        <v>269</v>
      </c>
      <c r="M852" s="4">
        <v>365</v>
      </c>
      <c r="N852" s="6" t="s">
        <v>219</v>
      </c>
      <c r="O852" s="5" t="s">
        <v>242</v>
      </c>
      <c r="P852" s="5" t="s">
        <v>185</v>
      </c>
      <c r="Q852" s="17" t="s">
        <v>185</v>
      </c>
      <c r="R852" s="5" t="s">
        <v>37</v>
      </c>
      <c r="S852" s="5" t="s">
        <v>38</v>
      </c>
      <c r="X852" s="4" t="s">
        <v>99</v>
      </c>
      <c r="AH852" s="8">
        <f t="shared" si="16"/>
        <v>0</v>
      </c>
      <c r="AI852" s="4">
        <v>108</v>
      </c>
      <c r="AN852" s="4" t="s">
        <v>96</v>
      </c>
      <c r="AO852" s="4" t="s">
        <v>98</v>
      </c>
    </row>
    <row r="853" spans="1:41" ht="13.8" customHeight="1" x14ac:dyDescent="0.25">
      <c r="A853" s="4" t="s">
        <v>983</v>
      </c>
      <c r="B853" s="4" t="s">
        <v>268</v>
      </c>
      <c r="C853" s="4">
        <v>2016</v>
      </c>
      <c r="D853" s="12" t="s">
        <v>789</v>
      </c>
      <c r="E853" s="12" t="s">
        <v>179</v>
      </c>
      <c r="F853" s="4" t="s">
        <v>578</v>
      </c>
      <c r="G853" s="4" t="s">
        <v>662</v>
      </c>
      <c r="H853" s="4" t="s">
        <v>15</v>
      </c>
      <c r="I853" s="4" t="s">
        <v>16</v>
      </c>
      <c r="J853" s="4" t="s">
        <v>269</v>
      </c>
      <c r="M853" s="4">
        <v>365</v>
      </c>
      <c r="N853" s="6" t="s">
        <v>219</v>
      </c>
      <c r="O853" s="5" t="s">
        <v>242</v>
      </c>
      <c r="P853" s="5" t="s">
        <v>185</v>
      </c>
      <c r="Q853" s="17" t="s">
        <v>185</v>
      </c>
      <c r="R853" s="5" t="s">
        <v>37</v>
      </c>
      <c r="S853" s="5" t="s">
        <v>38</v>
      </c>
      <c r="X853" s="4" t="s">
        <v>99</v>
      </c>
      <c r="AH853" s="8">
        <f t="shared" si="16"/>
        <v>0</v>
      </c>
      <c r="AI853" s="4">
        <v>163.92000000000002</v>
      </c>
      <c r="AN853" s="4" t="s">
        <v>96</v>
      </c>
      <c r="AO853" s="4" t="s">
        <v>98</v>
      </c>
    </row>
    <row r="854" spans="1:41" x14ac:dyDescent="0.25">
      <c r="A854" s="4" t="s">
        <v>983</v>
      </c>
      <c r="B854" s="4" t="s">
        <v>268</v>
      </c>
      <c r="C854" s="4">
        <v>2016</v>
      </c>
      <c r="D854" s="12" t="s">
        <v>789</v>
      </c>
      <c r="E854" s="12" t="s">
        <v>179</v>
      </c>
      <c r="F854" s="4" t="s">
        <v>578</v>
      </c>
      <c r="G854" s="4" t="s">
        <v>662</v>
      </c>
      <c r="H854" s="4" t="s">
        <v>15</v>
      </c>
      <c r="I854" s="4" t="s">
        <v>16</v>
      </c>
      <c r="J854" s="4" t="s">
        <v>269</v>
      </c>
      <c r="M854" s="4">
        <v>365</v>
      </c>
      <c r="N854" s="6" t="s">
        <v>219</v>
      </c>
      <c r="O854" s="5" t="s">
        <v>242</v>
      </c>
      <c r="P854" s="5" t="s">
        <v>185</v>
      </c>
      <c r="Q854" s="17" t="s">
        <v>185</v>
      </c>
      <c r="R854" s="5" t="s">
        <v>37</v>
      </c>
      <c r="S854" s="5" t="s">
        <v>38</v>
      </c>
      <c r="X854" s="4" t="s">
        <v>99</v>
      </c>
      <c r="AH854" s="8">
        <f t="shared" si="16"/>
        <v>0</v>
      </c>
      <c r="AI854" s="4">
        <v>214.07999999999998</v>
      </c>
      <c r="AN854" s="4" t="s">
        <v>96</v>
      </c>
      <c r="AO854" s="4" t="s">
        <v>98</v>
      </c>
    </row>
    <row r="855" spans="1:41" x14ac:dyDescent="0.25">
      <c r="A855" s="4" t="s">
        <v>983</v>
      </c>
      <c r="B855" s="4" t="s">
        <v>268</v>
      </c>
      <c r="C855" s="4">
        <v>2016</v>
      </c>
      <c r="D855" s="12" t="s">
        <v>789</v>
      </c>
      <c r="E855" s="12" t="s">
        <v>179</v>
      </c>
      <c r="F855" s="4" t="s">
        <v>578</v>
      </c>
      <c r="G855" s="4" t="s">
        <v>662</v>
      </c>
      <c r="H855" s="4" t="s">
        <v>15</v>
      </c>
      <c r="I855" s="4" t="s">
        <v>16</v>
      </c>
      <c r="J855" s="4" t="s">
        <v>269</v>
      </c>
      <c r="M855" s="4">
        <v>365</v>
      </c>
      <c r="N855" s="6" t="s">
        <v>219</v>
      </c>
      <c r="O855" s="5" t="s">
        <v>242</v>
      </c>
      <c r="P855" s="5" t="s">
        <v>185</v>
      </c>
      <c r="Q855" s="17" t="s">
        <v>185</v>
      </c>
      <c r="R855" s="5" t="s">
        <v>37</v>
      </c>
      <c r="S855" s="5" t="s">
        <v>38</v>
      </c>
      <c r="X855" s="4" t="s">
        <v>99</v>
      </c>
      <c r="AH855" s="8">
        <f t="shared" ref="AH855:AH886" si="17">(AB855*(14.01/18.04))+(AC855*(14.01/62))+(AD855*(14.01/46.01))</f>
        <v>0</v>
      </c>
      <c r="AI855" s="4">
        <v>304.79999999999995</v>
      </c>
      <c r="AN855" s="4" t="s">
        <v>96</v>
      </c>
      <c r="AO855" s="4" t="s">
        <v>98</v>
      </c>
    </row>
    <row r="856" spans="1:41" x14ac:dyDescent="0.25">
      <c r="A856" s="4" t="s">
        <v>983</v>
      </c>
      <c r="B856" s="4" t="s">
        <v>268</v>
      </c>
      <c r="C856" s="4">
        <v>2016</v>
      </c>
      <c r="D856" s="12" t="s">
        <v>789</v>
      </c>
      <c r="E856" s="12" t="s">
        <v>179</v>
      </c>
      <c r="F856" s="4" t="s">
        <v>578</v>
      </c>
      <c r="G856" s="4" t="s">
        <v>662</v>
      </c>
      <c r="H856" s="4" t="s">
        <v>15</v>
      </c>
      <c r="I856" s="4" t="s">
        <v>16</v>
      </c>
      <c r="J856" s="4" t="s">
        <v>269</v>
      </c>
      <c r="M856" s="4">
        <v>365</v>
      </c>
      <c r="N856" s="6" t="s">
        <v>219</v>
      </c>
      <c r="O856" s="5" t="s">
        <v>242</v>
      </c>
      <c r="P856" s="5" t="s">
        <v>185</v>
      </c>
      <c r="Q856" s="17" t="s">
        <v>185</v>
      </c>
      <c r="R856" s="5" t="s">
        <v>37</v>
      </c>
      <c r="S856" s="5" t="s">
        <v>38</v>
      </c>
      <c r="X856" s="4" t="s">
        <v>99</v>
      </c>
      <c r="AH856" s="8">
        <f t="shared" si="17"/>
        <v>0</v>
      </c>
      <c r="AI856" s="4">
        <v>422.40000000000003</v>
      </c>
      <c r="AN856" s="4" t="s">
        <v>96</v>
      </c>
      <c r="AO856" s="4" t="s">
        <v>98</v>
      </c>
    </row>
    <row r="857" spans="1:41" x14ac:dyDescent="0.25">
      <c r="A857" s="4" t="s">
        <v>983</v>
      </c>
      <c r="B857" s="4" t="s">
        <v>268</v>
      </c>
      <c r="C857" s="4">
        <v>2016</v>
      </c>
      <c r="D857" s="12" t="s">
        <v>789</v>
      </c>
      <c r="E857" s="12" t="s">
        <v>179</v>
      </c>
      <c r="F857" s="4" t="s">
        <v>578</v>
      </c>
      <c r="G857" s="4" t="s">
        <v>662</v>
      </c>
      <c r="H857" s="4" t="s">
        <v>15</v>
      </c>
      <c r="I857" s="4" t="s">
        <v>16</v>
      </c>
      <c r="N857" s="6" t="s">
        <v>219</v>
      </c>
      <c r="O857" s="5" t="s">
        <v>281</v>
      </c>
      <c r="P857" s="5" t="s">
        <v>185</v>
      </c>
      <c r="Q857" s="17" t="s">
        <v>185</v>
      </c>
      <c r="R857" s="5" t="s">
        <v>37</v>
      </c>
      <c r="S857" s="5" t="s">
        <v>38</v>
      </c>
      <c r="X857" s="4" t="s">
        <v>99</v>
      </c>
      <c r="Y857" s="5"/>
      <c r="AH857" s="8">
        <f t="shared" si="17"/>
        <v>0</v>
      </c>
      <c r="AI857" s="14">
        <v>242.64000000000001</v>
      </c>
      <c r="AJ857" s="5"/>
      <c r="AK857" s="5"/>
      <c r="AN857" s="4" t="s">
        <v>96</v>
      </c>
      <c r="AO857" s="4" t="s">
        <v>98</v>
      </c>
    </row>
    <row r="858" spans="1:41" x14ac:dyDescent="0.25">
      <c r="A858" s="4" t="s">
        <v>984</v>
      </c>
      <c r="B858" s="4" t="s">
        <v>1068</v>
      </c>
      <c r="C858" s="4">
        <v>2013</v>
      </c>
      <c r="E858" s="4" t="s">
        <v>180</v>
      </c>
      <c r="F858" s="4" t="s">
        <v>578</v>
      </c>
      <c r="G858" s="4" t="s">
        <v>1070</v>
      </c>
      <c r="H858" s="15" t="s">
        <v>15</v>
      </c>
      <c r="I858" s="15" t="s">
        <v>16</v>
      </c>
      <c r="J858" s="4" t="s">
        <v>1069</v>
      </c>
      <c r="P858" s="5" t="s">
        <v>185</v>
      </c>
      <c r="Q858" s="5" t="s">
        <v>185</v>
      </c>
      <c r="R858" s="5" t="s">
        <v>867</v>
      </c>
      <c r="S858" s="5" t="s">
        <v>1058</v>
      </c>
      <c r="X858" s="4" t="s">
        <v>99</v>
      </c>
      <c r="Y858" s="4">
        <v>17.45</v>
      </c>
      <c r="Z858" s="4">
        <v>9.09</v>
      </c>
      <c r="AA858" s="4">
        <v>7.81</v>
      </c>
      <c r="AF858" s="4">
        <v>3.26</v>
      </c>
      <c r="AH858" s="8">
        <f t="shared" si="17"/>
        <v>0</v>
      </c>
      <c r="AL858" s="4">
        <v>48.18</v>
      </c>
      <c r="AN858" s="4" t="s">
        <v>96</v>
      </c>
      <c r="AO858" s="4" t="s">
        <v>97</v>
      </c>
    </row>
    <row r="859" spans="1:41" x14ac:dyDescent="0.25">
      <c r="A859" s="4" t="s">
        <v>984</v>
      </c>
      <c r="B859" s="4" t="s">
        <v>1068</v>
      </c>
      <c r="C859" s="4">
        <v>2013</v>
      </c>
      <c r="E859" s="4" t="s">
        <v>180</v>
      </c>
      <c r="F859" s="4" t="s">
        <v>578</v>
      </c>
      <c r="G859" s="4" t="s">
        <v>1070</v>
      </c>
      <c r="H859" s="15" t="s">
        <v>15</v>
      </c>
      <c r="I859" s="15" t="s">
        <v>16</v>
      </c>
      <c r="J859" s="4" t="s">
        <v>1069</v>
      </c>
      <c r="P859" s="5" t="s">
        <v>185</v>
      </c>
      <c r="Q859" s="5" t="s">
        <v>185</v>
      </c>
      <c r="R859" s="5" t="s">
        <v>867</v>
      </c>
      <c r="S859" s="5" t="s">
        <v>1058</v>
      </c>
      <c r="X859" s="4" t="s">
        <v>99</v>
      </c>
      <c r="Y859" s="4">
        <v>19.73</v>
      </c>
      <c r="Z859" s="4">
        <v>9.02</v>
      </c>
      <c r="AA859" s="4">
        <v>7.11</v>
      </c>
      <c r="AF859" s="4">
        <v>1.73</v>
      </c>
      <c r="AH859" s="8">
        <f t="shared" si="17"/>
        <v>0</v>
      </c>
      <c r="AL859" s="4">
        <v>68.73</v>
      </c>
      <c r="AN859" s="4" t="s">
        <v>96</v>
      </c>
      <c r="AO859" s="4" t="s">
        <v>97</v>
      </c>
    </row>
    <row r="860" spans="1:41" x14ac:dyDescent="0.25">
      <c r="A860" s="4" t="s">
        <v>985</v>
      </c>
      <c r="B860" s="15" t="s">
        <v>468</v>
      </c>
      <c r="C860" s="21">
        <v>2020</v>
      </c>
      <c r="D860" s="12" t="s">
        <v>791</v>
      </c>
      <c r="E860" s="15" t="s">
        <v>179</v>
      </c>
      <c r="F860" s="4" t="s">
        <v>579</v>
      </c>
      <c r="G860" s="4" t="s">
        <v>664</v>
      </c>
      <c r="H860" s="15" t="s">
        <v>15</v>
      </c>
      <c r="I860" s="18" t="s">
        <v>16</v>
      </c>
      <c r="J860" s="18" t="s">
        <v>469</v>
      </c>
      <c r="K860" s="18"/>
      <c r="L860" s="18"/>
      <c r="M860" s="17"/>
      <c r="N860" s="33"/>
      <c r="O860" s="17"/>
      <c r="P860" s="17" t="s">
        <v>423</v>
      </c>
      <c r="Q860" s="17" t="s">
        <v>868</v>
      </c>
      <c r="R860" s="17" t="s">
        <v>867</v>
      </c>
      <c r="S860" s="17" t="s">
        <v>417</v>
      </c>
      <c r="AH860" s="8">
        <f t="shared" si="17"/>
        <v>0</v>
      </c>
      <c r="AI860" s="22">
        <v>31.68</v>
      </c>
      <c r="AJ860" s="22"/>
      <c r="AK860" s="22"/>
      <c r="AL860" s="22"/>
      <c r="AM860" s="15"/>
      <c r="AN860" s="4" t="s">
        <v>96</v>
      </c>
      <c r="AO860" s="4" t="s">
        <v>98</v>
      </c>
    </row>
    <row r="861" spans="1:41" x14ac:dyDescent="0.25">
      <c r="A861" s="4" t="s">
        <v>985</v>
      </c>
      <c r="B861" s="15" t="s">
        <v>468</v>
      </c>
      <c r="C861" s="15">
        <v>2020</v>
      </c>
      <c r="D861" s="12" t="s">
        <v>791</v>
      </c>
      <c r="E861" s="15" t="s">
        <v>179</v>
      </c>
      <c r="F861" s="4" t="s">
        <v>579</v>
      </c>
      <c r="G861" s="4" t="s">
        <v>664</v>
      </c>
      <c r="H861" s="15" t="s">
        <v>15</v>
      </c>
      <c r="I861" s="15" t="s">
        <v>16</v>
      </c>
      <c r="J861" s="18" t="s">
        <v>469</v>
      </c>
      <c r="K861" s="18"/>
      <c r="L861" s="18"/>
      <c r="M861" s="16"/>
      <c r="N861" s="34"/>
      <c r="O861" s="17"/>
      <c r="P861" s="17" t="s">
        <v>423</v>
      </c>
      <c r="Q861" s="17" t="s">
        <v>868</v>
      </c>
      <c r="R861" s="17" t="s">
        <v>867</v>
      </c>
      <c r="S861" s="24" t="s">
        <v>417</v>
      </c>
      <c r="AH861" s="8">
        <f t="shared" si="17"/>
        <v>0</v>
      </c>
      <c r="AI861" s="15"/>
      <c r="AJ861" s="15"/>
      <c r="AK861" s="15"/>
      <c r="AL861" s="15"/>
      <c r="AM861" s="15">
        <v>0.42336000000000001</v>
      </c>
      <c r="AN861" s="4" t="s">
        <v>96</v>
      </c>
      <c r="AO861" s="4" t="s">
        <v>98</v>
      </c>
    </row>
    <row r="862" spans="1:41" x14ac:dyDescent="0.25">
      <c r="A862" s="4" t="s">
        <v>986</v>
      </c>
      <c r="B862" s="15" t="s">
        <v>545</v>
      </c>
      <c r="C862" s="15">
        <v>2020</v>
      </c>
      <c r="D862" s="12" t="s">
        <v>792</v>
      </c>
      <c r="E862" s="15" t="s">
        <v>179</v>
      </c>
      <c r="F862" s="4" t="s">
        <v>579</v>
      </c>
      <c r="G862" s="4" t="s">
        <v>665</v>
      </c>
      <c r="H862" s="15" t="s">
        <v>15</v>
      </c>
      <c r="I862" s="15" t="s">
        <v>16</v>
      </c>
      <c r="J862" s="18" t="s">
        <v>100</v>
      </c>
      <c r="K862" s="18"/>
      <c r="L862" s="18"/>
      <c r="M862" s="16"/>
      <c r="N862" s="34"/>
      <c r="O862" s="17"/>
      <c r="P862" s="17" t="s">
        <v>185</v>
      </c>
      <c r="Q862" s="17" t="s">
        <v>185</v>
      </c>
      <c r="R862" s="17" t="s">
        <v>867</v>
      </c>
      <c r="S862" s="24" t="s">
        <v>417</v>
      </c>
      <c r="AH862" s="8">
        <f t="shared" si="17"/>
        <v>0</v>
      </c>
      <c r="AI862" s="15"/>
      <c r="AJ862" s="15"/>
      <c r="AK862" s="15"/>
      <c r="AL862" s="15"/>
      <c r="AM862" s="15">
        <v>1.3584E-4</v>
      </c>
      <c r="AN862" s="4" t="s">
        <v>96</v>
      </c>
      <c r="AO862" s="4" t="s">
        <v>98</v>
      </c>
    </row>
    <row r="863" spans="1:41" x14ac:dyDescent="0.25">
      <c r="A863" s="4" t="s">
        <v>987</v>
      </c>
      <c r="B863" s="15" t="s">
        <v>470</v>
      </c>
      <c r="C863" s="21">
        <v>2022</v>
      </c>
      <c r="D863" s="12" t="s">
        <v>793</v>
      </c>
      <c r="E863" s="15" t="s">
        <v>179</v>
      </c>
      <c r="F863" s="4" t="s">
        <v>579</v>
      </c>
      <c r="G863" s="4" t="s">
        <v>666</v>
      </c>
      <c r="H863" s="15" t="s">
        <v>15</v>
      </c>
      <c r="I863" s="18" t="s">
        <v>16</v>
      </c>
      <c r="J863" s="18" t="s">
        <v>448</v>
      </c>
      <c r="K863" s="18"/>
      <c r="L863" s="18"/>
      <c r="M863" s="17"/>
      <c r="N863" s="33"/>
      <c r="O863" s="17"/>
      <c r="P863" s="17" t="s">
        <v>185</v>
      </c>
      <c r="Q863" s="17" t="s">
        <v>185</v>
      </c>
      <c r="R863" s="17" t="s">
        <v>867</v>
      </c>
      <c r="S863" s="17" t="s">
        <v>417</v>
      </c>
      <c r="AH863" s="8">
        <f t="shared" si="17"/>
        <v>0</v>
      </c>
      <c r="AI863" s="22">
        <v>1.9967999999999999</v>
      </c>
      <c r="AJ863" s="22"/>
      <c r="AK863" s="22"/>
      <c r="AL863" s="22"/>
      <c r="AM863" s="15"/>
      <c r="AN863" s="4" t="s">
        <v>96</v>
      </c>
      <c r="AO863" s="4" t="s">
        <v>98</v>
      </c>
    </row>
    <row r="864" spans="1:41" x14ac:dyDescent="0.25">
      <c r="A864" s="4" t="s">
        <v>987</v>
      </c>
      <c r="B864" s="15" t="s">
        <v>470</v>
      </c>
      <c r="C864" s="15">
        <v>2022</v>
      </c>
      <c r="D864" s="12" t="s">
        <v>793</v>
      </c>
      <c r="E864" s="15" t="s">
        <v>179</v>
      </c>
      <c r="F864" s="4" t="s">
        <v>579</v>
      </c>
      <c r="G864" s="4" t="s">
        <v>666</v>
      </c>
      <c r="H864" s="15" t="s">
        <v>15</v>
      </c>
      <c r="I864" s="15" t="s">
        <v>16</v>
      </c>
      <c r="J864" s="18" t="s">
        <v>448</v>
      </c>
      <c r="K864" s="18"/>
      <c r="L864" s="18"/>
      <c r="M864" s="16"/>
      <c r="N864" s="34"/>
      <c r="O864" s="17"/>
      <c r="P864" s="17" t="s">
        <v>185</v>
      </c>
      <c r="Q864" s="17" t="s">
        <v>185</v>
      </c>
      <c r="R864" s="5" t="s">
        <v>867</v>
      </c>
      <c r="S864" s="24" t="s">
        <v>417</v>
      </c>
      <c r="AH864" s="8">
        <f t="shared" si="17"/>
        <v>0</v>
      </c>
      <c r="AI864" s="15"/>
      <c r="AJ864" s="15"/>
      <c r="AK864" s="15"/>
      <c r="AL864" s="15"/>
      <c r="AM864" s="15">
        <v>1.1232000000000001E-4</v>
      </c>
      <c r="AN864" s="4" t="s">
        <v>96</v>
      </c>
      <c r="AO864" s="4" t="s">
        <v>98</v>
      </c>
    </row>
    <row r="865" spans="1:41" x14ac:dyDescent="0.25">
      <c r="A865" s="4" t="s">
        <v>988</v>
      </c>
      <c r="B865" s="4" t="s">
        <v>102</v>
      </c>
      <c r="C865" s="4">
        <v>2021</v>
      </c>
      <c r="D865" s="23" t="s">
        <v>103</v>
      </c>
      <c r="E865" s="4" t="s">
        <v>179</v>
      </c>
      <c r="F865" s="4" t="s">
        <v>579</v>
      </c>
      <c r="G865" s="4" t="s">
        <v>741</v>
      </c>
      <c r="H865" s="4" t="s">
        <v>15</v>
      </c>
      <c r="I865" s="4" t="s">
        <v>104</v>
      </c>
      <c r="J865" s="4" t="s">
        <v>105</v>
      </c>
      <c r="N865" s="6" t="s">
        <v>384</v>
      </c>
      <c r="O865" s="5" t="s">
        <v>383</v>
      </c>
      <c r="P865" s="5" t="s">
        <v>185</v>
      </c>
      <c r="Q865" s="17" t="s">
        <v>423</v>
      </c>
      <c r="R865" s="5" t="s">
        <v>867</v>
      </c>
      <c r="S865" s="5" t="s">
        <v>385</v>
      </c>
      <c r="Y865" s="8"/>
      <c r="Z865" s="8"/>
      <c r="AA865" s="8"/>
      <c r="AB865" s="8"/>
      <c r="AC865" s="8"/>
      <c r="AD865" s="8"/>
      <c r="AE865" s="8"/>
      <c r="AF865" s="8"/>
      <c r="AG865" s="8"/>
      <c r="AH865" s="8">
        <f t="shared" si="17"/>
        <v>0</v>
      </c>
      <c r="AI865" s="8">
        <v>0.9</v>
      </c>
      <c r="AJ865" s="8"/>
      <c r="AK865" s="8"/>
      <c r="AL865" s="8"/>
      <c r="AM865" s="8"/>
      <c r="AN865" s="4" t="s">
        <v>96</v>
      </c>
      <c r="AO865" s="4" t="s">
        <v>98</v>
      </c>
    </row>
    <row r="866" spans="1:41" x14ac:dyDescent="0.25">
      <c r="A866" s="4" t="s">
        <v>989</v>
      </c>
      <c r="B866" s="4" t="s">
        <v>202</v>
      </c>
      <c r="C866" s="4">
        <v>2023</v>
      </c>
      <c r="D866" s="23" t="s">
        <v>203</v>
      </c>
      <c r="E866" s="4" t="s">
        <v>179</v>
      </c>
      <c r="F866" s="4" t="s">
        <v>579</v>
      </c>
      <c r="G866" s="4" t="s">
        <v>742</v>
      </c>
      <c r="H866" s="4" t="s">
        <v>204</v>
      </c>
      <c r="I866" s="4" t="s">
        <v>205</v>
      </c>
      <c r="J866" s="4" t="s">
        <v>206</v>
      </c>
      <c r="M866" s="4">
        <v>180</v>
      </c>
      <c r="N866" s="6" t="s">
        <v>207</v>
      </c>
      <c r="O866" s="5" t="s">
        <v>208</v>
      </c>
      <c r="P866" s="5" t="s">
        <v>185</v>
      </c>
      <c r="Q866" s="17" t="s">
        <v>185</v>
      </c>
      <c r="R866" s="5" t="s">
        <v>37</v>
      </c>
      <c r="S866" s="5" t="s">
        <v>38</v>
      </c>
      <c r="T866" s="4" t="s">
        <v>209</v>
      </c>
      <c r="U866" s="4">
        <v>300</v>
      </c>
      <c r="V866" s="4">
        <v>1</v>
      </c>
      <c r="W866" s="4">
        <v>3</v>
      </c>
      <c r="X866" s="4" t="s">
        <v>99</v>
      </c>
      <c r="Y866" s="4">
        <v>30.4</v>
      </c>
      <c r="Z866" s="4">
        <v>8.9</v>
      </c>
      <c r="AA866" s="4">
        <v>7.49</v>
      </c>
      <c r="AH866" s="25">
        <f t="shared" si="17"/>
        <v>0</v>
      </c>
      <c r="AI866" s="4">
        <v>1.032</v>
      </c>
      <c r="AL866" s="4">
        <v>33.6</v>
      </c>
      <c r="AM866" s="4">
        <v>7.7999999999999996E-3</v>
      </c>
      <c r="AN866" s="4" t="s">
        <v>96</v>
      </c>
      <c r="AO866" s="4" t="s">
        <v>97</v>
      </c>
    </row>
    <row r="867" spans="1:41" x14ac:dyDescent="0.25">
      <c r="A867" s="4" t="s">
        <v>989</v>
      </c>
      <c r="B867" s="4" t="s">
        <v>202</v>
      </c>
      <c r="C867" s="4">
        <v>2023</v>
      </c>
      <c r="D867" s="23" t="s">
        <v>203</v>
      </c>
      <c r="E867" s="4" t="s">
        <v>179</v>
      </c>
      <c r="F867" s="4" t="s">
        <v>579</v>
      </c>
      <c r="G867" s="4" t="s">
        <v>742</v>
      </c>
      <c r="H867" s="4" t="s">
        <v>204</v>
      </c>
      <c r="I867" s="4" t="s">
        <v>205</v>
      </c>
      <c r="J867" s="4" t="s">
        <v>206</v>
      </c>
      <c r="M867" s="4">
        <v>180</v>
      </c>
      <c r="N867" s="6" t="s">
        <v>207</v>
      </c>
      <c r="O867" s="5" t="s">
        <v>208</v>
      </c>
      <c r="P867" s="5" t="s">
        <v>185</v>
      </c>
      <c r="Q867" s="17" t="s">
        <v>185</v>
      </c>
      <c r="R867" s="5" t="s">
        <v>37</v>
      </c>
      <c r="S867" s="5" t="s">
        <v>38</v>
      </c>
      <c r="T867" s="4" t="s">
        <v>211</v>
      </c>
      <c r="U867" s="4">
        <v>300</v>
      </c>
      <c r="V867" s="4">
        <v>1</v>
      </c>
      <c r="W867" s="4">
        <v>3</v>
      </c>
      <c r="X867" s="4" t="s">
        <v>99</v>
      </c>
      <c r="Y867" s="4">
        <v>30.4</v>
      </c>
      <c r="Z867" s="4">
        <v>8.9</v>
      </c>
      <c r="AA867" s="4">
        <v>7.49</v>
      </c>
      <c r="AH867" s="25">
        <f t="shared" si="17"/>
        <v>0</v>
      </c>
      <c r="AI867" s="4">
        <v>1.6319999999999999</v>
      </c>
      <c r="AL867" s="4">
        <v>26.423999999999999</v>
      </c>
      <c r="AM867" s="4">
        <v>4.4999999999999997E-3</v>
      </c>
      <c r="AN867" s="4" t="s">
        <v>96</v>
      </c>
      <c r="AO867" s="4" t="s">
        <v>97</v>
      </c>
    </row>
    <row r="868" spans="1:41" x14ac:dyDescent="0.25">
      <c r="A868" s="4" t="s">
        <v>989</v>
      </c>
      <c r="B868" s="4" t="s">
        <v>202</v>
      </c>
      <c r="C868" s="4">
        <v>2023</v>
      </c>
      <c r="D868" s="23" t="s">
        <v>203</v>
      </c>
      <c r="E868" s="4" t="s">
        <v>179</v>
      </c>
      <c r="F868" s="4" t="s">
        <v>579</v>
      </c>
      <c r="G868" s="4" t="s">
        <v>742</v>
      </c>
      <c r="H868" s="4" t="s">
        <v>204</v>
      </c>
      <c r="I868" s="4" t="s">
        <v>205</v>
      </c>
      <c r="J868" s="4" t="s">
        <v>206</v>
      </c>
      <c r="M868" s="4">
        <v>180</v>
      </c>
      <c r="N868" s="6" t="s">
        <v>207</v>
      </c>
      <c r="O868" s="5" t="s">
        <v>208</v>
      </c>
      <c r="P868" s="5" t="s">
        <v>185</v>
      </c>
      <c r="Q868" s="17" t="s">
        <v>185</v>
      </c>
      <c r="R868" s="5" t="s">
        <v>37</v>
      </c>
      <c r="S868" s="5" t="s">
        <v>38</v>
      </c>
      <c r="T868" s="4" t="s">
        <v>230</v>
      </c>
      <c r="U868" s="4">
        <v>300</v>
      </c>
      <c r="V868" s="4">
        <v>1</v>
      </c>
      <c r="W868" s="4">
        <v>3</v>
      </c>
      <c r="X868" s="4" t="s">
        <v>99</v>
      </c>
      <c r="Y868" s="4">
        <v>30.4</v>
      </c>
      <c r="Z868" s="4">
        <v>8.9</v>
      </c>
      <c r="AA868" s="4">
        <v>7.49</v>
      </c>
      <c r="AH868" s="25">
        <f t="shared" si="17"/>
        <v>0</v>
      </c>
      <c r="AI868" s="4">
        <v>9</v>
      </c>
      <c r="AL868" s="4">
        <v>41.904000000000003</v>
      </c>
      <c r="AM868" s="4">
        <v>3.32E-2</v>
      </c>
      <c r="AN868" s="4" t="s">
        <v>96</v>
      </c>
      <c r="AO868" s="4" t="s">
        <v>97</v>
      </c>
    </row>
    <row r="869" spans="1:41" x14ac:dyDescent="0.25">
      <c r="A869" s="4" t="s">
        <v>990</v>
      </c>
      <c r="B869" s="4" t="s">
        <v>186</v>
      </c>
      <c r="C869" s="4">
        <v>2015</v>
      </c>
      <c r="D869" s="11" t="s">
        <v>1203</v>
      </c>
      <c r="E869" s="4" t="s">
        <v>179</v>
      </c>
      <c r="F869" s="4" t="s">
        <v>579</v>
      </c>
      <c r="G869" s="4" t="s">
        <v>1145</v>
      </c>
      <c r="H869" s="15" t="s">
        <v>15</v>
      </c>
      <c r="I869" s="15" t="s">
        <v>1146</v>
      </c>
      <c r="J869" s="4" t="s">
        <v>1147</v>
      </c>
      <c r="M869" s="4">
        <v>145</v>
      </c>
      <c r="N869" s="6" t="s">
        <v>219</v>
      </c>
      <c r="O869" s="5" t="s">
        <v>310</v>
      </c>
      <c r="P869" s="5" t="s">
        <v>185</v>
      </c>
      <c r="Q869" s="5" t="s">
        <v>185</v>
      </c>
      <c r="R869" s="5" t="s">
        <v>1148</v>
      </c>
      <c r="S869" s="5" t="s">
        <v>1148</v>
      </c>
      <c r="U869" s="4">
        <v>0.4</v>
      </c>
      <c r="V869" s="4">
        <v>0.55000000000000004</v>
      </c>
      <c r="W869" s="4">
        <v>7.22</v>
      </c>
      <c r="X869" s="4" t="s">
        <v>99</v>
      </c>
      <c r="Y869" s="4">
        <v>15</v>
      </c>
      <c r="Z869" s="4">
        <v>7.1</v>
      </c>
      <c r="AA869" s="4">
        <v>5.4</v>
      </c>
      <c r="AB869" s="4">
        <v>2.5000000000000001E-2</v>
      </c>
      <c r="AC869" s="4">
        <v>0.02</v>
      </c>
      <c r="AH869" s="25">
        <f t="shared" si="17"/>
        <v>2.3934543308776198E-2</v>
      </c>
      <c r="AM869" s="4">
        <v>1.82</v>
      </c>
      <c r="AN869" s="4" t="s">
        <v>96</v>
      </c>
      <c r="AO869" s="4" t="s">
        <v>97</v>
      </c>
    </row>
    <row r="870" spans="1:41" x14ac:dyDescent="0.25">
      <c r="A870" s="4" t="s">
        <v>990</v>
      </c>
      <c r="B870" s="4" t="s">
        <v>186</v>
      </c>
      <c r="C870" s="4">
        <v>2015</v>
      </c>
      <c r="E870" s="4" t="s">
        <v>179</v>
      </c>
      <c r="F870" s="4" t="s">
        <v>578</v>
      </c>
      <c r="G870" s="4" t="s">
        <v>1044</v>
      </c>
      <c r="H870" s="4" t="s">
        <v>15</v>
      </c>
      <c r="I870" s="4" t="s">
        <v>187</v>
      </c>
      <c r="J870" s="4" t="s">
        <v>188</v>
      </c>
      <c r="M870" s="4">
        <v>365</v>
      </c>
      <c r="N870" s="6" t="s">
        <v>189</v>
      </c>
      <c r="O870" s="5" t="s">
        <v>190</v>
      </c>
      <c r="P870" s="5" t="s">
        <v>185</v>
      </c>
      <c r="Q870" s="17" t="s">
        <v>185</v>
      </c>
      <c r="R870" s="5" t="s">
        <v>37</v>
      </c>
      <c r="S870" s="5" t="s">
        <v>38</v>
      </c>
      <c r="X870" s="4" t="s">
        <v>99</v>
      </c>
      <c r="AH870" s="25">
        <f t="shared" si="17"/>
        <v>0</v>
      </c>
      <c r="AI870" s="4">
        <v>0</v>
      </c>
      <c r="AM870" s="4">
        <v>2.6263200000000002</v>
      </c>
      <c r="AN870" s="4" t="s">
        <v>96</v>
      </c>
      <c r="AO870" s="4" t="s">
        <v>98</v>
      </c>
    </row>
    <row r="871" spans="1:41" ht="13.8" customHeight="1" x14ac:dyDescent="0.3">
      <c r="A871" s="4" t="s">
        <v>991</v>
      </c>
      <c r="B871" s="4" t="s">
        <v>216</v>
      </c>
      <c r="C871" s="4">
        <v>2019</v>
      </c>
      <c r="D871" s="23" t="s">
        <v>217</v>
      </c>
      <c r="E871" s="12" t="s">
        <v>179</v>
      </c>
      <c r="F871" s="4" t="s">
        <v>579</v>
      </c>
      <c r="G871" s="4" t="s">
        <v>745</v>
      </c>
      <c r="H871" s="4" t="s">
        <v>199</v>
      </c>
      <c r="I871" s="4" t="s">
        <v>200</v>
      </c>
      <c r="J871" s="4" t="s">
        <v>218</v>
      </c>
      <c r="K871">
        <v>48.974735699999997</v>
      </c>
      <c r="L871">
        <v>14.474285</v>
      </c>
      <c r="M871" s="4">
        <v>180</v>
      </c>
      <c r="N871" s="6" t="s">
        <v>219</v>
      </c>
      <c r="O871" s="5" t="s">
        <v>220</v>
      </c>
      <c r="P871" s="5" t="s">
        <v>185</v>
      </c>
      <c r="Q871" s="17" t="s">
        <v>185</v>
      </c>
      <c r="R871" s="5" t="s">
        <v>37</v>
      </c>
      <c r="S871" s="5" t="s">
        <v>221</v>
      </c>
      <c r="T871" s="4" t="s">
        <v>222</v>
      </c>
      <c r="U871" s="7">
        <v>2280000</v>
      </c>
      <c r="V871" s="4">
        <v>6.5</v>
      </c>
      <c r="X871" s="4" t="s">
        <v>99</v>
      </c>
      <c r="Y871" s="4">
        <v>25</v>
      </c>
      <c r="Z871" s="4">
        <v>8.9</v>
      </c>
      <c r="AA871" s="4">
        <v>12.7</v>
      </c>
      <c r="AF871" s="4">
        <v>20.8</v>
      </c>
      <c r="AH871" s="25">
        <f t="shared" si="17"/>
        <v>0</v>
      </c>
      <c r="AI871" s="4">
        <v>6.4</v>
      </c>
      <c r="AN871" s="4" t="s">
        <v>96</v>
      </c>
      <c r="AO871" s="4" t="s">
        <v>325</v>
      </c>
    </row>
    <row r="872" spans="1:41" ht="13.8" customHeight="1" x14ac:dyDescent="0.3">
      <c r="A872" s="4" t="s">
        <v>991</v>
      </c>
      <c r="B872" s="4" t="s">
        <v>216</v>
      </c>
      <c r="C872" s="4">
        <v>2019</v>
      </c>
      <c r="D872" s="23" t="s">
        <v>217</v>
      </c>
      <c r="E872" s="12" t="s">
        <v>179</v>
      </c>
      <c r="F872" s="4" t="s">
        <v>579</v>
      </c>
      <c r="G872" s="4" t="s">
        <v>745</v>
      </c>
      <c r="H872" s="4" t="s">
        <v>199</v>
      </c>
      <c r="I872" s="4" t="s">
        <v>200</v>
      </c>
      <c r="J872" s="4" t="s">
        <v>218</v>
      </c>
      <c r="K872">
        <v>48.974735699999997</v>
      </c>
      <c r="L872">
        <v>14.474285</v>
      </c>
      <c r="M872" s="4">
        <v>180</v>
      </c>
      <c r="N872" s="6" t="s">
        <v>219</v>
      </c>
      <c r="O872" s="5" t="s">
        <v>220</v>
      </c>
      <c r="P872" s="5" t="s">
        <v>185</v>
      </c>
      <c r="Q872" s="17" t="s">
        <v>185</v>
      </c>
      <c r="R872" s="5" t="s">
        <v>37</v>
      </c>
      <c r="S872" s="5" t="s">
        <v>221</v>
      </c>
      <c r="T872" s="4" t="s">
        <v>231</v>
      </c>
      <c r="U872" s="7">
        <v>133000</v>
      </c>
      <c r="V872" s="4">
        <v>2.5</v>
      </c>
      <c r="X872" s="4" t="s">
        <v>99</v>
      </c>
      <c r="Y872" s="4">
        <v>25</v>
      </c>
      <c r="Z872" s="4">
        <v>8.9</v>
      </c>
      <c r="AA872" s="4">
        <v>18.7</v>
      </c>
      <c r="AF872" s="4">
        <v>18.899999999999999</v>
      </c>
      <c r="AH872" s="25">
        <f t="shared" si="17"/>
        <v>0</v>
      </c>
      <c r="AI872" s="4">
        <v>9.1</v>
      </c>
      <c r="AN872" s="4" t="s">
        <v>96</v>
      </c>
      <c r="AO872" s="4" t="s">
        <v>325</v>
      </c>
    </row>
    <row r="873" spans="1:41" ht="13.8" customHeight="1" x14ac:dyDescent="0.3">
      <c r="A873" s="4" t="s">
        <v>991</v>
      </c>
      <c r="B873" s="4" t="s">
        <v>216</v>
      </c>
      <c r="C873" s="4">
        <v>2019</v>
      </c>
      <c r="D873" s="23" t="s">
        <v>217</v>
      </c>
      <c r="E873" s="12" t="s">
        <v>179</v>
      </c>
      <c r="F873" s="4" t="s">
        <v>579</v>
      </c>
      <c r="G873" s="4" t="s">
        <v>745</v>
      </c>
      <c r="H873" s="4" t="s">
        <v>199</v>
      </c>
      <c r="I873" s="4" t="s">
        <v>200</v>
      </c>
      <c r="J873" s="4" t="s">
        <v>218</v>
      </c>
      <c r="K873">
        <v>48.974735699999997</v>
      </c>
      <c r="L873">
        <v>14.474285</v>
      </c>
      <c r="N873" s="6" t="s">
        <v>219</v>
      </c>
      <c r="O873" s="5" t="s">
        <v>220</v>
      </c>
      <c r="P873" s="5" t="s">
        <v>185</v>
      </c>
      <c r="Q873" s="17" t="s">
        <v>185</v>
      </c>
      <c r="R873" s="5" t="s">
        <v>37</v>
      </c>
      <c r="S873" s="5" t="s">
        <v>37</v>
      </c>
      <c r="X873" s="4" t="s">
        <v>99</v>
      </c>
      <c r="Y873" s="5"/>
      <c r="AH873" s="25">
        <f t="shared" si="17"/>
        <v>0</v>
      </c>
      <c r="AI873" s="5"/>
      <c r="AJ873" s="14">
        <v>10.333333333333332</v>
      </c>
      <c r="AK873" s="5"/>
      <c r="AN873" s="4" t="s">
        <v>96</v>
      </c>
      <c r="AO873" s="4" t="s">
        <v>98</v>
      </c>
    </row>
    <row r="874" spans="1:41" x14ac:dyDescent="0.25">
      <c r="A874" s="4" t="s">
        <v>992</v>
      </c>
      <c r="B874" s="15" t="s">
        <v>539</v>
      </c>
      <c r="C874" s="15">
        <v>2022</v>
      </c>
      <c r="D874" s="12" t="s">
        <v>794</v>
      </c>
      <c r="E874" s="12" t="s">
        <v>179</v>
      </c>
      <c r="F874" s="4" t="s">
        <v>579</v>
      </c>
      <c r="G874" s="4" t="s">
        <v>667</v>
      </c>
      <c r="H874" s="15" t="s">
        <v>15</v>
      </c>
      <c r="I874" s="15" t="s">
        <v>16</v>
      </c>
      <c r="J874" s="18" t="s">
        <v>100</v>
      </c>
      <c r="K874" s="18"/>
      <c r="L874" s="18"/>
      <c r="M874" s="16"/>
      <c r="N874" s="34"/>
      <c r="O874" s="17"/>
      <c r="P874" s="17" t="s">
        <v>423</v>
      </c>
      <c r="Q874" s="17" t="s">
        <v>868</v>
      </c>
      <c r="R874" s="5" t="s">
        <v>867</v>
      </c>
      <c r="S874" s="24" t="s">
        <v>417</v>
      </c>
      <c r="AH874" s="25">
        <f t="shared" si="17"/>
        <v>0</v>
      </c>
      <c r="AI874" s="15"/>
      <c r="AJ874" s="15"/>
      <c r="AK874" s="15"/>
      <c r="AL874" s="15"/>
      <c r="AM874" s="15">
        <v>0.84064800000000006</v>
      </c>
      <c r="AN874" s="4" t="s">
        <v>96</v>
      </c>
      <c r="AO874" s="4" t="s">
        <v>98</v>
      </c>
    </row>
    <row r="875" spans="1:41" x14ac:dyDescent="0.25">
      <c r="A875" s="4" t="s">
        <v>992</v>
      </c>
      <c r="B875" s="15" t="s">
        <v>539</v>
      </c>
      <c r="C875" s="21">
        <v>2022</v>
      </c>
      <c r="D875" s="12" t="s">
        <v>794</v>
      </c>
      <c r="E875" s="12" t="s">
        <v>179</v>
      </c>
      <c r="F875" s="4" t="s">
        <v>579</v>
      </c>
      <c r="G875" s="4" t="s">
        <v>667</v>
      </c>
      <c r="H875" s="15" t="s">
        <v>15</v>
      </c>
      <c r="I875" s="18" t="s">
        <v>16</v>
      </c>
      <c r="J875" s="18" t="s">
        <v>100</v>
      </c>
      <c r="K875" s="18"/>
      <c r="L875" s="18"/>
      <c r="M875" s="17"/>
      <c r="N875" s="33"/>
      <c r="O875" s="17"/>
      <c r="P875" s="17" t="s">
        <v>423</v>
      </c>
      <c r="Q875" s="17" t="s">
        <v>868</v>
      </c>
      <c r="R875" s="5" t="s">
        <v>867</v>
      </c>
      <c r="S875" s="17" t="s">
        <v>417</v>
      </c>
      <c r="AH875" s="25">
        <f t="shared" si="17"/>
        <v>0</v>
      </c>
      <c r="AI875" s="22">
        <v>8.0640000000000001</v>
      </c>
      <c r="AJ875" s="22"/>
      <c r="AK875" s="22"/>
      <c r="AL875" s="22"/>
      <c r="AM875" s="15"/>
      <c r="AN875" s="4" t="s">
        <v>96</v>
      </c>
      <c r="AO875" s="4" t="s">
        <v>98</v>
      </c>
    </row>
    <row r="876" spans="1:41" x14ac:dyDescent="0.25">
      <c r="A876" s="4" t="s">
        <v>597</v>
      </c>
      <c r="B876" s="4" t="s">
        <v>136</v>
      </c>
      <c r="C876" s="4">
        <v>2019</v>
      </c>
      <c r="D876" s="4" t="s">
        <v>139</v>
      </c>
      <c r="E876" s="4" t="s">
        <v>179</v>
      </c>
      <c r="F876" s="4" t="s">
        <v>579</v>
      </c>
      <c r="G876" s="4" t="s">
        <v>600</v>
      </c>
      <c r="H876" s="4" t="s">
        <v>15</v>
      </c>
      <c r="I876" s="4" t="s">
        <v>104</v>
      </c>
      <c r="J876" s="4" t="s">
        <v>140</v>
      </c>
      <c r="P876" s="17" t="s">
        <v>185</v>
      </c>
      <c r="Q876" s="17" t="s">
        <v>185</v>
      </c>
      <c r="R876" s="5" t="s">
        <v>37</v>
      </c>
      <c r="S876" s="5" t="s">
        <v>37</v>
      </c>
      <c r="X876" s="4" t="s">
        <v>112</v>
      </c>
      <c r="Y876" s="8">
        <v>33.299999999999997</v>
      </c>
      <c r="Z876" s="8"/>
      <c r="AA876" s="8"/>
      <c r="AB876" s="8"/>
      <c r="AC876" s="8"/>
      <c r="AD876" s="8"/>
      <c r="AE876" s="8"/>
      <c r="AF876" s="8"/>
      <c r="AG876" s="8"/>
      <c r="AH876" s="25">
        <f t="shared" si="17"/>
        <v>0</v>
      </c>
      <c r="AI876" s="8">
        <v>0.13700000000000001</v>
      </c>
      <c r="AJ876" s="8"/>
      <c r="AK876" s="8"/>
      <c r="AL876" s="8">
        <v>0.16400000000000001</v>
      </c>
      <c r="AM876" s="8"/>
      <c r="AN876" s="4" t="s">
        <v>96</v>
      </c>
      <c r="AO876" s="4" t="s">
        <v>97</v>
      </c>
    </row>
    <row r="877" spans="1:41" x14ac:dyDescent="0.25">
      <c r="A877" s="4" t="s">
        <v>597</v>
      </c>
      <c r="B877" s="4" t="s">
        <v>136</v>
      </c>
      <c r="C877" s="4">
        <v>2019</v>
      </c>
      <c r="D877" s="4" t="s">
        <v>141</v>
      </c>
      <c r="E877" s="4" t="s">
        <v>179</v>
      </c>
      <c r="F877" s="4" t="s">
        <v>579</v>
      </c>
      <c r="G877" s="4" t="s">
        <v>600</v>
      </c>
      <c r="H877" s="4" t="s">
        <v>15</v>
      </c>
      <c r="I877" s="4" t="s">
        <v>104</v>
      </c>
      <c r="J877" s="4" t="s">
        <v>140</v>
      </c>
      <c r="P877" s="17" t="s">
        <v>185</v>
      </c>
      <c r="Q877" s="17" t="s">
        <v>185</v>
      </c>
      <c r="R877" s="5" t="s">
        <v>37</v>
      </c>
      <c r="S877" s="5" t="s">
        <v>37</v>
      </c>
      <c r="X877" s="4" t="s">
        <v>112</v>
      </c>
      <c r="Y877" s="8">
        <v>34.6</v>
      </c>
      <c r="Z877" s="8"/>
      <c r="AA877" s="8"/>
      <c r="AB877" s="8"/>
      <c r="AC877" s="8"/>
      <c r="AD877" s="8"/>
      <c r="AE877" s="8"/>
      <c r="AF877" s="8"/>
      <c r="AG877" s="8"/>
      <c r="AH877" s="25">
        <f t="shared" si="17"/>
        <v>0</v>
      </c>
      <c r="AI877" s="8">
        <v>7.0140000000000002</v>
      </c>
      <c r="AJ877" s="8"/>
      <c r="AK877" s="8"/>
      <c r="AL877" s="8">
        <v>0.68500000000000005</v>
      </c>
      <c r="AM877" s="8">
        <v>0.71199999999999997</v>
      </c>
      <c r="AN877" s="4" t="s">
        <v>96</v>
      </c>
      <c r="AO877" s="4" t="s">
        <v>97</v>
      </c>
    </row>
    <row r="878" spans="1:41" ht="13.8" customHeight="1" x14ac:dyDescent="0.25">
      <c r="A878" s="4" t="s">
        <v>597</v>
      </c>
      <c r="B878" s="4" t="s">
        <v>136</v>
      </c>
      <c r="C878" s="4">
        <v>2019</v>
      </c>
      <c r="D878" s="4" t="s">
        <v>137</v>
      </c>
      <c r="E878" s="4" t="s">
        <v>179</v>
      </c>
      <c r="F878" s="4" t="s">
        <v>579</v>
      </c>
      <c r="G878" s="4" t="s">
        <v>600</v>
      </c>
      <c r="H878" s="4" t="s">
        <v>15</v>
      </c>
      <c r="I878" s="4" t="s">
        <v>104</v>
      </c>
      <c r="J878" s="4" t="s">
        <v>138</v>
      </c>
      <c r="P878" s="17" t="s">
        <v>185</v>
      </c>
      <c r="Q878" s="17" t="s">
        <v>185</v>
      </c>
      <c r="R878" s="5" t="s">
        <v>37</v>
      </c>
      <c r="S878" s="5" t="s">
        <v>37</v>
      </c>
      <c r="X878" s="4" t="s">
        <v>112</v>
      </c>
      <c r="Y878" s="8"/>
      <c r="Z878" s="8"/>
      <c r="AA878" s="8"/>
      <c r="AB878" s="8"/>
      <c r="AC878" s="8"/>
      <c r="AD878" s="8"/>
      <c r="AE878" s="8"/>
      <c r="AF878" s="8"/>
      <c r="AG878" s="8"/>
      <c r="AH878" s="25">
        <f t="shared" si="17"/>
        <v>0</v>
      </c>
      <c r="AI878" s="8"/>
      <c r="AJ878" s="8"/>
      <c r="AK878" s="8"/>
      <c r="AL878" s="8"/>
      <c r="AM878" s="8"/>
      <c r="AN878" s="4" t="s">
        <v>96</v>
      </c>
      <c r="AO878" s="4" t="s">
        <v>97</v>
      </c>
    </row>
    <row r="879" spans="1:41" ht="13.8" customHeight="1" x14ac:dyDescent="0.25">
      <c r="A879" s="4" t="s">
        <v>597</v>
      </c>
      <c r="B879" s="4" t="s">
        <v>136</v>
      </c>
      <c r="C879" s="4">
        <v>2019</v>
      </c>
      <c r="D879" s="4" t="s">
        <v>141</v>
      </c>
      <c r="E879" s="4" t="s">
        <v>179</v>
      </c>
      <c r="F879" s="4" t="s">
        <v>579</v>
      </c>
      <c r="G879" s="4" t="s">
        <v>600</v>
      </c>
      <c r="H879" s="4" t="s">
        <v>15</v>
      </c>
      <c r="I879" s="4" t="s">
        <v>104</v>
      </c>
      <c r="J879" s="4" t="s">
        <v>144</v>
      </c>
      <c r="P879" s="17" t="s">
        <v>185</v>
      </c>
      <c r="Q879" s="17" t="s">
        <v>185</v>
      </c>
      <c r="R879" s="5" t="s">
        <v>37</v>
      </c>
      <c r="S879" s="5" t="s">
        <v>37</v>
      </c>
      <c r="X879" s="4" t="s">
        <v>112</v>
      </c>
      <c r="Y879" s="8"/>
      <c r="Z879" s="8"/>
      <c r="AA879" s="8"/>
      <c r="AB879" s="8"/>
      <c r="AC879" s="8"/>
      <c r="AD879" s="8"/>
      <c r="AE879" s="8"/>
      <c r="AF879" s="8"/>
      <c r="AG879" s="8"/>
      <c r="AH879" s="25">
        <f t="shared" si="17"/>
        <v>0</v>
      </c>
      <c r="AI879" s="8"/>
      <c r="AJ879" s="8"/>
      <c r="AK879" s="8"/>
      <c r="AL879" s="8">
        <v>26.36</v>
      </c>
      <c r="AM879" s="8"/>
      <c r="AN879" s="4" t="s">
        <v>96</v>
      </c>
      <c r="AO879" s="4" t="s">
        <v>97</v>
      </c>
    </row>
    <row r="880" spans="1:41" ht="14.4" customHeight="1" x14ac:dyDescent="0.25">
      <c r="A880" s="4" t="s">
        <v>597</v>
      </c>
      <c r="B880" s="4" t="s">
        <v>136</v>
      </c>
      <c r="C880" s="4">
        <v>2019</v>
      </c>
      <c r="D880" s="4" t="s">
        <v>142</v>
      </c>
      <c r="E880" s="4" t="s">
        <v>179</v>
      </c>
      <c r="F880" s="4" t="s">
        <v>579</v>
      </c>
      <c r="G880" s="4" t="s">
        <v>600</v>
      </c>
      <c r="H880" s="4" t="s">
        <v>15</v>
      </c>
      <c r="I880" s="4" t="s">
        <v>104</v>
      </c>
      <c r="J880" s="4" t="s">
        <v>143</v>
      </c>
      <c r="P880" s="17" t="s">
        <v>185</v>
      </c>
      <c r="Q880" s="17" t="s">
        <v>185</v>
      </c>
      <c r="R880" s="5" t="s">
        <v>37</v>
      </c>
      <c r="S880" s="5" t="s">
        <v>37</v>
      </c>
      <c r="X880" s="4" t="s">
        <v>112</v>
      </c>
      <c r="Y880" s="8">
        <v>35</v>
      </c>
      <c r="Z880" s="8"/>
      <c r="AA880" s="8"/>
      <c r="AB880" s="8"/>
      <c r="AC880" s="8"/>
      <c r="AD880" s="8"/>
      <c r="AE880" s="8"/>
      <c r="AF880" s="8"/>
      <c r="AG880" s="8"/>
      <c r="AH880" s="25">
        <f t="shared" si="17"/>
        <v>0</v>
      </c>
      <c r="AI880" s="8">
        <v>3.0960000000000001</v>
      </c>
      <c r="AJ880" s="8"/>
      <c r="AK880" s="8"/>
      <c r="AL880" s="8">
        <v>0.82199999999999995</v>
      </c>
      <c r="AM880" s="8">
        <v>0.74</v>
      </c>
      <c r="AN880" s="4" t="s">
        <v>96</v>
      </c>
      <c r="AO880" s="4" t="s">
        <v>97</v>
      </c>
    </row>
    <row r="881" spans="1:41" ht="14.4" customHeight="1" x14ac:dyDescent="0.25">
      <c r="A881" s="4" t="s">
        <v>597</v>
      </c>
      <c r="B881" s="4" t="s">
        <v>136</v>
      </c>
      <c r="C881" s="4">
        <v>2019</v>
      </c>
      <c r="D881" s="4" t="s">
        <v>141</v>
      </c>
      <c r="E881" s="4" t="s">
        <v>179</v>
      </c>
      <c r="F881" s="4" t="s">
        <v>579</v>
      </c>
      <c r="G881" s="4" t="s">
        <v>600</v>
      </c>
      <c r="H881" s="4" t="s">
        <v>15</v>
      </c>
      <c r="I881" s="4" t="s">
        <v>104</v>
      </c>
      <c r="P881" s="17" t="s">
        <v>185</v>
      </c>
      <c r="Q881" s="17" t="s">
        <v>185</v>
      </c>
      <c r="R881" s="5" t="s">
        <v>37</v>
      </c>
      <c r="S881" s="5" t="s">
        <v>37</v>
      </c>
      <c r="X881" s="4" t="s">
        <v>112</v>
      </c>
      <c r="Y881" s="8"/>
      <c r="Z881" s="8"/>
      <c r="AA881" s="8"/>
      <c r="AB881" s="8"/>
      <c r="AC881" s="8"/>
      <c r="AD881" s="8"/>
      <c r="AE881" s="8"/>
      <c r="AF881" s="8"/>
      <c r="AG881" s="8"/>
      <c r="AH881" s="25">
        <f t="shared" si="17"/>
        <v>0</v>
      </c>
      <c r="AI881" s="8"/>
      <c r="AJ881" s="8"/>
      <c r="AK881" s="8"/>
      <c r="AL881" s="8">
        <v>16</v>
      </c>
      <c r="AM881" s="8"/>
      <c r="AN881" s="4" t="s">
        <v>96</v>
      </c>
      <c r="AO881" s="4" t="s">
        <v>97</v>
      </c>
    </row>
    <row r="882" spans="1:41" ht="14.4" customHeight="1" x14ac:dyDescent="0.25">
      <c r="A882" s="4" t="s">
        <v>993</v>
      </c>
      <c r="B882" s="12" t="s">
        <v>404</v>
      </c>
      <c r="C882" s="4">
        <v>2019</v>
      </c>
      <c r="D882" s="15"/>
      <c r="E882" s="12" t="s">
        <v>179</v>
      </c>
      <c r="F882" s="4" t="s">
        <v>578</v>
      </c>
      <c r="G882" s="4" t="s">
        <v>668</v>
      </c>
      <c r="H882" s="15" t="s">
        <v>15</v>
      </c>
      <c r="I882" s="18" t="s">
        <v>16</v>
      </c>
      <c r="J882" s="18" t="s">
        <v>215</v>
      </c>
      <c r="K882" s="18"/>
      <c r="L882" s="18"/>
      <c r="M882" s="17"/>
      <c r="N882" s="33"/>
      <c r="O882" s="17"/>
      <c r="P882" s="17" t="s">
        <v>185</v>
      </c>
      <c r="Q882" s="17" t="s">
        <v>185</v>
      </c>
      <c r="R882" s="17" t="s">
        <v>867</v>
      </c>
      <c r="S882" s="17" t="s">
        <v>421</v>
      </c>
      <c r="AH882" s="25">
        <f t="shared" si="17"/>
        <v>0</v>
      </c>
      <c r="AI882" s="22">
        <v>6.24</v>
      </c>
      <c r="AJ882" s="22"/>
      <c r="AK882" s="22"/>
      <c r="AL882" s="22"/>
      <c r="AM882" s="15"/>
      <c r="AN882" s="4" t="s">
        <v>96</v>
      </c>
      <c r="AO882" s="4" t="s">
        <v>98</v>
      </c>
    </row>
    <row r="883" spans="1:41" x14ac:dyDescent="0.25">
      <c r="A883" s="4" t="s">
        <v>993</v>
      </c>
      <c r="B883" s="12" t="s">
        <v>404</v>
      </c>
      <c r="C883" s="4">
        <v>2019</v>
      </c>
      <c r="E883" s="12" t="s">
        <v>179</v>
      </c>
      <c r="F883" s="4" t="s">
        <v>578</v>
      </c>
      <c r="G883" s="4" t="s">
        <v>1045</v>
      </c>
      <c r="H883" s="4" t="s">
        <v>15</v>
      </c>
      <c r="I883" s="4" t="s">
        <v>16</v>
      </c>
      <c r="J883" s="12" t="s">
        <v>215</v>
      </c>
      <c r="K883" s="12"/>
      <c r="L883" s="12"/>
      <c r="P883" s="13" t="s">
        <v>185</v>
      </c>
      <c r="Q883" s="17" t="s">
        <v>185</v>
      </c>
      <c r="R883" s="5" t="s">
        <v>37</v>
      </c>
      <c r="S883" s="5" t="s">
        <v>37</v>
      </c>
      <c r="AH883" s="25">
        <f t="shared" si="17"/>
        <v>0</v>
      </c>
      <c r="AI883" s="4">
        <v>150</v>
      </c>
      <c r="AN883" s="4" t="s">
        <v>96</v>
      </c>
      <c r="AO883" s="4" t="s">
        <v>98</v>
      </c>
    </row>
    <row r="884" spans="1:41" x14ac:dyDescent="0.25">
      <c r="A884" s="4" t="s">
        <v>993</v>
      </c>
      <c r="B884" s="12" t="s">
        <v>404</v>
      </c>
      <c r="C884" s="4">
        <v>2019</v>
      </c>
      <c r="E884" s="12" t="s">
        <v>179</v>
      </c>
      <c r="F884" s="4" t="s">
        <v>578</v>
      </c>
      <c r="G884" s="4" t="s">
        <v>1045</v>
      </c>
      <c r="H884" s="4" t="s">
        <v>15</v>
      </c>
      <c r="I884" s="4" t="s">
        <v>16</v>
      </c>
      <c r="J884" s="12" t="s">
        <v>215</v>
      </c>
      <c r="K884" s="12"/>
      <c r="L884" s="12"/>
      <c r="P884" s="13" t="s">
        <v>185</v>
      </c>
      <c r="Q884" s="17" t="s">
        <v>185</v>
      </c>
      <c r="R884" s="5" t="s">
        <v>37</v>
      </c>
      <c r="S884" s="5" t="s">
        <v>37</v>
      </c>
      <c r="AH884" s="25">
        <f t="shared" si="17"/>
        <v>0</v>
      </c>
      <c r="AI884" s="4">
        <v>150.47999999999999</v>
      </c>
      <c r="AN884" s="4" t="s">
        <v>96</v>
      </c>
      <c r="AO884" s="4" t="s">
        <v>98</v>
      </c>
    </row>
    <row r="885" spans="1:41" ht="13.8" customHeight="1" x14ac:dyDescent="0.25">
      <c r="A885" s="4" t="s">
        <v>993</v>
      </c>
      <c r="B885" s="12" t="s">
        <v>404</v>
      </c>
      <c r="C885" s="4">
        <v>2019</v>
      </c>
      <c r="E885" s="12" t="s">
        <v>179</v>
      </c>
      <c r="F885" s="4" t="s">
        <v>578</v>
      </c>
      <c r="G885" s="4" t="s">
        <v>1045</v>
      </c>
      <c r="H885" s="4" t="s">
        <v>15</v>
      </c>
      <c r="I885" s="4" t="s">
        <v>16</v>
      </c>
      <c r="J885" s="12" t="s">
        <v>215</v>
      </c>
      <c r="K885" s="12"/>
      <c r="L885" s="12"/>
      <c r="P885" s="13" t="s">
        <v>185</v>
      </c>
      <c r="Q885" s="17" t="s">
        <v>185</v>
      </c>
      <c r="R885" s="5" t="s">
        <v>37</v>
      </c>
      <c r="S885" s="5" t="s">
        <v>37</v>
      </c>
      <c r="AH885" s="25">
        <f t="shared" si="17"/>
        <v>0</v>
      </c>
      <c r="AI885" s="4">
        <v>1191.8399999999999</v>
      </c>
      <c r="AN885" s="4" t="s">
        <v>96</v>
      </c>
      <c r="AO885" s="4" t="s">
        <v>98</v>
      </c>
    </row>
    <row r="886" spans="1:41" x14ac:dyDescent="0.25">
      <c r="A886" s="4" t="s">
        <v>993</v>
      </c>
      <c r="B886" s="12" t="s">
        <v>404</v>
      </c>
      <c r="C886" s="12">
        <v>2019</v>
      </c>
      <c r="D886" s="12"/>
      <c r="E886" s="12" t="s">
        <v>179</v>
      </c>
      <c r="F886" s="4" t="s">
        <v>578</v>
      </c>
      <c r="G886" s="4" t="s">
        <v>1045</v>
      </c>
      <c r="H886" s="12" t="s">
        <v>15</v>
      </c>
      <c r="I886" s="12" t="s">
        <v>16</v>
      </c>
      <c r="J886" s="12" t="s">
        <v>215</v>
      </c>
      <c r="K886" s="12"/>
      <c r="L886" s="12"/>
      <c r="M886" s="13"/>
      <c r="N886" s="35"/>
      <c r="O886" s="13"/>
      <c r="P886" s="13" t="s">
        <v>185</v>
      </c>
      <c r="Q886" s="17" t="s">
        <v>185</v>
      </c>
      <c r="R886" s="13" t="s">
        <v>37</v>
      </c>
      <c r="S886" s="13" t="s">
        <v>37</v>
      </c>
      <c r="AH886" s="25">
        <f t="shared" si="17"/>
        <v>0</v>
      </c>
      <c r="AI886" s="26">
        <v>150</v>
      </c>
      <c r="AJ886" s="26"/>
      <c r="AK886" s="26"/>
      <c r="AL886" s="26"/>
      <c r="AM886" s="12"/>
      <c r="AN886" s="4" t="s">
        <v>96</v>
      </c>
      <c r="AO886" s="4" t="s">
        <v>98</v>
      </c>
    </row>
    <row r="887" spans="1:41" x14ac:dyDescent="0.25">
      <c r="A887" s="4" t="s">
        <v>993</v>
      </c>
      <c r="B887" s="12" t="s">
        <v>404</v>
      </c>
      <c r="C887" s="12">
        <v>2019</v>
      </c>
      <c r="D887" s="12"/>
      <c r="E887" s="12" t="s">
        <v>179</v>
      </c>
      <c r="F887" s="4" t="s">
        <v>578</v>
      </c>
      <c r="G887" s="4" t="s">
        <v>1045</v>
      </c>
      <c r="H887" s="12" t="s">
        <v>15</v>
      </c>
      <c r="I887" s="12" t="s">
        <v>16</v>
      </c>
      <c r="J887" s="12" t="s">
        <v>215</v>
      </c>
      <c r="K887" s="12"/>
      <c r="L887" s="12"/>
      <c r="M887" s="13"/>
      <c r="N887" s="35"/>
      <c r="O887" s="13"/>
      <c r="P887" s="13" t="s">
        <v>185</v>
      </c>
      <c r="Q887" s="17" t="s">
        <v>185</v>
      </c>
      <c r="R887" s="13" t="s">
        <v>37</v>
      </c>
      <c r="S887" s="13" t="s">
        <v>37</v>
      </c>
      <c r="AH887" s="25">
        <f t="shared" ref="AH887:AH893" si="18">(AB887*(14.01/18.04))+(AC887*(14.01/62))+(AD887*(14.01/46.01))</f>
        <v>0</v>
      </c>
      <c r="AI887" s="26">
        <v>1191.8399999999999</v>
      </c>
      <c r="AJ887" s="26"/>
      <c r="AK887" s="26"/>
      <c r="AL887" s="26"/>
      <c r="AM887" s="12"/>
      <c r="AN887" s="4" t="s">
        <v>96</v>
      </c>
      <c r="AO887" s="4" t="s">
        <v>98</v>
      </c>
    </row>
    <row r="888" spans="1:41" x14ac:dyDescent="0.25">
      <c r="A888" s="4" t="s">
        <v>993</v>
      </c>
      <c r="B888" s="12" t="s">
        <v>404</v>
      </c>
      <c r="C888" s="12">
        <v>2019</v>
      </c>
      <c r="D888" s="12"/>
      <c r="E888" s="12" t="s">
        <v>179</v>
      </c>
      <c r="F888" s="4" t="s">
        <v>578</v>
      </c>
      <c r="G888" s="4" t="s">
        <v>1045</v>
      </c>
      <c r="H888" s="12" t="s">
        <v>15</v>
      </c>
      <c r="I888" s="12" t="s">
        <v>16</v>
      </c>
      <c r="J888" s="12" t="s">
        <v>215</v>
      </c>
      <c r="K888" s="12"/>
      <c r="L888" s="12"/>
      <c r="M888" s="13"/>
      <c r="N888" s="35"/>
      <c r="O888" s="13"/>
      <c r="P888" s="13" t="s">
        <v>185</v>
      </c>
      <c r="Q888" s="17" t="s">
        <v>185</v>
      </c>
      <c r="R888" s="13" t="s">
        <v>37</v>
      </c>
      <c r="S888" s="13" t="s">
        <v>37</v>
      </c>
      <c r="AH888" s="25">
        <f t="shared" si="18"/>
        <v>0</v>
      </c>
      <c r="AI888" s="26">
        <v>150.47999999999999</v>
      </c>
      <c r="AJ888" s="26"/>
      <c r="AK888" s="26"/>
      <c r="AL888" s="26"/>
      <c r="AM888" s="12"/>
      <c r="AN888" s="4" t="s">
        <v>96</v>
      </c>
      <c r="AO888" s="4" t="s">
        <v>98</v>
      </c>
    </row>
    <row r="889" spans="1:41" x14ac:dyDescent="0.25">
      <c r="A889" s="4" t="s">
        <v>994</v>
      </c>
      <c r="B889" s="15" t="s">
        <v>471</v>
      </c>
      <c r="C889" s="21">
        <v>2022</v>
      </c>
      <c r="D889" s="12" t="s">
        <v>796</v>
      </c>
      <c r="E889" s="15" t="s">
        <v>179</v>
      </c>
      <c r="F889" s="4" t="s">
        <v>579</v>
      </c>
      <c r="G889" s="4" t="s">
        <v>670</v>
      </c>
      <c r="H889" s="15" t="s">
        <v>15</v>
      </c>
      <c r="I889" s="18" t="s">
        <v>16</v>
      </c>
      <c r="J889" s="18" t="s">
        <v>429</v>
      </c>
      <c r="K889" s="18"/>
      <c r="L889" s="18"/>
      <c r="M889" s="17"/>
      <c r="N889" s="33"/>
      <c r="O889" s="17"/>
      <c r="P889" s="17" t="s">
        <v>185</v>
      </c>
      <c r="Q889" s="17" t="s">
        <v>185</v>
      </c>
      <c r="R889" s="17" t="s">
        <v>867</v>
      </c>
      <c r="S889" s="17" t="s">
        <v>417</v>
      </c>
      <c r="AH889" s="25">
        <f t="shared" si="18"/>
        <v>0</v>
      </c>
      <c r="AI889" s="22">
        <v>57.552000000000007</v>
      </c>
      <c r="AJ889" s="22"/>
      <c r="AK889" s="22"/>
      <c r="AL889" s="22"/>
      <c r="AM889" s="15"/>
      <c r="AN889" s="4" t="s">
        <v>96</v>
      </c>
      <c r="AO889" s="4" t="s">
        <v>98</v>
      </c>
    </row>
    <row r="890" spans="1:41" ht="13.8" customHeight="1" x14ac:dyDescent="0.25">
      <c r="A890" s="4" t="s">
        <v>995</v>
      </c>
      <c r="B890" s="15" t="s">
        <v>473</v>
      </c>
      <c r="C890" s="15">
        <v>2019</v>
      </c>
      <c r="D890" s="12" t="s">
        <v>797</v>
      </c>
      <c r="E890" s="15" t="s">
        <v>179</v>
      </c>
      <c r="F890" s="4" t="s">
        <v>579</v>
      </c>
      <c r="G890" s="4" t="s">
        <v>561</v>
      </c>
      <c r="H890" s="15" t="s">
        <v>15</v>
      </c>
      <c r="I890" s="15" t="s">
        <v>16</v>
      </c>
      <c r="J890" s="18" t="s">
        <v>191</v>
      </c>
      <c r="K890" s="18"/>
      <c r="L890" s="18"/>
      <c r="M890" s="17"/>
      <c r="N890" s="33"/>
      <c r="O890" s="17"/>
      <c r="P890" s="5" t="s">
        <v>21</v>
      </c>
      <c r="Q890" s="17" t="s">
        <v>424</v>
      </c>
      <c r="R890" s="5" t="s">
        <v>44</v>
      </c>
      <c r="S890" s="17" t="s">
        <v>50</v>
      </c>
      <c r="AH890" s="25">
        <f t="shared" si="18"/>
        <v>0</v>
      </c>
      <c r="AI890" s="21">
        <v>278.88</v>
      </c>
      <c r="AJ890" s="21"/>
      <c r="AK890" s="21"/>
      <c r="AL890" s="21"/>
      <c r="AM890" s="15"/>
      <c r="AN890" s="4" t="s">
        <v>96</v>
      </c>
      <c r="AO890" s="4" t="s">
        <v>98</v>
      </c>
    </row>
    <row r="891" spans="1:41" ht="13.8" customHeight="1" x14ac:dyDescent="0.25">
      <c r="A891" s="4" t="s">
        <v>995</v>
      </c>
      <c r="B891" s="15" t="s">
        <v>473</v>
      </c>
      <c r="C891" s="15">
        <v>2019</v>
      </c>
      <c r="D891" s="12" t="s">
        <v>797</v>
      </c>
      <c r="E891" s="15" t="s">
        <v>179</v>
      </c>
      <c r="F891" s="4" t="s">
        <v>579</v>
      </c>
      <c r="G891" s="4" t="s">
        <v>561</v>
      </c>
      <c r="H891" s="15" t="s">
        <v>15</v>
      </c>
      <c r="I891" s="15" t="s">
        <v>16</v>
      </c>
      <c r="J891" s="18" t="s">
        <v>191</v>
      </c>
      <c r="K891" s="18"/>
      <c r="L891" s="18"/>
      <c r="M891" s="16"/>
      <c r="N891" s="34"/>
      <c r="O891" s="17"/>
      <c r="P891" s="5" t="s">
        <v>21</v>
      </c>
      <c r="Q891" s="17" t="s">
        <v>424</v>
      </c>
      <c r="R891" s="5" t="s">
        <v>44</v>
      </c>
      <c r="S891" s="24" t="s">
        <v>50</v>
      </c>
      <c r="AH891" s="25">
        <f t="shared" si="18"/>
        <v>0</v>
      </c>
      <c r="AI891" s="15"/>
      <c r="AJ891" s="15"/>
      <c r="AK891" s="15"/>
      <c r="AL891" s="15"/>
      <c r="AM891" s="15">
        <v>2.2732800000000002</v>
      </c>
      <c r="AN891" s="4" t="s">
        <v>96</v>
      </c>
      <c r="AO891" s="4" t="s">
        <v>98</v>
      </c>
    </row>
    <row r="892" spans="1:41" ht="13.8" customHeight="1" x14ac:dyDescent="0.25">
      <c r="A892" s="4" t="s">
        <v>995</v>
      </c>
      <c r="B892" s="15" t="s">
        <v>473</v>
      </c>
      <c r="C892" s="15">
        <v>2019</v>
      </c>
      <c r="D892" s="12" t="s">
        <v>797</v>
      </c>
      <c r="E892" s="15" t="s">
        <v>179</v>
      </c>
      <c r="F892" s="4" t="s">
        <v>579</v>
      </c>
      <c r="G892" s="4" t="s">
        <v>561</v>
      </c>
      <c r="H892" s="15" t="s">
        <v>15</v>
      </c>
      <c r="I892" s="15" t="s">
        <v>16</v>
      </c>
      <c r="J892" s="18" t="s">
        <v>191</v>
      </c>
      <c r="K892" s="18"/>
      <c r="L892" s="18"/>
      <c r="M892" s="17"/>
      <c r="N892" s="33"/>
      <c r="O892" s="17"/>
      <c r="P892" s="17" t="s">
        <v>185</v>
      </c>
      <c r="Q892" s="17" t="s">
        <v>185</v>
      </c>
      <c r="R892" s="5" t="s">
        <v>44</v>
      </c>
      <c r="S892" s="17" t="s">
        <v>420</v>
      </c>
      <c r="AH892" s="25">
        <f t="shared" si="18"/>
        <v>0</v>
      </c>
      <c r="AI892" s="21">
        <v>249.60000000000002</v>
      </c>
      <c r="AJ892" s="21"/>
      <c r="AK892" s="21"/>
      <c r="AL892" s="21"/>
      <c r="AM892" s="15"/>
      <c r="AN892" s="4" t="s">
        <v>96</v>
      </c>
      <c r="AO892" s="4" t="s">
        <v>98</v>
      </c>
    </row>
    <row r="893" spans="1:41" ht="13.8" customHeight="1" x14ac:dyDescent="0.25">
      <c r="A893" s="4" t="s">
        <v>995</v>
      </c>
      <c r="B893" s="15" t="s">
        <v>473</v>
      </c>
      <c r="C893" s="15">
        <v>2019</v>
      </c>
      <c r="D893" s="12" t="s">
        <v>797</v>
      </c>
      <c r="E893" s="15" t="s">
        <v>179</v>
      </c>
      <c r="F893" s="4" t="s">
        <v>579</v>
      </c>
      <c r="G893" s="4" t="s">
        <v>561</v>
      </c>
      <c r="H893" s="15" t="s">
        <v>15</v>
      </c>
      <c r="I893" s="15" t="s">
        <v>16</v>
      </c>
      <c r="J893" s="18" t="s">
        <v>191</v>
      </c>
      <c r="K893" s="18"/>
      <c r="L893" s="18"/>
      <c r="M893" s="16"/>
      <c r="N893" s="34"/>
      <c r="O893" s="17"/>
      <c r="P893" s="24" t="s">
        <v>185</v>
      </c>
      <c r="Q893" s="17" t="s">
        <v>185</v>
      </c>
      <c r="R893" s="5" t="s">
        <v>44</v>
      </c>
      <c r="S893" s="24" t="s">
        <v>420</v>
      </c>
      <c r="AH893" s="25">
        <f t="shared" si="18"/>
        <v>0</v>
      </c>
      <c r="AI893" s="15"/>
      <c r="AJ893" s="15"/>
      <c r="AK893" s="15"/>
      <c r="AL893" s="15"/>
      <c r="AM893" s="15">
        <v>1.0123200000000001</v>
      </c>
      <c r="AN893" s="4" t="s">
        <v>96</v>
      </c>
      <c r="AO893" s="4" t="s">
        <v>98</v>
      </c>
    </row>
    <row r="894" spans="1:41" ht="14.4" customHeight="1" x14ac:dyDescent="0.25">
      <c r="A894" s="4" t="s">
        <v>996</v>
      </c>
      <c r="B894" s="15" t="s">
        <v>474</v>
      </c>
      <c r="C894" s="21">
        <v>2020</v>
      </c>
      <c r="D894" s="15"/>
      <c r="E894" s="15" t="s">
        <v>180</v>
      </c>
      <c r="F894" s="4" t="s">
        <v>578</v>
      </c>
      <c r="G894" s="4" t="s">
        <v>671</v>
      </c>
      <c r="H894" s="15" t="s">
        <v>15</v>
      </c>
      <c r="I894" s="18" t="s">
        <v>16</v>
      </c>
      <c r="J894" s="18" t="s">
        <v>448</v>
      </c>
      <c r="K894" s="18"/>
      <c r="L894" s="18"/>
      <c r="M894" s="17"/>
      <c r="N894" s="33"/>
      <c r="O894" s="17"/>
      <c r="P894" s="17" t="s">
        <v>185</v>
      </c>
      <c r="Q894" s="17" t="s">
        <v>185</v>
      </c>
      <c r="R894" s="17" t="s">
        <v>867</v>
      </c>
      <c r="S894" s="17" t="s">
        <v>421</v>
      </c>
      <c r="AI894" s="22">
        <v>4.5600000000000005</v>
      </c>
      <c r="AJ894" s="22"/>
      <c r="AK894" s="22"/>
      <c r="AL894" s="22"/>
      <c r="AM894" s="15"/>
      <c r="AN894" s="4" t="s">
        <v>96</v>
      </c>
      <c r="AO894" s="4" t="s">
        <v>98</v>
      </c>
    </row>
    <row r="895" spans="1:41" ht="14.4" customHeight="1" x14ac:dyDescent="0.25">
      <c r="A895" s="4" t="s">
        <v>996</v>
      </c>
      <c r="B895" s="15" t="s">
        <v>474</v>
      </c>
      <c r="C895" s="21">
        <v>2020</v>
      </c>
      <c r="D895" s="15"/>
      <c r="E895" s="15" t="s">
        <v>180</v>
      </c>
      <c r="F895" s="4" t="s">
        <v>578</v>
      </c>
      <c r="G895" s="4" t="s">
        <v>671</v>
      </c>
      <c r="H895" s="15" t="s">
        <v>15</v>
      </c>
      <c r="I895" s="18" t="s">
        <v>16</v>
      </c>
      <c r="J895" s="18" t="s">
        <v>448</v>
      </c>
      <c r="K895" s="18"/>
      <c r="L895" s="18"/>
      <c r="M895" s="17"/>
      <c r="N895" s="33"/>
      <c r="O895" s="17"/>
      <c r="P895" s="17" t="s">
        <v>185</v>
      </c>
      <c r="Q895" s="17" t="s">
        <v>185</v>
      </c>
      <c r="R895" s="17" t="s">
        <v>867</v>
      </c>
      <c r="S895" s="17" t="s">
        <v>421</v>
      </c>
      <c r="AI895" s="22">
        <v>5.04</v>
      </c>
      <c r="AJ895" s="22"/>
      <c r="AK895" s="22"/>
      <c r="AL895" s="22"/>
      <c r="AM895" s="15"/>
      <c r="AN895" s="4" t="s">
        <v>96</v>
      </c>
      <c r="AO895" s="4" t="s">
        <v>98</v>
      </c>
    </row>
    <row r="896" spans="1:41" ht="14.4" customHeight="1" x14ac:dyDescent="0.25">
      <c r="A896" s="4" t="s">
        <v>997</v>
      </c>
      <c r="B896" s="15" t="s">
        <v>558</v>
      </c>
      <c r="C896" s="15">
        <v>2018</v>
      </c>
      <c r="D896" s="12" t="s">
        <v>798</v>
      </c>
      <c r="E896" s="15" t="s">
        <v>179</v>
      </c>
      <c r="F896" s="4" t="s">
        <v>579</v>
      </c>
      <c r="G896" s="4" t="s">
        <v>574</v>
      </c>
      <c r="H896" s="15" t="s">
        <v>15</v>
      </c>
      <c r="I896" s="15" t="s">
        <v>16</v>
      </c>
      <c r="J896" s="18" t="s">
        <v>213</v>
      </c>
      <c r="K896" s="18"/>
      <c r="L896" s="18"/>
      <c r="M896" s="16"/>
      <c r="N896" s="34"/>
      <c r="O896" s="17"/>
      <c r="P896" s="24" t="s">
        <v>185</v>
      </c>
      <c r="Q896" s="17" t="s">
        <v>185</v>
      </c>
      <c r="R896" s="5" t="s">
        <v>44</v>
      </c>
      <c r="S896" s="24" t="s">
        <v>185</v>
      </c>
      <c r="AH896" s="8">
        <f t="shared" ref="AH896:AH927" si="19">(AB896*(14.01/18.04))+(AC896*(14.01/62))+(AD896*(14.01/46.01))</f>
        <v>0</v>
      </c>
      <c r="AI896" s="15"/>
      <c r="AJ896" s="15"/>
      <c r="AK896" s="15"/>
      <c r="AL896" s="15"/>
      <c r="AM896" s="15">
        <v>0.24744000000000002</v>
      </c>
      <c r="AN896" s="4" t="s">
        <v>96</v>
      </c>
      <c r="AO896" s="4" t="s">
        <v>98</v>
      </c>
    </row>
    <row r="897" spans="1:41" ht="14.4" customHeight="1" x14ac:dyDescent="0.25">
      <c r="A897" s="4" t="s">
        <v>998</v>
      </c>
      <c r="B897" s="4" t="s">
        <v>261</v>
      </c>
      <c r="C897" s="4">
        <v>2023</v>
      </c>
      <c r="D897" s="4" t="s">
        <v>262</v>
      </c>
      <c r="E897" s="15" t="s">
        <v>179</v>
      </c>
      <c r="F897" s="4" t="s">
        <v>579</v>
      </c>
      <c r="G897" s="4" t="s">
        <v>751</v>
      </c>
      <c r="H897" s="4" t="s">
        <v>32</v>
      </c>
      <c r="I897" s="4" t="s">
        <v>33</v>
      </c>
      <c r="J897" s="4" t="s">
        <v>263</v>
      </c>
      <c r="N897" s="6" t="s">
        <v>207</v>
      </c>
      <c r="O897" s="5" t="s">
        <v>264</v>
      </c>
      <c r="P897" s="5" t="s">
        <v>185</v>
      </c>
      <c r="Q897" s="17" t="s">
        <v>185</v>
      </c>
      <c r="R897" s="5" t="s">
        <v>37</v>
      </c>
      <c r="S897" s="5" t="s">
        <v>38</v>
      </c>
      <c r="U897" s="4">
        <v>555</v>
      </c>
      <c r="V897" s="4">
        <v>0.9</v>
      </c>
      <c r="X897" s="4" t="s">
        <v>99</v>
      </c>
      <c r="Y897" s="4">
        <v>26</v>
      </c>
      <c r="Z897" s="4">
        <v>6.6</v>
      </c>
      <c r="AA897" s="4">
        <v>8.0500000000000007</v>
      </c>
      <c r="AH897" s="25">
        <f t="shared" si="19"/>
        <v>0</v>
      </c>
      <c r="AI897" s="8">
        <v>76</v>
      </c>
      <c r="AJ897" s="8">
        <v>11</v>
      </c>
      <c r="AK897" s="8">
        <f>AI897*0.85</f>
        <v>64.599999999999994</v>
      </c>
      <c r="AN897" s="4" t="s">
        <v>96</v>
      </c>
      <c r="AO897" s="4" t="s">
        <v>169</v>
      </c>
    </row>
    <row r="898" spans="1:41" ht="14.4" customHeight="1" x14ac:dyDescent="0.3">
      <c r="A898" s="4" t="s">
        <v>999</v>
      </c>
      <c r="B898" s="4" t="s">
        <v>1136</v>
      </c>
      <c r="C898" s="4">
        <v>2024</v>
      </c>
      <c r="D898" s="9" t="s">
        <v>1137</v>
      </c>
      <c r="E898" s="4" t="s">
        <v>179</v>
      </c>
      <c r="F898" s="4" t="s">
        <v>579</v>
      </c>
      <c r="G898" s="4" t="s">
        <v>1138</v>
      </c>
      <c r="H898" s="15" t="s">
        <v>199</v>
      </c>
      <c r="I898" s="15" t="s">
        <v>284</v>
      </c>
      <c r="J898" s="4" t="s">
        <v>1139</v>
      </c>
      <c r="K898">
        <v>51.181390700000001</v>
      </c>
      <c r="L898">
        <v>14.427573499999999</v>
      </c>
      <c r="M898" s="4">
        <v>243</v>
      </c>
      <c r="N898" s="6" t="s">
        <v>1140</v>
      </c>
      <c r="O898" s="5" t="s">
        <v>1141</v>
      </c>
      <c r="P898" s="5" t="s">
        <v>423</v>
      </c>
      <c r="Q898" s="5" t="s">
        <v>868</v>
      </c>
      <c r="R898" s="5" t="s">
        <v>37</v>
      </c>
      <c r="S898" s="5" t="s">
        <v>37</v>
      </c>
      <c r="T898" s="4" t="s">
        <v>1142</v>
      </c>
      <c r="U898" s="4">
        <v>25000</v>
      </c>
      <c r="V898" s="4">
        <v>1.2</v>
      </c>
      <c r="W898" s="4">
        <v>580</v>
      </c>
      <c r="X898" s="4" t="s">
        <v>99</v>
      </c>
      <c r="AH898" s="25">
        <f t="shared" si="19"/>
        <v>0</v>
      </c>
      <c r="AI898" s="4">
        <v>19.844000000000001</v>
      </c>
      <c r="AN898" s="4" t="s">
        <v>96</v>
      </c>
      <c r="AO898" s="4" t="s">
        <v>1144</v>
      </c>
    </row>
    <row r="899" spans="1:41" ht="14.4" customHeight="1" x14ac:dyDescent="0.3">
      <c r="A899" s="4" t="s">
        <v>999</v>
      </c>
      <c r="B899" s="4" t="s">
        <v>1136</v>
      </c>
      <c r="C899" s="4">
        <v>2024</v>
      </c>
      <c r="D899" s="9" t="s">
        <v>1137</v>
      </c>
      <c r="E899" s="4" t="s">
        <v>179</v>
      </c>
      <c r="F899" s="4" t="s">
        <v>579</v>
      </c>
      <c r="G899" s="4" t="s">
        <v>1138</v>
      </c>
      <c r="H899" s="15" t="s">
        <v>199</v>
      </c>
      <c r="I899" s="15" t="s">
        <v>284</v>
      </c>
      <c r="J899" s="4" t="s">
        <v>1139</v>
      </c>
      <c r="K899">
        <v>51.181390700000001</v>
      </c>
      <c r="L899">
        <v>14.427573499999999</v>
      </c>
      <c r="M899" s="4">
        <v>243</v>
      </c>
      <c r="N899" s="6" t="s">
        <v>1140</v>
      </c>
      <c r="O899" s="5" t="s">
        <v>1141</v>
      </c>
      <c r="P899" s="5" t="s">
        <v>423</v>
      </c>
      <c r="Q899" s="5" t="s">
        <v>868</v>
      </c>
      <c r="R899" s="5" t="s">
        <v>37</v>
      </c>
      <c r="S899" s="5" t="s">
        <v>37</v>
      </c>
      <c r="T899" s="4" t="s">
        <v>1143</v>
      </c>
      <c r="U899" s="4">
        <v>25000</v>
      </c>
      <c r="V899" s="4">
        <v>1.2</v>
      </c>
      <c r="W899" s="4">
        <v>580</v>
      </c>
      <c r="X899" s="4" t="s">
        <v>99</v>
      </c>
      <c r="AH899" s="25">
        <f t="shared" si="19"/>
        <v>0</v>
      </c>
      <c r="AI899" s="4">
        <v>128</v>
      </c>
      <c r="AN899" s="4" t="s">
        <v>96</v>
      </c>
      <c r="AO899" s="4" t="s">
        <v>1144</v>
      </c>
    </row>
    <row r="900" spans="1:41" ht="14.4" customHeight="1" x14ac:dyDescent="0.25">
      <c r="A900" s="4" t="s">
        <v>1000</v>
      </c>
      <c r="B900" s="15" t="s">
        <v>476</v>
      </c>
      <c r="C900" s="21">
        <v>2008</v>
      </c>
      <c r="D900" s="15"/>
      <c r="E900" s="15" t="s">
        <v>179</v>
      </c>
      <c r="F900" s="4" t="s">
        <v>578</v>
      </c>
      <c r="G900" s="4" t="s">
        <v>1125</v>
      </c>
      <c r="H900" s="15" t="s">
        <v>15</v>
      </c>
      <c r="I900" s="18" t="s">
        <v>16</v>
      </c>
      <c r="J900" s="18" t="s">
        <v>113</v>
      </c>
      <c r="K900" s="18"/>
      <c r="L900" s="18"/>
      <c r="M900" s="17"/>
      <c r="N900" s="33"/>
      <c r="O900" s="17"/>
      <c r="P900" s="17" t="s">
        <v>423</v>
      </c>
      <c r="Q900" s="17" t="s">
        <v>868</v>
      </c>
      <c r="R900" s="17" t="s">
        <v>867</v>
      </c>
      <c r="S900" s="17" t="s">
        <v>417</v>
      </c>
      <c r="AH900" s="25">
        <f t="shared" si="19"/>
        <v>0</v>
      </c>
      <c r="AI900" s="22">
        <v>4.08</v>
      </c>
      <c r="AJ900" s="22"/>
      <c r="AK900" s="22"/>
      <c r="AL900" s="22"/>
      <c r="AM900" s="15"/>
      <c r="AN900" s="4" t="s">
        <v>96</v>
      </c>
      <c r="AO900" s="4" t="s">
        <v>98</v>
      </c>
    </row>
    <row r="901" spans="1:41" ht="14.4" customHeight="1" x14ac:dyDescent="0.25">
      <c r="A901" s="4" t="s">
        <v>1000</v>
      </c>
      <c r="B901" s="15" t="s">
        <v>476</v>
      </c>
      <c r="C901" s="21">
        <v>2008</v>
      </c>
      <c r="D901" s="15"/>
      <c r="E901" s="15" t="s">
        <v>179</v>
      </c>
      <c r="F901" s="4" t="s">
        <v>578</v>
      </c>
      <c r="G901" s="4" t="s">
        <v>1125</v>
      </c>
      <c r="H901" s="15" t="s">
        <v>15</v>
      </c>
      <c r="I901" s="18" t="s">
        <v>16</v>
      </c>
      <c r="J901" s="18" t="s">
        <v>113</v>
      </c>
      <c r="K901" s="18"/>
      <c r="L901" s="18"/>
      <c r="M901" s="17"/>
      <c r="N901" s="33"/>
      <c r="O901" s="17"/>
      <c r="P901" s="17" t="s">
        <v>423</v>
      </c>
      <c r="Q901" s="17" t="s">
        <v>868</v>
      </c>
      <c r="R901" s="17" t="s">
        <v>867</v>
      </c>
      <c r="S901" s="17" t="s">
        <v>417</v>
      </c>
      <c r="AH901" s="25">
        <f t="shared" si="19"/>
        <v>0</v>
      </c>
      <c r="AI901" s="22">
        <v>3.12</v>
      </c>
      <c r="AJ901" s="22"/>
      <c r="AK901" s="22"/>
      <c r="AL901" s="22"/>
      <c r="AM901" s="15"/>
      <c r="AN901" s="4" t="s">
        <v>96</v>
      </c>
      <c r="AO901" s="4" t="s">
        <v>98</v>
      </c>
    </row>
    <row r="902" spans="1:41" ht="14.4" customHeight="1" x14ac:dyDescent="0.25">
      <c r="A902" s="4" t="s">
        <v>1000</v>
      </c>
      <c r="B902" s="15" t="s">
        <v>476</v>
      </c>
      <c r="C902" s="21">
        <v>2008</v>
      </c>
      <c r="D902" s="15"/>
      <c r="E902" s="15" t="s">
        <v>179</v>
      </c>
      <c r="F902" s="4" t="s">
        <v>578</v>
      </c>
      <c r="G902" s="4" t="s">
        <v>1125</v>
      </c>
      <c r="H902" s="15" t="s">
        <v>15</v>
      </c>
      <c r="I902" s="18" t="s">
        <v>16</v>
      </c>
      <c r="J902" s="18" t="s">
        <v>113</v>
      </c>
      <c r="K902" s="18"/>
      <c r="L902" s="18"/>
      <c r="M902" s="17"/>
      <c r="N902" s="33"/>
      <c r="O902" s="17"/>
      <c r="P902" s="17" t="s">
        <v>423</v>
      </c>
      <c r="Q902" s="17" t="s">
        <v>868</v>
      </c>
      <c r="R902" s="17" t="s">
        <v>867</v>
      </c>
      <c r="S902" s="17" t="s">
        <v>417</v>
      </c>
      <c r="AH902" s="25">
        <f t="shared" si="19"/>
        <v>0</v>
      </c>
      <c r="AI902" s="22">
        <v>1.44</v>
      </c>
      <c r="AJ902" s="22"/>
      <c r="AK902" s="22"/>
      <c r="AL902" s="22"/>
      <c r="AM902" s="15"/>
      <c r="AN902" s="4" t="s">
        <v>96</v>
      </c>
      <c r="AO902" s="4" t="s">
        <v>98</v>
      </c>
    </row>
    <row r="903" spans="1:41" ht="14.4" customHeight="1" x14ac:dyDescent="0.25">
      <c r="A903" s="4" t="s">
        <v>1000</v>
      </c>
      <c r="B903" s="15" t="s">
        <v>476</v>
      </c>
      <c r="C903" s="21">
        <v>2008</v>
      </c>
      <c r="D903" s="15"/>
      <c r="E903" s="15" t="s">
        <v>179</v>
      </c>
      <c r="F903" s="4" t="s">
        <v>578</v>
      </c>
      <c r="G903" s="4" t="s">
        <v>1125</v>
      </c>
      <c r="H903" s="15" t="s">
        <v>15</v>
      </c>
      <c r="I903" s="18" t="s">
        <v>16</v>
      </c>
      <c r="J903" s="18" t="s">
        <v>113</v>
      </c>
      <c r="K903" s="18"/>
      <c r="L903" s="18"/>
      <c r="M903" s="17"/>
      <c r="N903" s="33"/>
      <c r="O903" s="17"/>
      <c r="P903" s="17" t="s">
        <v>423</v>
      </c>
      <c r="Q903" s="17" t="s">
        <v>868</v>
      </c>
      <c r="R903" s="17" t="s">
        <v>867</v>
      </c>
      <c r="S903" s="17" t="s">
        <v>417</v>
      </c>
      <c r="AH903" s="25">
        <f t="shared" si="19"/>
        <v>0</v>
      </c>
      <c r="AI903" s="22">
        <v>6.48</v>
      </c>
      <c r="AJ903" s="22"/>
      <c r="AK903" s="22"/>
      <c r="AL903" s="22"/>
      <c r="AM903" s="15"/>
      <c r="AN903" s="4" t="s">
        <v>96</v>
      </c>
      <c r="AO903" s="4" t="s">
        <v>98</v>
      </c>
    </row>
    <row r="904" spans="1:41" ht="14.4" customHeight="1" x14ac:dyDescent="0.25">
      <c r="A904" s="4" t="s">
        <v>1001</v>
      </c>
      <c r="B904" s="4" t="s">
        <v>320</v>
      </c>
      <c r="C904" s="4">
        <v>2024</v>
      </c>
      <c r="D904" s="11" t="s">
        <v>321</v>
      </c>
      <c r="E904" s="15" t="s">
        <v>179</v>
      </c>
      <c r="F904" s="4" t="s">
        <v>579</v>
      </c>
      <c r="G904" s="4" t="s">
        <v>752</v>
      </c>
      <c r="H904" s="4" t="s">
        <v>15</v>
      </c>
      <c r="I904" s="4" t="s">
        <v>16</v>
      </c>
      <c r="J904" s="4" t="s">
        <v>19</v>
      </c>
      <c r="N904" s="6" t="s">
        <v>322</v>
      </c>
      <c r="O904" s="5" t="s">
        <v>323</v>
      </c>
      <c r="P904" s="5" t="s">
        <v>185</v>
      </c>
      <c r="Q904" s="17" t="s">
        <v>185</v>
      </c>
      <c r="R904" s="5" t="s">
        <v>44</v>
      </c>
      <c r="S904" s="5" t="s">
        <v>324</v>
      </c>
      <c r="V904" s="4">
        <v>0.65</v>
      </c>
      <c r="W904" s="4">
        <v>15</v>
      </c>
      <c r="X904" s="4" t="s">
        <v>99</v>
      </c>
      <c r="AH904" s="25">
        <f t="shared" si="19"/>
        <v>0</v>
      </c>
      <c r="AN904" s="4" t="s">
        <v>96</v>
      </c>
      <c r="AO904" s="4" t="s">
        <v>98</v>
      </c>
    </row>
    <row r="905" spans="1:41" ht="13.8" customHeight="1" x14ac:dyDescent="0.3">
      <c r="A905" s="4" t="s">
        <v>1002</v>
      </c>
      <c r="B905" s="15" t="s">
        <v>478</v>
      </c>
      <c r="C905" s="21">
        <v>2021</v>
      </c>
      <c r="D905" s="30" t="s">
        <v>801</v>
      </c>
      <c r="E905" s="15" t="s">
        <v>179</v>
      </c>
      <c r="F905" s="4" t="s">
        <v>579</v>
      </c>
      <c r="G905" s="4" t="s">
        <v>1123</v>
      </c>
      <c r="H905" s="15" t="s">
        <v>15</v>
      </c>
      <c r="I905" s="18" t="s">
        <v>16</v>
      </c>
      <c r="J905" s="18" t="s">
        <v>416</v>
      </c>
      <c r="K905">
        <v>40.190632000000001</v>
      </c>
      <c r="L905">
        <v>116.412144</v>
      </c>
      <c r="M905" s="17"/>
      <c r="N905" s="33"/>
      <c r="O905" s="17"/>
      <c r="P905" s="17" t="s">
        <v>185</v>
      </c>
      <c r="Q905" s="17" t="s">
        <v>185</v>
      </c>
      <c r="R905" s="17" t="s">
        <v>867</v>
      </c>
      <c r="S905" s="17" t="s">
        <v>417</v>
      </c>
      <c r="AH905" s="25">
        <f t="shared" si="19"/>
        <v>0</v>
      </c>
      <c r="AI905" s="22">
        <v>7.5000000000000011E-2</v>
      </c>
      <c r="AJ905" s="22"/>
      <c r="AK905" s="22"/>
      <c r="AL905" s="22"/>
      <c r="AM905" s="15"/>
      <c r="AN905" s="4" t="s">
        <v>96</v>
      </c>
      <c r="AO905" s="4" t="s">
        <v>98</v>
      </c>
    </row>
    <row r="906" spans="1:41" x14ac:dyDescent="0.25">
      <c r="A906" s="4" t="s">
        <v>924</v>
      </c>
      <c r="B906" s="4" t="s">
        <v>1060</v>
      </c>
      <c r="C906" s="4">
        <v>2015</v>
      </c>
      <c r="D906" s="4" t="s">
        <v>1059</v>
      </c>
      <c r="E906" s="4" t="s">
        <v>179</v>
      </c>
      <c r="F906" s="4" t="s">
        <v>579</v>
      </c>
      <c r="G906" s="4" t="s">
        <v>1061</v>
      </c>
      <c r="H906" s="15" t="s">
        <v>15</v>
      </c>
      <c r="I906" s="15" t="s">
        <v>16</v>
      </c>
      <c r="J906" s="4" t="s">
        <v>1064</v>
      </c>
      <c r="N906" s="6" t="s">
        <v>1062</v>
      </c>
      <c r="O906" s="5" t="s">
        <v>1063</v>
      </c>
      <c r="P906" s="5" t="s">
        <v>185</v>
      </c>
      <c r="Q906" s="5" t="s">
        <v>185</v>
      </c>
      <c r="R906" s="5" t="s">
        <v>37</v>
      </c>
      <c r="S906" s="5" t="s">
        <v>37</v>
      </c>
      <c r="X906" s="4" t="s">
        <v>99</v>
      </c>
      <c r="Y906" s="4">
        <v>26.5</v>
      </c>
      <c r="Z906" s="4">
        <v>8.3000000000000007</v>
      </c>
      <c r="AF906" s="4">
        <v>7.94</v>
      </c>
      <c r="AH906" s="25">
        <f t="shared" si="19"/>
        <v>0</v>
      </c>
      <c r="AL906" s="4">
        <v>612.86</v>
      </c>
      <c r="AN906" s="4" t="s">
        <v>96</v>
      </c>
      <c r="AO906" s="4" t="s">
        <v>97</v>
      </c>
    </row>
    <row r="907" spans="1:41" x14ac:dyDescent="0.25">
      <c r="A907" s="4" t="s">
        <v>924</v>
      </c>
      <c r="B907" s="4" t="s">
        <v>1060</v>
      </c>
      <c r="C907" s="4">
        <v>2015</v>
      </c>
      <c r="D907" s="4" t="s">
        <v>1059</v>
      </c>
      <c r="E907" s="4" t="s">
        <v>179</v>
      </c>
      <c r="F907" s="4" t="s">
        <v>579</v>
      </c>
      <c r="G907" s="4" t="s">
        <v>1061</v>
      </c>
      <c r="H907" s="15" t="s">
        <v>15</v>
      </c>
      <c r="I907" s="15" t="s">
        <v>16</v>
      </c>
      <c r="J907" s="4" t="s">
        <v>1064</v>
      </c>
      <c r="N907" s="6" t="s">
        <v>1062</v>
      </c>
      <c r="O907" s="5" t="s">
        <v>1063</v>
      </c>
      <c r="P907" s="5" t="s">
        <v>185</v>
      </c>
      <c r="Q907" s="5" t="s">
        <v>185</v>
      </c>
      <c r="R907" s="5" t="s">
        <v>37</v>
      </c>
      <c r="S907" s="5" t="s">
        <v>37</v>
      </c>
      <c r="X907" s="4" t="s">
        <v>99</v>
      </c>
      <c r="Y907" s="4">
        <v>26.1</v>
      </c>
      <c r="Z907" s="4">
        <v>8.1999999999999993</v>
      </c>
      <c r="AF907" s="4">
        <v>6.48</v>
      </c>
      <c r="AH907" s="25">
        <f t="shared" si="19"/>
        <v>0</v>
      </c>
      <c r="AL907" s="4">
        <v>26.47</v>
      </c>
      <c r="AN907" s="4" t="s">
        <v>96</v>
      </c>
      <c r="AO907" s="4" t="s">
        <v>97</v>
      </c>
    </row>
    <row r="908" spans="1:41" ht="14.4" customHeight="1" x14ac:dyDescent="0.25">
      <c r="A908" s="4" t="s">
        <v>924</v>
      </c>
      <c r="B908" s="4" t="s">
        <v>1060</v>
      </c>
      <c r="C908" s="4">
        <v>2015</v>
      </c>
      <c r="D908" s="4" t="s">
        <v>1059</v>
      </c>
      <c r="E908" s="4" t="s">
        <v>179</v>
      </c>
      <c r="F908" s="4" t="s">
        <v>579</v>
      </c>
      <c r="G908" s="4" t="s">
        <v>1061</v>
      </c>
      <c r="H908" s="15" t="s">
        <v>15</v>
      </c>
      <c r="I908" s="15" t="s">
        <v>16</v>
      </c>
      <c r="J908" s="4" t="s">
        <v>1064</v>
      </c>
      <c r="N908" s="6" t="s">
        <v>1062</v>
      </c>
      <c r="O908" s="5" t="s">
        <v>1063</v>
      </c>
      <c r="P908" s="5" t="s">
        <v>185</v>
      </c>
      <c r="Q908" s="5" t="s">
        <v>185</v>
      </c>
      <c r="R908" s="5" t="s">
        <v>37</v>
      </c>
      <c r="S908" s="5" t="s">
        <v>37</v>
      </c>
      <c r="X908" s="4" t="s">
        <v>99</v>
      </c>
      <c r="Y908" s="4">
        <v>26.9</v>
      </c>
      <c r="Z908" s="4">
        <v>8.08</v>
      </c>
      <c r="AF908" s="4">
        <v>9.3699999999999992</v>
      </c>
      <c r="AH908" s="25">
        <f t="shared" si="19"/>
        <v>0</v>
      </c>
      <c r="AL908" s="4">
        <v>987.58</v>
      </c>
      <c r="AN908" s="4" t="s">
        <v>96</v>
      </c>
      <c r="AO908" s="4" t="s">
        <v>97</v>
      </c>
    </row>
    <row r="909" spans="1:41" ht="14.4" customHeight="1" x14ac:dyDescent="0.25">
      <c r="A909" s="4" t="s">
        <v>1003</v>
      </c>
      <c r="B909" s="15" t="s">
        <v>536</v>
      </c>
      <c r="C909" s="15">
        <v>2017</v>
      </c>
      <c r="D909" s="12" t="s">
        <v>802</v>
      </c>
      <c r="E909" s="15" t="s">
        <v>179</v>
      </c>
      <c r="F909" s="4" t="s">
        <v>579</v>
      </c>
      <c r="G909" s="4" t="s">
        <v>673</v>
      </c>
      <c r="H909" s="15" t="s">
        <v>15</v>
      </c>
      <c r="I909" s="15" t="s">
        <v>16</v>
      </c>
      <c r="J909" s="18" t="s">
        <v>457</v>
      </c>
      <c r="K909" s="18"/>
      <c r="L909" s="18"/>
      <c r="M909" s="16"/>
      <c r="N909" s="34"/>
      <c r="O909" s="17"/>
      <c r="P909" s="17" t="s">
        <v>423</v>
      </c>
      <c r="Q909" s="17" t="s">
        <v>868</v>
      </c>
      <c r="R909" s="17" t="s">
        <v>867</v>
      </c>
      <c r="S909" s="24" t="s">
        <v>417</v>
      </c>
      <c r="AH909" s="25">
        <f t="shared" si="19"/>
        <v>0</v>
      </c>
      <c r="AI909" s="15"/>
      <c r="AJ909" s="15"/>
      <c r="AK909" s="15"/>
      <c r="AL909" s="15"/>
      <c r="AM909" s="15">
        <v>0.30384</v>
      </c>
      <c r="AN909" s="4" t="s">
        <v>96</v>
      </c>
      <c r="AO909" s="4" t="s">
        <v>98</v>
      </c>
    </row>
    <row r="910" spans="1:41" ht="14.4" customHeight="1" x14ac:dyDescent="0.3">
      <c r="A910" s="4" t="s">
        <v>1004</v>
      </c>
      <c r="B910" s="12" t="s">
        <v>334</v>
      </c>
      <c r="C910" s="4">
        <v>2019</v>
      </c>
      <c r="D910" s="12" t="s">
        <v>803</v>
      </c>
      <c r="E910" s="15" t="s">
        <v>179</v>
      </c>
      <c r="F910" s="4" t="s">
        <v>578</v>
      </c>
      <c r="G910" s="4" t="s">
        <v>674</v>
      </c>
      <c r="H910" s="4" t="s">
        <v>15</v>
      </c>
      <c r="I910" s="4" t="s">
        <v>16</v>
      </c>
      <c r="J910" s="12" t="s">
        <v>214</v>
      </c>
      <c r="K910">
        <v>32</v>
      </c>
      <c r="L910">
        <v>117</v>
      </c>
      <c r="P910" s="13" t="s">
        <v>185</v>
      </c>
      <c r="Q910" s="17" t="s">
        <v>185</v>
      </c>
      <c r="R910" s="17" t="s">
        <v>37</v>
      </c>
      <c r="AH910" s="25">
        <f t="shared" si="19"/>
        <v>0</v>
      </c>
      <c r="AI910" s="4">
        <v>6.48</v>
      </c>
      <c r="AN910" s="4" t="s">
        <v>96</v>
      </c>
      <c r="AO910" s="4" t="s">
        <v>98</v>
      </c>
    </row>
    <row r="911" spans="1:41" ht="14.4" customHeight="1" x14ac:dyDescent="0.3">
      <c r="A911" s="4" t="s">
        <v>1004</v>
      </c>
      <c r="B911" s="12" t="s">
        <v>334</v>
      </c>
      <c r="C911" s="4">
        <v>2019</v>
      </c>
      <c r="D911" s="12" t="s">
        <v>803</v>
      </c>
      <c r="E911" s="15" t="s">
        <v>179</v>
      </c>
      <c r="F911" s="4" t="s">
        <v>578</v>
      </c>
      <c r="G911" s="4" t="s">
        <v>674</v>
      </c>
      <c r="H911" s="4" t="s">
        <v>15</v>
      </c>
      <c r="I911" s="4" t="s">
        <v>16</v>
      </c>
      <c r="J911" s="12" t="s">
        <v>214</v>
      </c>
      <c r="K911">
        <v>32</v>
      </c>
      <c r="L911">
        <v>117</v>
      </c>
      <c r="P911" s="13" t="s">
        <v>185</v>
      </c>
      <c r="Q911" s="17" t="s">
        <v>185</v>
      </c>
      <c r="R911" s="17" t="s">
        <v>37</v>
      </c>
      <c r="AH911" s="25">
        <f t="shared" si="19"/>
        <v>0</v>
      </c>
      <c r="AI911" s="4">
        <v>209.04000000000002</v>
      </c>
      <c r="AN911" s="4" t="s">
        <v>96</v>
      </c>
      <c r="AO911" s="4" t="s">
        <v>98</v>
      </c>
    </row>
    <row r="912" spans="1:41" ht="14.4" customHeight="1" x14ac:dyDescent="0.3">
      <c r="A912" s="4" t="s">
        <v>1004</v>
      </c>
      <c r="B912" s="12" t="s">
        <v>330</v>
      </c>
      <c r="C912" s="4">
        <v>2019</v>
      </c>
      <c r="D912" s="12" t="s">
        <v>803</v>
      </c>
      <c r="E912" s="15" t="s">
        <v>179</v>
      </c>
      <c r="F912" s="4" t="s">
        <v>578</v>
      </c>
      <c r="G912" s="4" t="s">
        <v>674</v>
      </c>
      <c r="H912" s="4" t="s">
        <v>15</v>
      </c>
      <c r="I912" s="4" t="s">
        <v>16</v>
      </c>
      <c r="J912" s="12" t="s">
        <v>214</v>
      </c>
      <c r="K912">
        <v>32</v>
      </c>
      <c r="L912">
        <v>117</v>
      </c>
      <c r="P912" s="13" t="s">
        <v>185</v>
      </c>
      <c r="Q912" s="17" t="s">
        <v>185</v>
      </c>
      <c r="R912" s="17" t="s">
        <v>37</v>
      </c>
      <c r="AH912" s="25">
        <f t="shared" si="19"/>
        <v>0</v>
      </c>
      <c r="AI912" s="4">
        <v>4.08</v>
      </c>
      <c r="AN912" s="4" t="s">
        <v>96</v>
      </c>
      <c r="AO912" s="4" t="s">
        <v>98</v>
      </c>
    </row>
    <row r="913" spans="1:41" ht="14.4" customHeight="1" x14ac:dyDescent="0.3">
      <c r="A913" s="4" t="s">
        <v>1004</v>
      </c>
      <c r="B913" s="12" t="s">
        <v>330</v>
      </c>
      <c r="C913" s="4">
        <v>2019</v>
      </c>
      <c r="D913" s="12" t="s">
        <v>803</v>
      </c>
      <c r="E913" s="15" t="s">
        <v>179</v>
      </c>
      <c r="F913" s="4" t="s">
        <v>578</v>
      </c>
      <c r="G913" s="4" t="s">
        <v>674</v>
      </c>
      <c r="H913" s="4" t="s">
        <v>15</v>
      </c>
      <c r="I913" s="4" t="s">
        <v>16</v>
      </c>
      <c r="J913" s="12" t="s">
        <v>214</v>
      </c>
      <c r="K913">
        <v>32</v>
      </c>
      <c r="L913">
        <v>117</v>
      </c>
      <c r="P913" s="13" t="s">
        <v>185</v>
      </c>
      <c r="Q913" s="17" t="s">
        <v>185</v>
      </c>
      <c r="R913" s="17" t="s">
        <v>37</v>
      </c>
      <c r="AH913" s="25">
        <f t="shared" si="19"/>
        <v>0</v>
      </c>
      <c r="AI913" s="4">
        <v>9.36</v>
      </c>
      <c r="AN913" s="4" t="s">
        <v>96</v>
      </c>
      <c r="AO913" s="4" t="s">
        <v>98</v>
      </c>
    </row>
    <row r="914" spans="1:41" ht="14.4" customHeight="1" x14ac:dyDescent="0.3">
      <c r="A914" s="4" t="s">
        <v>1004</v>
      </c>
      <c r="B914" s="12" t="s">
        <v>330</v>
      </c>
      <c r="C914" s="12">
        <v>2019</v>
      </c>
      <c r="D914" s="12" t="s">
        <v>803</v>
      </c>
      <c r="E914" s="12" t="s">
        <v>179</v>
      </c>
      <c r="F914" s="4" t="s">
        <v>578</v>
      </c>
      <c r="G914" s="4" t="s">
        <v>674</v>
      </c>
      <c r="H914" s="12" t="s">
        <v>15</v>
      </c>
      <c r="I914" s="12" t="s">
        <v>16</v>
      </c>
      <c r="J914" s="12" t="s">
        <v>214</v>
      </c>
      <c r="K914">
        <v>32</v>
      </c>
      <c r="L914">
        <v>117</v>
      </c>
      <c r="M914" s="13"/>
      <c r="N914" s="35"/>
      <c r="O914" s="13"/>
      <c r="P914" s="13" t="s">
        <v>185</v>
      </c>
      <c r="Q914" s="17" t="s">
        <v>185</v>
      </c>
      <c r="R914" s="17" t="s">
        <v>37</v>
      </c>
      <c r="S914" s="13" t="s">
        <v>37</v>
      </c>
      <c r="AH914" s="25">
        <f t="shared" si="19"/>
        <v>0</v>
      </c>
      <c r="AI914" s="26">
        <v>6.48</v>
      </c>
      <c r="AJ914" s="26"/>
      <c r="AK914" s="26"/>
      <c r="AL914" s="26"/>
      <c r="AM914" s="12"/>
      <c r="AN914" s="4" t="s">
        <v>96</v>
      </c>
      <c r="AO914" s="4" t="s">
        <v>98</v>
      </c>
    </row>
    <row r="915" spans="1:41" ht="14.4" customHeight="1" x14ac:dyDescent="0.3">
      <c r="A915" s="4" t="s">
        <v>1004</v>
      </c>
      <c r="B915" s="12" t="s">
        <v>330</v>
      </c>
      <c r="C915" s="12">
        <v>2019</v>
      </c>
      <c r="D915" s="12" t="s">
        <v>803</v>
      </c>
      <c r="E915" s="12" t="s">
        <v>179</v>
      </c>
      <c r="F915" s="4" t="s">
        <v>578</v>
      </c>
      <c r="G915" s="4" t="s">
        <v>674</v>
      </c>
      <c r="H915" s="12" t="s">
        <v>15</v>
      </c>
      <c r="I915" s="12" t="s">
        <v>16</v>
      </c>
      <c r="J915" s="12" t="s">
        <v>214</v>
      </c>
      <c r="K915">
        <v>32</v>
      </c>
      <c r="L915">
        <v>117</v>
      </c>
      <c r="M915" s="13"/>
      <c r="N915" s="35"/>
      <c r="O915" s="13"/>
      <c r="P915" s="13" t="s">
        <v>185</v>
      </c>
      <c r="Q915" s="17" t="s">
        <v>185</v>
      </c>
      <c r="R915" s="13" t="s">
        <v>37</v>
      </c>
      <c r="S915" s="13" t="s">
        <v>37</v>
      </c>
      <c r="AH915" s="25">
        <f t="shared" si="19"/>
        <v>0</v>
      </c>
      <c r="AI915" s="26">
        <v>209.04000000000002</v>
      </c>
      <c r="AJ915" s="26"/>
      <c r="AK915" s="26"/>
      <c r="AL915" s="26"/>
      <c r="AM915" s="12"/>
      <c r="AN915" s="4" t="s">
        <v>96</v>
      </c>
      <c r="AO915" s="4" t="s">
        <v>98</v>
      </c>
    </row>
    <row r="916" spans="1:41" ht="14.4" customHeight="1" x14ac:dyDescent="0.3">
      <c r="A916" s="4" t="s">
        <v>1004</v>
      </c>
      <c r="B916" s="12" t="s">
        <v>330</v>
      </c>
      <c r="C916" s="12">
        <v>2019</v>
      </c>
      <c r="D916" s="12" t="s">
        <v>803</v>
      </c>
      <c r="E916" s="12" t="s">
        <v>179</v>
      </c>
      <c r="F916" s="4" t="s">
        <v>578</v>
      </c>
      <c r="G916" s="4" t="s">
        <v>674</v>
      </c>
      <c r="H916" s="12" t="s">
        <v>15</v>
      </c>
      <c r="I916" s="12" t="s">
        <v>16</v>
      </c>
      <c r="J916" s="12" t="s">
        <v>214</v>
      </c>
      <c r="K916">
        <v>32</v>
      </c>
      <c r="L916">
        <v>117</v>
      </c>
      <c r="M916" s="13"/>
      <c r="N916" s="35"/>
      <c r="O916" s="13"/>
      <c r="P916" s="13" t="s">
        <v>185</v>
      </c>
      <c r="Q916" s="17" t="s">
        <v>185</v>
      </c>
      <c r="R916" s="13" t="s">
        <v>37</v>
      </c>
      <c r="S916" s="13" t="s">
        <v>37</v>
      </c>
      <c r="AH916" s="25">
        <f t="shared" si="19"/>
        <v>0</v>
      </c>
      <c r="AI916" s="26">
        <v>4.08</v>
      </c>
      <c r="AJ916" s="26"/>
      <c r="AK916" s="26"/>
      <c r="AL916" s="26"/>
      <c r="AM916" s="12"/>
      <c r="AN916" s="4" t="s">
        <v>96</v>
      </c>
      <c r="AO916" s="4" t="s">
        <v>98</v>
      </c>
    </row>
    <row r="917" spans="1:41" ht="14.4" customHeight="1" x14ac:dyDescent="0.3">
      <c r="A917" s="4" t="s">
        <v>1004</v>
      </c>
      <c r="B917" s="12" t="s">
        <v>330</v>
      </c>
      <c r="C917" s="12">
        <v>2019</v>
      </c>
      <c r="D917" s="12" t="s">
        <v>803</v>
      </c>
      <c r="E917" s="12" t="s">
        <v>179</v>
      </c>
      <c r="F917" s="4" t="s">
        <v>578</v>
      </c>
      <c r="G917" s="4" t="s">
        <v>674</v>
      </c>
      <c r="H917" s="12" t="s">
        <v>15</v>
      </c>
      <c r="I917" s="12" t="s">
        <v>16</v>
      </c>
      <c r="J917" s="12" t="s">
        <v>214</v>
      </c>
      <c r="K917">
        <v>32</v>
      </c>
      <c r="L917">
        <v>117</v>
      </c>
      <c r="M917" s="13"/>
      <c r="N917" s="35"/>
      <c r="O917" s="13"/>
      <c r="P917" s="13" t="s">
        <v>185</v>
      </c>
      <c r="Q917" s="17" t="s">
        <v>185</v>
      </c>
      <c r="R917" s="13" t="s">
        <v>37</v>
      </c>
      <c r="S917" s="13" t="s">
        <v>37</v>
      </c>
      <c r="AH917" s="25">
        <f t="shared" si="19"/>
        <v>0</v>
      </c>
      <c r="AI917" s="26">
        <v>9.36</v>
      </c>
      <c r="AJ917" s="26"/>
      <c r="AK917" s="26"/>
      <c r="AL917" s="26"/>
      <c r="AM917" s="12"/>
      <c r="AN917" s="4" t="s">
        <v>96</v>
      </c>
      <c r="AO917" s="4" t="s">
        <v>98</v>
      </c>
    </row>
    <row r="918" spans="1:41" ht="14.4" customHeight="1" x14ac:dyDescent="0.25">
      <c r="A918" s="4" t="s">
        <v>1005</v>
      </c>
      <c r="B918" s="15" t="s">
        <v>330</v>
      </c>
      <c r="C918" s="15">
        <v>2021</v>
      </c>
      <c r="D918" s="12" t="s">
        <v>804</v>
      </c>
      <c r="E918" s="15" t="s">
        <v>179</v>
      </c>
      <c r="F918" s="4" t="s">
        <v>579</v>
      </c>
      <c r="G918" s="4" t="s">
        <v>675</v>
      </c>
      <c r="H918" s="15" t="s">
        <v>15</v>
      </c>
      <c r="I918" s="15" t="s">
        <v>16</v>
      </c>
      <c r="J918" s="18" t="s">
        <v>448</v>
      </c>
      <c r="K918" s="18"/>
      <c r="L918" s="18"/>
      <c r="M918" s="16"/>
      <c r="N918" s="34"/>
      <c r="O918" s="17"/>
      <c r="P918" s="17" t="s">
        <v>185</v>
      </c>
      <c r="Q918" s="17" t="s">
        <v>185</v>
      </c>
      <c r="R918" s="17" t="s">
        <v>867</v>
      </c>
      <c r="S918" s="24" t="s">
        <v>421</v>
      </c>
      <c r="AH918" s="25">
        <f t="shared" si="19"/>
        <v>0</v>
      </c>
      <c r="AI918" s="15"/>
      <c r="AJ918" s="15"/>
      <c r="AK918" s="15"/>
      <c r="AL918" s="15"/>
      <c r="AM918" s="15">
        <v>1.44504E-2</v>
      </c>
      <c r="AN918" s="4" t="s">
        <v>96</v>
      </c>
      <c r="AO918" s="4" t="s">
        <v>98</v>
      </c>
    </row>
    <row r="919" spans="1:41" ht="14.4" customHeight="1" x14ac:dyDescent="0.25">
      <c r="A919" s="4" t="s">
        <v>1006</v>
      </c>
      <c r="B919" s="15" t="s">
        <v>554</v>
      </c>
      <c r="C919" s="15">
        <v>2022</v>
      </c>
      <c r="D919" s="12" t="s">
        <v>805</v>
      </c>
      <c r="E919" s="15" t="s">
        <v>179</v>
      </c>
      <c r="F919" s="4" t="s">
        <v>579</v>
      </c>
      <c r="G919" s="4" t="s">
        <v>571</v>
      </c>
      <c r="H919" s="15" t="s">
        <v>15</v>
      </c>
      <c r="I919" s="15" t="s">
        <v>16</v>
      </c>
      <c r="J919" s="18" t="s">
        <v>19</v>
      </c>
      <c r="K919" s="18"/>
      <c r="L919" s="18"/>
      <c r="M919" s="16"/>
      <c r="N919" s="34"/>
      <c r="O919" s="17"/>
      <c r="P919" s="24" t="s">
        <v>185</v>
      </c>
      <c r="Q919" s="17" t="s">
        <v>185</v>
      </c>
      <c r="R919" s="5" t="s">
        <v>44</v>
      </c>
      <c r="S919" s="24" t="s">
        <v>420</v>
      </c>
      <c r="AH919" s="25">
        <f t="shared" si="19"/>
        <v>0</v>
      </c>
      <c r="AI919" s="15"/>
      <c r="AJ919" s="15"/>
      <c r="AK919" s="15"/>
      <c r="AL919" s="15"/>
      <c r="AM919" s="15">
        <v>0.48024000000000006</v>
      </c>
      <c r="AN919" s="4" t="s">
        <v>96</v>
      </c>
      <c r="AO919" s="4" t="s">
        <v>98</v>
      </c>
    </row>
    <row r="920" spans="1:41" ht="14.4" customHeight="1" x14ac:dyDescent="0.25">
      <c r="A920" s="4" t="s">
        <v>1007</v>
      </c>
      <c r="B920" s="15" t="s">
        <v>531</v>
      </c>
      <c r="C920" s="15">
        <v>2009</v>
      </c>
      <c r="D920" s="12" t="s">
        <v>806</v>
      </c>
      <c r="E920" s="15" t="s">
        <v>179</v>
      </c>
      <c r="F920" s="4" t="s">
        <v>579</v>
      </c>
      <c r="G920" s="4" t="s">
        <v>1127</v>
      </c>
      <c r="H920" s="15" t="s">
        <v>15</v>
      </c>
      <c r="I920" s="15" t="s">
        <v>16</v>
      </c>
      <c r="J920" s="18" t="s">
        <v>100</v>
      </c>
      <c r="K920" s="18"/>
      <c r="L920" s="18"/>
      <c r="M920" s="16"/>
      <c r="N920" s="34"/>
      <c r="O920" s="17"/>
      <c r="P920" s="17" t="s">
        <v>185</v>
      </c>
      <c r="Q920" s="17" t="s">
        <v>185</v>
      </c>
      <c r="R920" s="17" t="s">
        <v>867</v>
      </c>
      <c r="S920" s="24" t="s">
        <v>417</v>
      </c>
      <c r="AH920" s="25">
        <f t="shared" si="19"/>
        <v>0</v>
      </c>
      <c r="AI920" s="15"/>
      <c r="AJ920" s="15"/>
      <c r="AK920" s="15"/>
      <c r="AL920" s="15"/>
      <c r="AM920" s="15">
        <v>6.4800000000000005E-3</v>
      </c>
      <c r="AN920" s="4" t="s">
        <v>96</v>
      </c>
      <c r="AO920" s="4" t="s">
        <v>98</v>
      </c>
    </row>
    <row r="921" spans="1:41" ht="14.4" customHeight="1" x14ac:dyDescent="0.3">
      <c r="A921" s="4" t="s">
        <v>1008</v>
      </c>
      <c r="B921" s="15" t="s">
        <v>479</v>
      </c>
      <c r="C921" s="21">
        <v>2018</v>
      </c>
      <c r="D921" s="12" t="s">
        <v>807</v>
      </c>
      <c r="E921" s="15" t="s">
        <v>179</v>
      </c>
      <c r="F921" s="4" t="s">
        <v>579</v>
      </c>
      <c r="G921" s="4" t="s">
        <v>676</v>
      </c>
      <c r="H921" s="15" t="s">
        <v>15</v>
      </c>
      <c r="I921" s="18" t="s">
        <v>16</v>
      </c>
      <c r="J921" s="18" t="s">
        <v>440</v>
      </c>
      <c r="K921">
        <v>30.05518</v>
      </c>
      <c r="L921">
        <v>107.8748712</v>
      </c>
      <c r="M921" s="17"/>
      <c r="N921" s="33"/>
      <c r="O921" s="17"/>
      <c r="P921" s="17" t="s">
        <v>423</v>
      </c>
      <c r="Q921" s="17" t="s">
        <v>868</v>
      </c>
      <c r="R921" s="17" t="s">
        <v>867</v>
      </c>
      <c r="S921" s="17" t="s">
        <v>421</v>
      </c>
      <c r="AH921" s="25">
        <f t="shared" si="19"/>
        <v>0</v>
      </c>
      <c r="AI921" s="22">
        <v>8.7480000000000002E-2</v>
      </c>
      <c r="AJ921" s="22"/>
      <c r="AK921" s="22"/>
      <c r="AL921" s="22"/>
      <c r="AM921" s="15"/>
      <c r="AN921" s="4" t="s">
        <v>96</v>
      </c>
      <c r="AO921" s="4" t="s">
        <v>98</v>
      </c>
    </row>
    <row r="922" spans="1:41" ht="14.4" customHeight="1" x14ac:dyDescent="0.25">
      <c r="A922" s="4" t="s">
        <v>1009</v>
      </c>
      <c r="B922" s="15" t="s">
        <v>480</v>
      </c>
      <c r="C922" s="21">
        <v>2016</v>
      </c>
      <c r="D922" s="12" t="s">
        <v>808</v>
      </c>
      <c r="E922" s="15" t="s">
        <v>179</v>
      </c>
      <c r="F922" s="4" t="s">
        <v>579</v>
      </c>
      <c r="G922" s="4" t="s">
        <v>677</v>
      </c>
      <c r="H922" s="15" t="s">
        <v>15</v>
      </c>
      <c r="I922" s="18" t="s">
        <v>16</v>
      </c>
      <c r="J922" s="18" t="s">
        <v>481</v>
      </c>
      <c r="K922" s="18"/>
      <c r="L922" s="18"/>
      <c r="M922" s="17"/>
      <c r="N922" s="33"/>
      <c r="O922" s="17"/>
      <c r="P922" s="17" t="s">
        <v>185</v>
      </c>
      <c r="Q922" s="17" t="s">
        <v>185</v>
      </c>
      <c r="R922" s="17" t="s">
        <v>867</v>
      </c>
      <c r="S922" s="17" t="s">
        <v>417</v>
      </c>
      <c r="AH922" s="25">
        <f t="shared" si="19"/>
        <v>0</v>
      </c>
      <c r="AI922" s="22">
        <v>0.24</v>
      </c>
      <c r="AJ922" s="22"/>
      <c r="AK922" s="22"/>
      <c r="AL922" s="22"/>
      <c r="AM922" s="15"/>
      <c r="AN922" s="4" t="s">
        <v>96</v>
      </c>
      <c r="AO922" s="4" t="s">
        <v>98</v>
      </c>
    </row>
    <row r="923" spans="1:41" ht="14.4" customHeight="1" x14ac:dyDescent="0.25">
      <c r="A923" s="4" t="s">
        <v>1010</v>
      </c>
      <c r="B923" s="15" t="s">
        <v>482</v>
      </c>
      <c r="C923" s="21">
        <v>2016</v>
      </c>
      <c r="D923" s="15"/>
      <c r="E923" s="15" t="s">
        <v>180</v>
      </c>
      <c r="F923" s="4" t="s">
        <v>578</v>
      </c>
      <c r="G923" s="4" t="s">
        <v>678</v>
      </c>
      <c r="H923" s="15" t="s">
        <v>15</v>
      </c>
      <c r="I923" s="18" t="s">
        <v>16</v>
      </c>
      <c r="J923" s="18" t="s">
        <v>213</v>
      </c>
      <c r="K923" s="18"/>
      <c r="L923" s="18"/>
      <c r="M923" s="17"/>
      <c r="N923" s="33"/>
      <c r="O923" s="17"/>
      <c r="P923" s="17" t="s">
        <v>185</v>
      </c>
      <c r="Q923" s="17" t="s">
        <v>185</v>
      </c>
      <c r="R923" s="17" t="s">
        <v>867</v>
      </c>
      <c r="S923" s="17" t="s">
        <v>421</v>
      </c>
      <c r="AH923" s="25">
        <f t="shared" si="19"/>
        <v>0</v>
      </c>
      <c r="AI923" s="22">
        <v>3.2640000000000002</v>
      </c>
      <c r="AJ923" s="22"/>
      <c r="AK923" s="22"/>
      <c r="AL923" s="22"/>
      <c r="AM923" s="15"/>
      <c r="AN923" s="4" t="s">
        <v>96</v>
      </c>
      <c r="AO923" s="4" t="s">
        <v>98</v>
      </c>
    </row>
    <row r="924" spans="1:41" ht="14.4" customHeight="1" x14ac:dyDescent="0.25">
      <c r="A924" s="4" t="s">
        <v>1010</v>
      </c>
      <c r="B924" s="28" t="s">
        <v>482</v>
      </c>
      <c r="C924" s="15">
        <v>2016</v>
      </c>
      <c r="D924" s="15"/>
      <c r="E924" s="15" t="s">
        <v>180</v>
      </c>
      <c r="F924" s="4" t="s">
        <v>578</v>
      </c>
      <c r="G924" s="4" t="s">
        <v>678</v>
      </c>
      <c r="H924" s="15" t="s">
        <v>15</v>
      </c>
      <c r="I924" s="15" t="s">
        <v>16</v>
      </c>
      <c r="J924" s="18" t="s">
        <v>213</v>
      </c>
      <c r="K924" s="18"/>
      <c r="L924" s="18"/>
      <c r="M924" s="16"/>
      <c r="N924" s="34"/>
      <c r="O924" s="17"/>
      <c r="P924" s="17" t="s">
        <v>185</v>
      </c>
      <c r="Q924" s="17" t="s">
        <v>185</v>
      </c>
      <c r="R924" s="17" t="s">
        <v>37</v>
      </c>
      <c r="S924" s="17" t="s">
        <v>37</v>
      </c>
      <c r="AH924" s="25">
        <f t="shared" si="19"/>
        <v>0</v>
      </c>
      <c r="AI924" s="16"/>
      <c r="AJ924" s="16"/>
      <c r="AK924" s="16"/>
      <c r="AL924" s="16"/>
      <c r="AM924" s="16">
        <v>0.28560000000000002</v>
      </c>
      <c r="AN924" s="4" t="s">
        <v>96</v>
      </c>
      <c r="AO924" s="4" t="s">
        <v>98</v>
      </c>
    </row>
    <row r="925" spans="1:41" ht="14.4" customHeight="1" x14ac:dyDescent="0.25">
      <c r="A925" s="4" t="s">
        <v>1010</v>
      </c>
      <c r="B925" s="12" t="s">
        <v>405</v>
      </c>
      <c r="C925" s="4">
        <v>2016</v>
      </c>
      <c r="E925" s="15" t="s">
        <v>180</v>
      </c>
      <c r="F925" s="4" t="s">
        <v>578</v>
      </c>
      <c r="G925" s="4" t="s">
        <v>678</v>
      </c>
      <c r="H925" s="4" t="s">
        <v>15</v>
      </c>
      <c r="I925" s="4" t="s">
        <v>16</v>
      </c>
      <c r="J925" s="12" t="s">
        <v>213</v>
      </c>
      <c r="K925" s="12"/>
      <c r="L925" s="12"/>
      <c r="P925" s="13" t="s">
        <v>185</v>
      </c>
      <c r="Q925" s="17" t="s">
        <v>185</v>
      </c>
      <c r="R925" s="17" t="s">
        <v>37</v>
      </c>
      <c r="S925" s="17" t="s">
        <v>37</v>
      </c>
      <c r="AH925" s="25">
        <f t="shared" si="19"/>
        <v>0</v>
      </c>
      <c r="AI925" s="4">
        <v>15.84</v>
      </c>
      <c r="AN925" s="4" t="s">
        <v>96</v>
      </c>
      <c r="AO925" s="4" t="s">
        <v>98</v>
      </c>
    </row>
    <row r="926" spans="1:41" ht="14.4" customHeight="1" x14ac:dyDescent="0.25">
      <c r="A926" s="4" t="s">
        <v>1010</v>
      </c>
      <c r="B926" s="12" t="s">
        <v>405</v>
      </c>
      <c r="C926" s="12">
        <v>2016</v>
      </c>
      <c r="D926" s="12"/>
      <c r="E926" s="15" t="s">
        <v>180</v>
      </c>
      <c r="F926" s="4" t="s">
        <v>578</v>
      </c>
      <c r="G926" s="4" t="s">
        <v>678</v>
      </c>
      <c r="H926" s="12" t="s">
        <v>15</v>
      </c>
      <c r="I926" s="12" t="s">
        <v>16</v>
      </c>
      <c r="J926" s="12" t="s">
        <v>213</v>
      </c>
      <c r="K926" s="12"/>
      <c r="L926" s="12"/>
      <c r="M926" s="13"/>
      <c r="N926" s="35"/>
      <c r="O926" s="13"/>
      <c r="P926" s="13" t="s">
        <v>185</v>
      </c>
      <c r="Q926" s="17" t="s">
        <v>185</v>
      </c>
      <c r="R926" s="13" t="s">
        <v>37</v>
      </c>
      <c r="S926" s="13" t="s">
        <v>37</v>
      </c>
      <c r="AH926" s="25">
        <f t="shared" si="19"/>
        <v>0</v>
      </c>
      <c r="AI926" s="26">
        <v>15.84</v>
      </c>
      <c r="AJ926" s="26"/>
      <c r="AK926" s="26"/>
      <c r="AL926" s="26"/>
      <c r="AM926" s="12"/>
      <c r="AN926" s="4" t="s">
        <v>96</v>
      </c>
      <c r="AO926" s="4" t="s">
        <v>98</v>
      </c>
    </row>
    <row r="927" spans="1:41" ht="14.4" customHeight="1" x14ac:dyDescent="0.25">
      <c r="A927" s="4" t="s">
        <v>1010</v>
      </c>
      <c r="B927" s="15" t="s">
        <v>405</v>
      </c>
      <c r="C927" s="15">
        <v>2016</v>
      </c>
      <c r="D927" s="15"/>
      <c r="E927" s="15" t="s">
        <v>180</v>
      </c>
      <c r="F927" s="4" t="s">
        <v>578</v>
      </c>
      <c r="G927" s="4" t="s">
        <v>678</v>
      </c>
      <c r="H927" s="15" t="s">
        <v>15</v>
      </c>
      <c r="I927" s="15" t="s">
        <v>16</v>
      </c>
      <c r="J927" s="18" t="s">
        <v>213</v>
      </c>
      <c r="K927" s="18"/>
      <c r="L927" s="18"/>
      <c r="M927" s="17"/>
      <c r="N927" s="33"/>
      <c r="O927" s="17"/>
      <c r="P927" s="17" t="s">
        <v>185</v>
      </c>
      <c r="Q927" s="17" t="s">
        <v>185</v>
      </c>
      <c r="R927" s="17" t="s">
        <v>37</v>
      </c>
      <c r="S927" s="17" t="s">
        <v>436</v>
      </c>
      <c r="AH927" s="25">
        <f t="shared" si="19"/>
        <v>0</v>
      </c>
      <c r="AI927" s="21">
        <v>219.60000000000002</v>
      </c>
      <c r="AJ927" s="21"/>
      <c r="AK927" s="21"/>
      <c r="AL927" s="21"/>
      <c r="AM927" s="15"/>
      <c r="AN927" s="4" t="s">
        <v>96</v>
      </c>
      <c r="AO927" s="4" t="s">
        <v>98</v>
      </c>
    </row>
    <row r="928" spans="1:41" ht="14.4" customHeight="1" x14ac:dyDescent="0.25">
      <c r="A928" s="4" t="s">
        <v>1010</v>
      </c>
      <c r="B928" s="15" t="s">
        <v>405</v>
      </c>
      <c r="C928" s="15">
        <v>2016</v>
      </c>
      <c r="D928" s="15"/>
      <c r="E928" s="15" t="s">
        <v>180</v>
      </c>
      <c r="F928" s="4" t="s">
        <v>578</v>
      </c>
      <c r="G928" s="4" t="s">
        <v>678</v>
      </c>
      <c r="H928" s="15" t="s">
        <v>15</v>
      </c>
      <c r="I928" s="15" t="s">
        <v>16</v>
      </c>
      <c r="J928" s="18" t="s">
        <v>213</v>
      </c>
      <c r="K928" s="18"/>
      <c r="L928" s="18"/>
      <c r="M928" s="16"/>
      <c r="N928" s="34"/>
      <c r="O928" s="17"/>
      <c r="P928" s="17" t="s">
        <v>185</v>
      </c>
      <c r="Q928" s="17" t="s">
        <v>185</v>
      </c>
      <c r="R928" s="17" t="s">
        <v>867</v>
      </c>
      <c r="S928" s="24" t="s">
        <v>421</v>
      </c>
      <c r="AH928" s="25">
        <f t="shared" ref="AH928:AH964" si="20">(AB928*(14.01/18.04))+(AC928*(14.01/62))+(AD928*(14.01/46.01))</f>
        <v>0</v>
      </c>
      <c r="AI928" s="15"/>
      <c r="AJ928" s="15"/>
      <c r="AK928" s="15"/>
      <c r="AL928" s="15"/>
      <c r="AM928" s="15">
        <v>0.19728000000000001</v>
      </c>
      <c r="AN928" s="4" t="s">
        <v>96</v>
      </c>
      <c r="AO928" s="4" t="s">
        <v>98</v>
      </c>
    </row>
    <row r="929" spans="1:41" ht="14.4" customHeight="1" x14ac:dyDescent="0.25">
      <c r="A929" s="4" t="s">
        <v>1010</v>
      </c>
      <c r="B929" s="15" t="s">
        <v>405</v>
      </c>
      <c r="C929" s="15">
        <v>2016</v>
      </c>
      <c r="D929" s="15"/>
      <c r="E929" s="15" t="s">
        <v>180</v>
      </c>
      <c r="F929" s="4" t="s">
        <v>578</v>
      </c>
      <c r="G929" s="4" t="s">
        <v>678</v>
      </c>
      <c r="H929" s="15" t="s">
        <v>15</v>
      </c>
      <c r="I929" s="15" t="s">
        <v>16</v>
      </c>
      <c r="J929" s="18" t="s">
        <v>213</v>
      </c>
      <c r="K929" s="18"/>
      <c r="L929" s="18"/>
      <c r="M929" s="16"/>
      <c r="N929" s="34"/>
      <c r="O929" s="17"/>
      <c r="P929" s="24" t="s">
        <v>185</v>
      </c>
      <c r="Q929" s="17" t="s">
        <v>185</v>
      </c>
      <c r="R929" s="5" t="s">
        <v>44</v>
      </c>
      <c r="S929" s="24" t="s">
        <v>185</v>
      </c>
      <c r="AH929" s="25">
        <f t="shared" si="20"/>
        <v>0</v>
      </c>
      <c r="AI929" s="15"/>
      <c r="AJ929" s="15"/>
      <c r="AK929" s="15"/>
      <c r="AL929" s="15"/>
      <c r="AM929" s="15">
        <v>0.53256000000000003</v>
      </c>
      <c r="AN929" s="4" t="s">
        <v>96</v>
      </c>
      <c r="AO929" s="4" t="s">
        <v>98</v>
      </c>
    </row>
    <row r="930" spans="1:41" ht="14.4" customHeight="1" x14ac:dyDescent="0.25">
      <c r="A930" s="4" t="s">
        <v>1011</v>
      </c>
      <c r="B930" s="12" t="s">
        <v>327</v>
      </c>
      <c r="C930" s="4">
        <v>2018</v>
      </c>
      <c r="E930" s="15" t="s">
        <v>180</v>
      </c>
      <c r="F930" s="4" t="s">
        <v>578</v>
      </c>
      <c r="G930" s="4" t="s">
        <v>679</v>
      </c>
      <c r="H930" s="4" t="s">
        <v>15</v>
      </c>
      <c r="I930" s="4" t="s">
        <v>16</v>
      </c>
      <c r="J930" s="12" t="s">
        <v>212</v>
      </c>
      <c r="K930" s="12"/>
      <c r="L930" s="12"/>
      <c r="P930" s="13" t="s">
        <v>185</v>
      </c>
      <c r="Q930" s="17" t="s">
        <v>185</v>
      </c>
      <c r="R930" s="17" t="s">
        <v>37</v>
      </c>
      <c r="S930" s="17" t="s">
        <v>37</v>
      </c>
      <c r="AH930" s="25">
        <f t="shared" si="20"/>
        <v>0</v>
      </c>
      <c r="AI930" s="4">
        <v>1.6800000000000002</v>
      </c>
      <c r="AN930" s="4" t="s">
        <v>96</v>
      </c>
      <c r="AO930" s="4" t="s">
        <v>98</v>
      </c>
    </row>
    <row r="931" spans="1:41" ht="14.4" customHeight="1" x14ac:dyDescent="0.25">
      <c r="A931" s="4" t="s">
        <v>1011</v>
      </c>
      <c r="B931" s="12" t="s">
        <v>327</v>
      </c>
      <c r="C931" s="12">
        <v>2018</v>
      </c>
      <c r="D931" s="12"/>
      <c r="E931" s="15" t="s">
        <v>180</v>
      </c>
      <c r="F931" s="4" t="s">
        <v>578</v>
      </c>
      <c r="G931" s="4" t="s">
        <v>679</v>
      </c>
      <c r="H931" s="12" t="s">
        <v>15</v>
      </c>
      <c r="I931" s="12" t="s">
        <v>16</v>
      </c>
      <c r="J931" s="12" t="s">
        <v>212</v>
      </c>
      <c r="K931" s="12"/>
      <c r="L931" s="12"/>
      <c r="M931" s="13"/>
      <c r="N931" s="35"/>
      <c r="O931" s="13"/>
      <c r="P931" s="13" t="s">
        <v>185</v>
      </c>
      <c r="Q931" s="17" t="s">
        <v>185</v>
      </c>
      <c r="R931" s="17" t="s">
        <v>37</v>
      </c>
      <c r="S931" s="13" t="s">
        <v>37</v>
      </c>
      <c r="AH931" s="25">
        <f t="shared" si="20"/>
        <v>0</v>
      </c>
      <c r="AI931" s="26">
        <v>1.6800000000000002</v>
      </c>
      <c r="AJ931" s="26"/>
      <c r="AK931" s="26"/>
      <c r="AL931" s="26"/>
      <c r="AM931" s="12"/>
      <c r="AN931" s="4" t="s">
        <v>96</v>
      </c>
      <c r="AO931" s="4" t="s">
        <v>98</v>
      </c>
    </row>
    <row r="932" spans="1:41" ht="14.4" customHeight="1" x14ac:dyDescent="0.25">
      <c r="A932" s="4" t="s">
        <v>1012</v>
      </c>
      <c r="B932" s="15" t="s">
        <v>406</v>
      </c>
      <c r="C932" s="15">
        <v>2018</v>
      </c>
      <c r="D932" s="12" t="s">
        <v>809</v>
      </c>
      <c r="E932" s="15" t="s">
        <v>179</v>
      </c>
      <c r="F932" s="4" t="s">
        <v>579</v>
      </c>
      <c r="G932" s="4" t="s">
        <v>680</v>
      </c>
      <c r="H932" s="15" t="s">
        <v>15</v>
      </c>
      <c r="I932" s="15" t="s">
        <v>16</v>
      </c>
      <c r="J932" s="18" t="s">
        <v>100</v>
      </c>
      <c r="K932" s="18"/>
      <c r="L932" s="18"/>
      <c r="M932" s="17"/>
      <c r="N932" s="33"/>
      <c r="O932" s="17"/>
      <c r="P932" s="17" t="s">
        <v>21</v>
      </c>
      <c r="Q932" s="17" t="s">
        <v>48</v>
      </c>
      <c r="R932" s="5" t="s">
        <v>44</v>
      </c>
      <c r="S932" s="17" t="s">
        <v>432</v>
      </c>
      <c r="AH932" s="25">
        <f t="shared" si="20"/>
        <v>0</v>
      </c>
      <c r="AI932" s="21">
        <v>12.24</v>
      </c>
      <c r="AJ932" s="21"/>
      <c r="AK932" s="21"/>
      <c r="AL932" s="21"/>
      <c r="AM932" s="15"/>
      <c r="AN932" s="4" t="s">
        <v>96</v>
      </c>
      <c r="AO932" s="4" t="s">
        <v>98</v>
      </c>
    </row>
    <row r="933" spans="1:41" ht="14.4" customHeight="1" x14ac:dyDescent="0.25">
      <c r="A933" s="4" t="s">
        <v>1012</v>
      </c>
      <c r="B933" s="15" t="s">
        <v>406</v>
      </c>
      <c r="C933" s="15">
        <v>2018</v>
      </c>
      <c r="D933" s="12" t="s">
        <v>809</v>
      </c>
      <c r="E933" s="15" t="s">
        <v>179</v>
      </c>
      <c r="F933" s="4" t="s">
        <v>579</v>
      </c>
      <c r="G933" s="4" t="s">
        <v>680</v>
      </c>
      <c r="H933" s="15" t="s">
        <v>15</v>
      </c>
      <c r="I933" s="15" t="s">
        <v>16</v>
      </c>
      <c r="J933" s="18" t="s">
        <v>100</v>
      </c>
      <c r="K933" s="18"/>
      <c r="L933" s="18"/>
      <c r="M933" s="16"/>
      <c r="N933" s="34"/>
      <c r="O933" s="17"/>
      <c r="P933" s="17" t="s">
        <v>21</v>
      </c>
      <c r="Q933" s="17" t="s">
        <v>48</v>
      </c>
      <c r="R933" s="5" t="s">
        <v>44</v>
      </c>
      <c r="S933" s="24" t="s">
        <v>432</v>
      </c>
      <c r="AH933" s="25">
        <f t="shared" si="20"/>
        <v>0</v>
      </c>
      <c r="AI933" s="15"/>
      <c r="AJ933" s="15"/>
      <c r="AK933" s="15"/>
      <c r="AL933" s="15"/>
      <c r="AM933" s="15">
        <v>1.3147200000000001</v>
      </c>
      <c r="AN933" s="4" t="s">
        <v>96</v>
      </c>
      <c r="AO933" s="4" t="s">
        <v>98</v>
      </c>
    </row>
    <row r="934" spans="1:41" ht="14.4" customHeight="1" x14ac:dyDescent="0.25">
      <c r="A934" s="4" t="s">
        <v>1012</v>
      </c>
      <c r="B934" s="12" t="s">
        <v>406</v>
      </c>
      <c r="C934" s="4">
        <v>2018</v>
      </c>
      <c r="D934" s="12" t="s">
        <v>809</v>
      </c>
      <c r="E934" s="12" t="s">
        <v>179</v>
      </c>
      <c r="F934" s="4" t="s">
        <v>579</v>
      </c>
      <c r="G934" s="4" t="s">
        <v>680</v>
      </c>
      <c r="H934" s="4" t="s">
        <v>15</v>
      </c>
      <c r="I934" s="4" t="s">
        <v>16</v>
      </c>
      <c r="J934" s="12" t="s">
        <v>100</v>
      </c>
      <c r="K934" s="12"/>
      <c r="L934" s="12"/>
      <c r="P934" s="13" t="s">
        <v>185</v>
      </c>
      <c r="Q934" s="17" t="s">
        <v>185</v>
      </c>
      <c r="R934" s="17" t="s">
        <v>37</v>
      </c>
      <c r="S934" s="17" t="s">
        <v>37</v>
      </c>
      <c r="AH934" s="25">
        <f t="shared" si="20"/>
        <v>0</v>
      </c>
      <c r="AI934" s="4">
        <v>12.24</v>
      </c>
      <c r="AN934" s="4" t="s">
        <v>96</v>
      </c>
      <c r="AO934" s="4" t="s">
        <v>98</v>
      </c>
    </row>
    <row r="935" spans="1:41" ht="14.4" customHeight="1" x14ac:dyDescent="0.25">
      <c r="A935" s="4" t="s">
        <v>1012</v>
      </c>
      <c r="B935" s="12" t="s">
        <v>406</v>
      </c>
      <c r="C935" s="12">
        <v>2018</v>
      </c>
      <c r="D935" s="12" t="s">
        <v>809</v>
      </c>
      <c r="E935" s="12" t="s">
        <v>179</v>
      </c>
      <c r="F935" s="4" t="s">
        <v>579</v>
      </c>
      <c r="G935" s="4" t="s">
        <v>680</v>
      </c>
      <c r="H935" s="12" t="s">
        <v>15</v>
      </c>
      <c r="I935" s="12" t="s">
        <v>16</v>
      </c>
      <c r="J935" s="12" t="s">
        <v>100</v>
      </c>
      <c r="K935" s="12"/>
      <c r="L935" s="12"/>
      <c r="M935" s="13"/>
      <c r="N935" s="35"/>
      <c r="O935" s="13"/>
      <c r="P935" s="13" t="s">
        <v>185</v>
      </c>
      <c r="Q935" s="17" t="s">
        <v>185</v>
      </c>
      <c r="R935" s="17" t="s">
        <v>37</v>
      </c>
      <c r="S935" s="13" t="s">
        <v>37</v>
      </c>
      <c r="AH935" s="25">
        <f t="shared" si="20"/>
        <v>0</v>
      </c>
      <c r="AI935" s="26">
        <v>12.24</v>
      </c>
      <c r="AJ935" s="26"/>
      <c r="AK935" s="26"/>
      <c r="AL935" s="26"/>
      <c r="AM935" s="12"/>
      <c r="AN935" s="4" t="s">
        <v>96</v>
      </c>
      <c r="AO935" s="4" t="s">
        <v>98</v>
      </c>
    </row>
    <row r="936" spans="1:41" ht="14.4" customHeight="1" x14ac:dyDescent="0.25">
      <c r="A936" s="4" t="s">
        <v>1012</v>
      </c>
      <c r="B936" s="28" t="s">
        <v>406</v>
      </c>
      <c r="C936" s="15">
        <v>2018</v>
      </c>
      <c r="D936" s="12" t="s">
        <v>809</v>
      </c>
      <c r="E936" s="15" t="s">
        <v>179</v>
      </c>
      <c r="F936" s="4" t="s">
        <v>579</v>
      </c>
      <c r="G936" s="4" t="s">
        <v>680</v>
      </c>
      <c r="H936" s="15" t="s">
        <v>15</v>
      </c>
      <c r="I936" s="15" t="s">
        <v>16</v>
      </c>
      <c r="J936" s="18" t="s">
        <v>100</v>
      </c>
      <c r="K936" s="18"/>
      <c r="L936" s="18"/>
      <c r="M936" s="16"/>
      <c r="N936" s="34"/>
      <c r="O936" s="17"/>
      <c r="P936" s="17" t="s">
        <v>185</v>
      </c>
      <c r="Q936" s="17" t="s">
        <v>185</v>
      </c>
      <c r="R936" s="17" t="s">
        <v>37</v>
      </c>
      <c r="S936" s="17" t="s">
        <v>37</v>
      </c>
      <c r="AH936" s="25">
        <f t="shared" si="20"/>
        <v>0</v>
      </c>
      <c r="AI936" s="16"/>
      <c r="AJ936" s="16"/>
      <c r="AK936" s="16"/>
      <c r="AL936" s="16"/>
      <c r="AM936" s="16">
        <v>1.3147200000000001</v>
      </c>
      <c r="AN936" s="4" t="s">
        <v>96</v>
      </c>
      <c r="AO936" s="4" t="s">
        <v>98</v>
      </c>
    </row>
    <row r="937" spans="1:41" ht="14.4" customHeight="1" x14ac:dyDescent="0.25">
      <c r="A937" s="4" t="s">
        <v>1248</v>
      </c>
      <c r="B937" s="12" t="s">
        <v>503</v>
      </c>
      <c r="C937" s="12">
        <v>2021</v>
      </c>
      <c r="D937" s="12" t="s">
        <v>834</v>
      </c>
      <c r="E937" s="12" t="s">
        <v>179</v>
      </c>
      <c r="F937" s="4" t="s">
        <v>579</v>
      </c>
      <c r="G937" s="4" t="s">
        <v>716</v>
      </c>
      <c r="H937" s="12" t="s">
        <v>15</v>
      </c>
      <c r="I937" s="12" t="s">
        <v>16</v>
      </c>
      <c r="J937" s="12" t="s">
        <v>100</v>
      </c>
      <c r="K937" s="12"/>
      <c r="L937" s="12"/>
      <c r="M937" s="13"/>
      <c r="N937" s="35"/>
      <c r="O937" s="13"/>
      <c r="P937" s="5" t="s">
        <v>21</v>
      </c>
      <c r="Q937" s="17" t="s">
        <v>48</v>
      </c>
      <c r="R937" s="13" t="s">
        <v>37</v>
      </c>
      <c r="S937" s="13" t="s">
        <v>37</v>
      </c>
      <c r="AH937" s="8">
        <f t="shared" si="20"/>
        <v>0</v>
      </c>
      <c r="AI937" s="26">
        <v>216.48</v>
      </c>
      <c r="AJ937" s="26"/>
      <c r="AK937" s="26"/>
      <c r="AL937" s="26"/>
      <c r="AM937" s="12"/>
      <c r="AN937" s="4" t="s">
        <v>96</v>
      </c>
      <c r="AO937" s="4" t="s">
        <v>98</v>
      </c>
    </row>
    <row r="938" spans="1:41" ht="14.4" customHeight="1" x14ac:dyDescent="0.25">
      <c r="A938" s="4" t="s">
        <v>1248</v>
      </c>
      <c r="B938" s="12" t="s">
        <v>503</v>
      </c>
      <c r="C938" s="12">
        <v>2021</v>
      </c>
      <c r="D938" s="12" t="s">
        <v>834</v>
      </c>
      <c r="E938" s="12" t="s">
        <v>179</v>
      </c>
      <c r="F938" s="4" t="s">
        <v>579</v>
      </c>
      <c r="G938" s="4" t="s">
        <v>716</v>
      </c>
      <c r="H938" s="12" t="s">
        <v>15</v>
      </c>
      <c r="I938" s="12" t="s">
        <v>16</v>
      </c>
      <c r="J938" s="12" t="s">
        <v>100</v>
      </c>
      <c r="K938" s="12"/>
      <c r="L938" s="12"/>
      <c r="M938" s="13"/>
      <c r="N938" s="35"/>
      <c r="O938" s="13"/>
      <c r="P938" s="5" t="s">
        <v>21</v>
      </c>
      <c r="Q938" s="17" t="s">
        <v>48</v>
      </c>
      <c r="R938" s="13" t="s">
        <v>37</v>
      </c>
      <c r="S938" s="13" t="s">
        <v>37</v>
      </c>
      <c r="AH938" s="8">
        <f t="shared" si="20"/>
        <v>0</v>
      </c>
      <c r="AI938" s="26">
        <v>343.20000000000005</v>
      </c>
      <c r="AJ938" s="26"/>
      <c r="AK938" s="26"/>
      <c r="AL938" s="26"/>
      <c r="AM938" s="12"/>
      <c r="AN938" s="4" t="s">
        <v>96</v>
      </c>
      <c r="AO938" s="4" t="s">
        <v>98</v>
      </c>
    </row>
    <row r="939" spans="1:41" ht="14.4" customHeight="1" x14ac:dyDescent="0.25">
      <c r="A939" s="4" t="s">
        <v>1248</v>
      </c>
      <c r="B939" s="12" t="s">
        <v>503</v>
      </c>
      <c r="C939" s="12">
        <v>2021</v>
      </c>
      <c r="D939" s="12" t="s">
        <v>834</v>
      </c>
      <c r="E939" s="12" t="s">
        <v>179</v>
      </c>
      <c r="F939" s="4" t="s">
        <v>579</v>
      </c>
      <c r="G939" s="4" t="s">
        <v>716</v>
      </c>
      <c r="H939" s="12" t="s">
        <v>15</v>
      </c>
      <c r="I939" s="12" t="s">
        <v>16</v>
      </c>
      <c r="J939" s="12" t="s">
        <v>100</v>
      </c>
      <c r="K939" s="12"/>
      <c r="L939" s="12"/>
      <c r="M939" s="13"/>
      <c r="N939" s="35"/>
      <c r="O939" s="13"/>
      <c r="P939" s="5" t="s">
        <v>21</v>
      </c>
      <c r="Q939" s="17" t="s">
        <v>48</v>
      </c>
      <c r="R939" s="13" t="s">
        <v>37</v>
      </c>
      <c r="S939" s="13" t="s">
        <v>37</v>
      </c>
      <c r="AH939" s="8">
        <f t="shared" si="20"/>
        <v>0</v>
      </c>
      <c r="AI939" s="26">
        <v>227.04000000000002</v>
      </c>
      <c r="AJ939" s="26"/>
      <c r="AK939" s="26"/>
      <c r="AL939" s="26"/>
      <c r="AM939" s="12"/>
      <c r="AN939" s="4" t="s">
        <v>96</v>
      </c>
      <c r="AO939" s="4" t="s">
        <v>98</v>
      </c>
    </row>
    <row r="940" spans="1:41" ht="14.4" customHeight="1" x14ac:dyDescent="0.25">
      <c r="A940" s="4" t="s">
        <v>1035</v>
      </c>
      <c r="B940" s="28" t="s">
        <v>521</v>
      </c>
      <c r="C940" s="15">
        <v>2019</v>
      </c>
      <c r="D940" s="12" t="s">
        <v>782</v>
      </c>
      <c r="E940" s="15" t="s">
        <v>179</v>
      </c>
      <c r="F940" s="4" t="s">
        <v>579</v>
      </c>
      <c r="G940" s="4" t="s">
        <v>650</v>
      </c>
      <c r="H940" s="15" t="s">
        <v>15</v>
      </c>
      <c r="I940" s="15" t="s">
        <v>16</v>
      </c>
      <c r="J940" s="18" t="s">
        <v>19</v>
      </c>
      <c r="K940" s="18"/>
      <c r="L940" s="18"/>
      <c r="M940" s="16"/>
      <c r="N940" s="34"/>
      <c r="O940" s="17"/>
      <c r="P940" s="17" t="s">
        <v>423</v>
      </c>
      <c r="Q940" s="17" t="s">
        <v>866</v>
      </c>
      <c r="R940" s="17" t="s">
        <v>37</v>
      </c>
      <c r="S940" s="17" t="s">
        <v>37</v>
      </c>
      <c r="AH940" s="25">
        <f t="shared" si="20"/>
        <v>0</v>
      </c>
      <c r="AI940" s="16"/>
      <c r="AJ940" s="16"/>
      <c r="AK940" s="16"/>
      <c r="AL940" s="16"/>
      <c r="AM940" s="16">
        <v>0.26375999999999999</v>
      </c>
      <c r="AN940" s="4" t="s">
        <v>96</v>
      </c>
      <c r="AO940" s="4" t="s">
        <v>98</v>
      </c>
    </row>
    <row r="941" spans="1:41" ht="14.4" customHeight="1" x14ac:dyDescent="0.25">
      <c r="A941" s="4" t="s">
        <v>1035</v>
      </c>
      <c r="B941" s="28" t="s">
        <v>520</v>
      </c>
      <c r="C941" s="15">
        <v>2019</v>
      </c>
      <c r="D941" s="12" t="s">
        <v>782</v>
      </c>
      <c r="E941" s="15" t="s">
        <v>179</v>
      </c>
      <c r="F941" s="4" t="s">
        <v>579</v>
      </c>
      <c r="G941" s="4" t="s">
        <v>650</v>
      </c>
      <c r="H941" s="15" t="s">
        <v>15</v>
      </c>
      <c r="I941" s="15" t="s">
        <v>16</v>
      </c>
      <c r="J941" s="18" t="s">
        <v>19</v>
      </c>
      <c r="K941" s="18"/>
      <c r="L941" s="18"/>
      <c r="M941" s="16"/>
      <c r="N941" s="34"/>
      <c r="O941" s="17"/>
      <c r="P941" s="17" t="s">
        <v>423</v>
      </c>
      <c r="Q941" s="17" t="s">
        <v>185</v>
      </c>
      <c r="R941" s="17" t="s">
        <v>37</v>
      </c>
      <c r="S941" s="17" t="s">
        <v>37</v>
      </c>
      <c r="AH941" s="25">
        <f t="shared" si="20"/>
        <v>0</v>
      </c>
      <c r="AI941" s="16"/>
      <c r="AJ941" s="16"/>
      <c r="AK941" s="16"/>
      <c r="AL941" s="16"/>
      <c r="AM941" s="16">
        <v>0.27816000000000002</v>
      </c>
      <c r="AN941" s="4" t="s">
        <v>96</v>
      </c>
      <c r="AO941" s="4" t="s">
        <v>98</v>
      </c>
    </row>
    <row r="942" spans="1:41" ht="14.4" customHeight="1" x14ac:dyDescent="0.25">
      <c r="A942" s="4" t="s">
        <v>1036</v>
      </c>
      <c r="B942" s="15" t="s">
        <v>450</v>
      </c>
      <c r="C942" s="21">
        <v>2022</v>
      </c>
      <c r="D942" s="12" t="s">
        <v>783</v>
      </c>
      <c r="E942" s="15" t="s">
        <v>179</v>
      </c>
      <c r="F942" s="4" t="s">
        <v>579</v>
      </c>
      <c r="G942" s="4" t="s">
        <v>651</v>
      </c>
      <c r="H942" s="15" t="s">
        <v>15</v>
      </c>
      <c r="I942" s="18" t="s">
        <v>16</v>
      </c>
      <c r="J942" s="18" t="s">
        <v>429</v>
      </c>
      <c r="K942" s="18"/>
      <c r="L942" s="18"/>
      <c r="M942" s="17"/>
      <c r="N942" s="33"/>
      <c r="O942" s="17"/>
      <c r="P942" s="17" t="s">
        <v>423</v>
      </c>
      <c r="Q942" s="17" t="s">
        <v>185</v>
      </c>
      <c r="R942" s="17" t="s">
        <v>867</v>
      </c>
      <c r="S942" s="17" t="s">
        <v>417</v>
      </c>
      <c r="AH942" s="25">
        <f t="shared" si="20"/>
        <v>0</v>
      </c>
      <c r="AI942" s="22">
        <v>42.695999999999998</v>
      </c>
      <c r="AJ942" s="22"/>
      <c r="AK942" s="22"/>
      <c r="AL942" s="22"/>
      <c r="AM942" s="15"/>
      <c r="AN942" s="4" t="s">
        <v>96</v>
      </c>
      <c r="AO942" s="4" t="s">
        <v>98</v>
      </c>
    </row>
    <row r="943" spans="1:41" ht="14.4" customHeight="1" x14ac:dyDescent="0.25">
      <c r="A943" s="4" t="s">
        <v>1036</v>
      </c>
      <c r="B943" s="15" t="s">
        <v>546</v>
      </c>
      <c r="C943" s="15">
        <v>2022</v>
      </c>
      <c r="D943" s="12" t="s">
        <v>783</v>
      </c>
      <c r="E943" s="15" t="s">
        <v>179</v>
      </c>
      <c r="F943" s="4" t="s">
        <v>579</v>
      </c>
      <c r="G943" s="4" t="s">
        <v>651</v>
      </c>
      <c r="H943" s="15" t="s">
        <v>15</v>
      </c>
      <c r="I943" s="15" t="s">
        <v>16</v>
      </c>
      <c r="J943" s="18" t="s">
        <v>429</v>
      </c>
      <c r="K943" s="18"/>
      <c r="L943" s="18"/>
      <c r="M943" s="16"/>
      <c r="N943" s="34"/>
      <c r="O943" s="17"/>
      <c r="P943" s="17" t="s">
        <v>185</v>
      </c>
      <c r="Q943" s="17" t="s">
        <v>185</v>
      </c>
      <c r="R943" s="17" t="s">
        <v>867</v>
      </c>
      <c r="S943" s="24" t="s">
        <v>417</v>
      </c>
      <c r="AH943" s="25">
        <f t="shared" si="20"/>
        <v>0</v>
      </c>
      <c r="AI943" s="15"/>
      <c r="AJ943" s="15"/>
      <c r="AK943" s="15"/>
      <c r="AL943" s="15"/>
      <c r="AM943" s="15">
        <v>4.3992000000000003E-2</v>
      </c>
      <c r="AN943" s="4" t="s">
        <v>96</v>
      </c>
      <c r="AO943" s="4" t="s">
        <v>98</v>
      </c>
    </row>
    <row r="944" spans="1:41" ht="14.4" customHeight="1" x14ac:dyDescent="0.25">
      <c r="A944" s="4" t="s">
        <v>1037</v>
      </c>
      <c r="B944" s="4" t="s">
        <v>375</v>
      </c>
      <c r="C944" s="4">
        <v>2016</v>
      </c>
      <c r="D944" s="23" t="s">
        <v>376</v>
      </c>
      <c r="E944" s="12" t="s">
        <v>179</v>
      </c>
      <c r="F944" s="4" t="s">
        <v>579</v>
      </c>
      <c r="G944" s="4" t="s">
        <v>656</v>
      </c>
      <c r="H944" s="4" t="s">
        <v>15</v>
      </c>
      <c r="I944" s="4" t="s">
        <v>16</v>
      </c>
      <c r="J944" s="4" t="s">
        <v>348</v>
      </c>
      <c r="N944" s="6" t="s">
        <v>378</v>
      </c>
      <c r="O944" s="5" t="s">
        <v>379</v>
      </c>
      <c r="P944" s="5" t="s">
        <v>423</v>
      </c>
      <c r="Q944" s="5" t="s">
        <v>377</v>
      </c>
      <c r="R944" s="5" t="s">
        <v>37</v>
      </c>
      <c r="S944" s="5" t="s">
        <v>377</v>
      </c>
      <c r="X944" s="4" t="s">
        <v>112</v>
      </c>
      <c r="Y944" s="8"/>
      <c r="Z944" s="8">
        <v>6.9</v>
      </c>
      <c r="AA944" s="8"/>
      <c r="AB944" s="8">
        <v>6.97</v>
      </c>
      <c r="AC944" s="8">
        <v>9.73</v>
      </c>
      <c r="AD944" s="8"/>
      <c r="AE944" s="8"/>
      <c r="AF944" s="8">
        <v>14.1</v>
      </c>
      <c r="AG944" s="8"/>
      <c r="AH944" s="8">
        <f t="shared" si="20"/>
        <v>7.6116206744868036</v>
      </c>
      <c r="AI944" s="8">
        <v>249.86</v>
      </c>
      <c r="AJ944" s="8"/>
      <c r="AK944" s="8"/>
      <c r="AL944" s="8"/>
      <c r="AM944" s="8">
        <v>307.12</v>
      </c>
      <c r="AN944" s="4" t="s">
        <v>96</v>
      </c>
      <c r="AO944" s="4" t="s">
        <v>97</v>
      </c>
    </row>
    <row r="945" spans="1:41" ht="14.4" customHeight="1" x14ac:dyDescent="0.25">
      <c r="A945" s="4" t="s">
        <v>1038</v>
      </c>
      <c r="B945" s="12" t="s">
        <v>414</v>
      </c>
      <c r="C945" s="4">
        <v>2018</v>
      </c>
      <c r="D945" s="12" t="s">
        <v>790</v>
      </c>
      <c r="E945" s="12" t="s">
        <v>179</v>
      </c>
      <c r="F945" s="4" t="s">
        <v>579</v>
      </c>
      <c r="G945" s="4" t="s">
        <v>663</v>
      </c>
      <c r="H945" s="4" t="s">
        <v>15</v>
      </c>
      <c r="I945" s="4" t="s">
        <v>16</v>
      </c>
      <c r="J945" s="12" t="s">
        <v>100</v>
      </c>
      <c r="K945" s="12"/>
      <c r="L945" s="12"/>
      <c r="P945" s="5" t="s">
        <v>423</v>
      </c>
      <c r="Q945" s="5" t="s">
        <v>377</v>
      </c>
      <c r="R945" s="5" t="s">
        <v>37</v>
      </c>
      <c r="S945" s="5" t="s">
        <v>37</v>
      </c>
      <c r="Y945" s="8"/>
      <c r="Z945" s="8"/>
      <c r="AA945" s="8"/>
      <c r="AB945" s="8"/>
      <c r="AC945" s="8"/>
      <c r="AD945" s="8"/>
      <c r="AE945" s="8"/>
      <c r="AF945" s="8"/>
      <c r="AG945" s="8"/>
      <c r="AH945" s="8">
        <f t="shared" si="20"/>
        <v>0</v>
      </c>
      <c r="AI945" s="8">
        <v>14.64</v>
      </c>
      <c r="AJ945" s="8"/>
      <c r="AK945" s="8"/>
      <c r="AL945" s="8"/>
      <c r="AM945" s="8"/>
      <c r="AN945" s="4" t="s">
        <v>96</v>
      </c>
      <c r="AO945" s="4" t="s">
        <v>98</v>
      </c>
    </row>
    <row r="946" spans="1:41" ht="14.4" customHeight="1" x14ac:dyDescent="0.25">
      <c r="A946" s="4" t="s">
        <v>1038</v>
      </c>
      <c r="B946" s="12" t="s">
        <v>414</v>
      </c>
      <c r="C946" s="4">
        <v>2018</v>
      </c>
      <c r="D946" s="12" t="s">
        <v>790</v>
      </c>
      <c r="E946" s="12" t="s">
        <v>179</v>
      </c>
      <c r="F946" s="4" t="s">
        <v>579</v>
      </c>
      <c r="G946" s="4" t="s">
        <v>663</v>
      </c>
      <c r="H946" s="4" t="s">
        <v>15</v>
      </c>
      <c r="I946" s="4" t="s">
        <v>16</v>
      </c>
      <c r="J946" s="12" t="s">
        <v>100</v>
      </c>
      <c r="K946" s="12"/>
      <c r="L946" s="12"/>
      <c r="P946" s="5" t="s">
        <v>423</v>
      </c>
      <c r="Q946" s="5" t="s">
        <v>377</v>
      </c>
      <c r="R946" s="5" t="s">
        <v>37</v>
      </c>
      <c r="S946" s="5" t="s">
        <v>37</v>
      </c>
      <c r="Y946" s="8"/>
      <c r="Z946" s="8"/>
      <c r="AA946" s="8"/>
      <c r="AB946" s="8"/>
      <c r="AC946" s="8"/>
      <c r="AD946" s="8"/>
      <c r="AE946" s="8"/>
      <c r="AF946" s="8"/>
      <c r="AG946" s="8"/>
      <c r="AH946" s="8">
        <f t="shared" si="20"/>
        <v>0</v>
      </c>
      <c r="AI946" s="8">
        <v>12.96</v>
      </c>
      <c r="AJ946" s="8"/>
      <c r="AK946" s="8"/>
      <c r="AL946" s="8"/>
      <c r="AM946" s="8"/>
      <c r="AN946" s="4" t="s">
        <v>96</v>
      </c>
      <c r="AO946" s="4" t="s">
        <v>98</v>
      </c>
    </row>
    <row r="947" spans="1:41" ht="14.4" customHeight="1" x14ac:dyDescent="0.25">
      <c r="A947" s="4" t="s">
        <v>1040</v>
      </c>
      <c r="B947" s="28" t="s">
        <v>467</v>
      </c>
      <c r="C947" s="15">
        <v>2018</v>
      </c>
      <c r="D947" s="12" t="s">
        <v>790</v>
      </c>
      <c r="E947" s="15" t="s">
        <v>179</v>
      </c>
      <c r="F947" s="4" t="s">
        <v>579</v>
      </c>
      <c r="G947" s="4" t="s">
        <v>663</v>
      </c>
      <c r="H947" s="15" t="s">
        <v>15</v>
      </c>
      <c r="I947" s="15" t="s">
        <v>16</v>
      </c>
      <c r="J947" s="18" t="s">
        <v>100</v>
      </c>
      <c r="K947" s="18"/>
      <c r="L947" s="18"/>
      <c r="M947" s="16"/>
      <c r="N947" s="34"/>
      <c r="O947" s="17"/>
      <c r="P947" s="5" t="s">
        <v>423</v>
      </c>
      <c r="Q947" s="17" t="s">
        <v>48</v>
      </c>
      <c r="R947" s="17" t="s">
        <v>37</v>
      </c>
      <c r="S947" s="17" t="s">
        <v>37</v>
      </c>
      <c r="AH947" s="8">
        <f t="shared" si="20"/>
        <v>0</v>
      </c>
      <c r="AI947" s="16"/>
      <c r="AJ947" s="16"/>
      <c r="AK947" s="16"/>
      <c r="AL947" s="16"/>
      <c r="AM947" s="16">
        <v>1.1390400000000001</v>
      </c>
      <c r="AN947" s="4" t="s">
        <v>96</v>
      </c>
      <c r="AO947" s="4" t="s">
        <v>98</v>
      </c>
    </row>
    <row r="948" spans="1:41" ht="14.4" customHeight="1" x14ac:dyDescent="0.25">
      <c r="A948" s="4" t="s">
        <v>1040</v>
      </c>
      <c r="B948" s="12" t="s">
        <v>467</v>
      </c>
      <c r="C948" s="12">
        <v>2018</v>
      </c>
      <c r="D948" s="12" t="s">
        <v>790</v>
      </c>
      <c r="E948" s="12" t="s">
        <v>179</v>
      </c>
      <c r="F948" s="4" t="s">
        <v>579</v>
      </c>
      <c r="G948" s="4" t="s">
        <v>663</v>
      </c>
      <c r="H948" s="12" t="s">
        <v>15</v>
      </c>
      <c r="I948" s="12" t="s">
        <v>16</v>
      </c>
      <c r="J948" s="12" t="s">
        <v>100</v>
      </c>
      <c r="K948" s="12"/>
      <c r="L948" s="12"/>
      <c r="M948" s="13"/>
      <c r="N948" s="35"/>
      <c r="O948" s="13"/>
      <c r="P948" s="13" t="s">
        <v>423</v>
      </c>
      <c r="Q948" s="17" t="s">
        <v>185</v>
      </c>
      <c r="R948" s="13" t="s">
        <v>37</v>
      </c>
      <c r="S948" s="13" t="s">
        <v>37</v>
      </c>
      <c r="AH948" s="8">
        <f t="shared" si="20"/>
        <v>0</v>
      </c>
      <c r="AI948" s="26">
        <v>23.28</v>
      </c>
      <c r="AJ948" s="26"/>
      <c r="AK948" s="26"/>
      <c r="AL948" s="26"/>
      <c r="AM948" s="12"/>
      <c r="AN948" s="4" t="s">
        <v>96</v>
      </c>
      <c r="AO948" s="4" t="s">
        <v>98</v>
      </c>
    </row>
    <row r="949" spans="1:41" ht="14.4" customHeight="1" x14ac:dyDescent="0.25">
      <c r="A949" s="4" t="s">
        <v>1040</v>
      </c>
      <c r="B949" s="12" t="s">
        <v>175</v>
      </c>
      <c r="C949" s="12">
        <v>2018</v>
      </c>
      <c r="D949" s="12" t="s">
        <v>790</v>
      </c>
      <c r="E949" s="12" t="s">
        <v>179</v>
      </c>
      <c r="F949" s="4" t="s">
        <v>579</v>
      </c>
      <c r="G949" s="4" t="s">
        <v>663</v>
      </c>
      <c r="H949" s="12" t="s">
        <v>15</v>
      </c>
      <c r="I949" s="12" t="s">
        <v>16</v>
      </c>
      <c r="J949" s="12" t="s">
        <v>100</v>
      </c>
      <c r="K949" s="12"/>
      <c r="L949" s="12"/>
      <c r="M949" s="13"/>
      <c r="N949" s="35"/>
      <c r="O949" s="13"/>
      <c r="P949" s="5" t="s">
        <v>423</v>
      </c>
      <c r="Q949" s="17" t="s">
        <v>48</v>
      </c>
      <c r="R949" s="13" t="s">
        <v>37</v>
      </c>
      <c r="S949" s="13" t="s">
        <v>37</v>
      </c>
      <c r="AH949" s="8">
        <f t="shared" si="20"/>
        <v>0</v>
      </c>
      <c r="AI949" s="26">
        <v>19.440000000000001</v>
      </c>
      <c r="AJ949" s="26"/>
      <c r="AK949" s="26"/>
      <c r="AL949" s="26"/>
      <c r="AM949" s="12"/>
      <c r="AN949" s="4" t="s">
        <v>96</v>
      </c>
      <c r="AO949" s="4" t="s">
        <v>98</v>
      </c>
    </row>
    <row r="950" spans="1:41" ht="14.4" customHeight="1" x14ac:dyDescent="0.25">
      <c r="A950" s="4" t="s">
        <v>1040</v>
      </c>
      <c r="B950" s="12" t="s">
        <v>175</v>
      </c>
      <c r="C950" s="12">
        <v>2018</v>
      </c>
      <c r="D950" s="12" t="s">
        <v>790</v>
      </c>
      <c r="E950" s="12" t="s">
        <v>179</v>
      </c>
      <c r="F950" s="4" t="s">
        <v>579</v>
      </c>
      <c r="G950" s="4" t="s">
        <v>663</v>
      </c>
      <c r="H950" s="12" t="s">
        <v>15</v>
      </c>
      <c r="I950" s="12" t="s">
        <v>16</v>
      </c>
      <c r="J950" s="12" t="s">
        <v>100</v>
      </c>
      <c r="K950" s="12"/>
      <c r="L950" s="12"/>
      <c r="M950" s="13"/>
      <c r="N950" s="35"/>
      <c r="O950" s="13"/>
      <c r="P950" s="5" t="s">
        <v>423</v>
      </c>
      <c r="Q950" s="17" t="s">
        <v>48</v>
      </c>
      <c r="R950" s="13" t="s">
        <v>37</v>
      </c>
      <c r="S950" s="13" t="s">
        <v>37</v>
      </c>
      <c r="AH950" s="8">
        <f t="shared" si="20"/>
        <v>0</v>
      </c>
      <c r="AI950" s="26">
        <v>17.28</v>
      </c>
      <c r="AJ950" s="26"/>
      <c r="AK950" s="26"/>
      <c r="AL950" s="26"/>
      <c r="AM950" s="12"/>
      <c r="AN950" s="4" t="s">
        <v>96</v>
      </c>
      <c r="AO950" s="4" t="s">
        <v>98</v>
      </c>
    </row>
    <row r="951" spans="1:41" ht="14.4" customHeight="1" x14ac:dyDescent="0.25">
      <c r="A951" s="4" t="s">
        <v>1040</v>
      </c>
      <c r="B951" s="28" t="s">
        <v>175</v>
      </c>
      <c r="C951" s="15">
        <v>2018</v>
      </c>
      <c r="D951" s="12" t="s">
        <v>790</v>
      </c>
      <c r="E951" s="15" t="s">
        <v>179</v>
      </c>
      <c r="F951" s="4" t="s">
        <v>579</v>
      </c>
      <c r="G951" s="4" t="s">
        <v>663</v>
      </c>
      <c r="H951" s="15" t="s">
        <v>15</v>
      </c>
      <c r="I951" s="15" t="s">
        <v>16</v>
      </c>
      <c r="J951" s="18" t="s">
        <v>100</v>
      </c>
      <c r="K951" s="18"/>
      <c r="L951" s="18"/>
      <c r="M951" s="16"/>
      <c r="N951" s="34"/>
      <c r="O951" s="17"/>
      <c r="P951" s="5" t="s">
        <v>423</v>
      </c>
      <c r="Q951" s="17" t="s">
        <v>48</v>
      </c>
      <c r="R951" s="17" t="s">
        <v>37</v>
      </c>
      <c r="S951" s="17" t="s">
        <v>37</v>
      </c>
      <c r="AH951" s="8">
        <f t="shared" si="20"/>
        <v>0</v>
      </c>
      <c r="AI951" s="16"/>
      <c r="AJ951" s="16"/>
      <c r="AK951" s="16"/>
      <c r="AL951" s="16"/>
      <c r="AM951" s="16">
        <v>1.3125599999999999</v>
      </c>
      <c r="AN951" s="4" t="s">
        <v>96</v>
      </c>
      <c r="AO951" s="4" t="s">
        <v>98</v>
      </c>
    </row>
    <row r="952" spans="1:41" ht="14.4" customHeight="1" x14ac:dyDescent="0.25">
      <c r="A952" s="4" t="s">
        <v>1040</v>
      </c>
      <c r="B952" s="12" t="s">
        <v>175</v>
      </c>
      <c r="C952" s="4">
        <v>2018</v>
      </c>
      <c r="D952" s="12" t="s">
        <v>790</v>
      </c>
      <c r="E952" s="15" t="s">
        <v>179</v>
      </c>
      <c r="F952" s="4" t="s">
        <v>579</v>
      </c>
      <c r="G952" s="4" t="s">
        <v>663</v>
      </c>
      <c r="H952" s="4" t="s">
        <v>15</v>
      </c>
      <c r="I952" s="4" t="s">
        <v>16</v>
      </c>
      <c r="J952" s="12" t="s">
        <v>100</v>
      </c>
      <c r="K952" s="12"/>
      <c r="L952" s="12"/>
      <c r="P952" s="13" t="s">
        <v>423</v>
      </c>
      <c r="Q952" s="17" t="s">
        <v>185</v>
      </c>
      <c r="R952" s="13" t="s">
        <v>37</v>
      </c>
      <c r="S952" s="13" t="s">
        <v>37</v>
      </c>
      <c r="X952" s="4" t="s">
        <v>99</v>
      </c>
      <c r="AH952" s="8">
        <f t="shared" si="20"/>
        <v>0</v>
      </c>
      <c r="AI952" s="4">
        <v>23.28</v>
      </c>
      <c r="AN952" s="4" t="s">
        <v>96</v>
      </c>
      <c r="AO952" s="4" t="s">
        <v>98</v>
      </c>
    </row>
    <row r="953" spans="1:41" ht="14.4" customHeight="1" x14ac:dyDescent="0.25">
      <c r="A953" s="4" t="s">
        <v>1040</v>
      </c>
      <c r="B953" s="28" t="s">
        <v>175</v>
      </c>
      <c r="C953" s="15">
        <v>2018</v>
      </c>
      <c r="D953" s="12" t="s">
        <v>790</v>
      </c>
      <c r="E953" s="15" t="s">
        <v>179</v>
      </c>
      <c r="F953" s="4" t="s">
        <v>579</v>
      </c>
      <c r="G953" s="4" t="s">
        <v>663</v>
      </c>
      <c r="H953" s="15" t="s">
        <v>15</v>
      </c>
      <c r="I953" s="15" t="s">
        <v>16</v>
      </c>
      <c r="J953" s="18" t="s">
        <v>100</v>
      </c>
      <c r="K953" s="18"/>
      <c r="L953" s="18"/>
      <c r="M953" s="16"/>
      <c r="N953" s="34"/>
      <c r="O953" s="17"/>
      <c r="P953" s="17" t="s">
        <v>423</v>
      </c>
      <c r="Q953" s="17" t="s">
        <v>185</v>
      </c>
      <c r="R953" s="17" t="s">
        <v>37</v>
      </c>
      <c r="S953" s="17" t="s">
        <v>37</v>
      </c>
      <c r="AH953" s="8">
        <f t="shared" si="20"/>
        <v>0</v>
      </c>
      <c r="AI953" s="16"/>
      <c r="AJ953" s="16"/>
      <c r="AK953" s="16"/>
      <c r="AL953" s="16"/>
      <c r="AM953" s="16">
        <v>1.1464800000000002</v>
      </c>
      <c r="AN953" s="4" t="s">
        <v>96</v>
      </c>
      <c r="AO953" s="4" t="s">
        <v>98</v>
      </c>
    </row>
    <row r="954" spans="1:41" ht="14.4" customHeight="1" x14ac:dyDescent="0.25">
      <c r="A954" s="4" t="s">
        <v>1040</v>
      </c>
      <c r="B954" s="12" t="s">
        <v>175</v>
      </c>
      <c r="C954" s="4">
        <v>2018</v>
      </c>
      <c r="D954" s="12" t="s">
        <v>790</v>
      </c>
      <c r="E954" s="15" t="s">
        <v>179</v>
      </c>
      <c r="F954" s="4" t="s">
        <v>579</v>
      </c>
      <c r="G954" s="4" t="s">
        <v>663</v>
      </c>
      <c r="H954" s="4" t="s">
        <v>15</v>
      </c>
      <c r="I954" s="4" t="s">
        <v>16</v>
      </c>
      <c r="J954" s="12" t="s">
        <v>100</v>
      </c>
      <c r="K954" s="12"/>
      <c r="L954" s="12"/>
      <c r="P954" s="5" t="s">
        <v>423</v>
      </c>
      <c r="Q954" s="5" t="s">
        <v>377</v>
      </c>
      <c r="R954" s="5" t="s">
        <v>37</v>
      </c>
      <c r="S954" s="5" t="s">
        <v>37</v>
      </c>
      <c r="Y954" s="8"/>
      <c r="Z954" s="8"/>
      <c r="AA954" s="8"/>
      <c r="AB954" s="8"/>
      <c r="AC954" s="8"/>
      <c r="AD954" s="8"/>
      <c r="AE954" s="8"/>
      <c r="AF954" s="8"/>
      <c r="AG954" s="8"/>
      <c r="AH954" s="8">
        <f t="shared" si="20"/>
        <v>0</v>
      </c>
      <c r="AI954" s="8">
        <v>17.28</v>
      </c>
      <c r="AJ954" s="8"/>
      <c r="AK954" s="8"/>
      <c r="AL954" s="8"/>
      <c r="AM954" s="8"/>
      <c r="AN954" s="4" t="s">
        <v>96</v>
      </c>
      <c r="AO954" s="4" t="s">
        <v>98</v>
      </c>
    </row>
    <row r="955" spans="1:41" ht="14.4" customHeight="1" x14ac:dyDescent="0.25">
      <c r="A955" s="4" t="s">
        <v>1040</v>
      </c>
      <c r="B955" s="12" t="s">
        <v>175</v>
      </c>
      <c r="C955" s="4">
        <v>2018</v>
      </c>
      <c r="D955" s="12" t="s">
        <v>790</v>
      </c>
      <c r="E955" s="15" t="s">
        <v>179</v>
      </c>
      <c r="F955" s="4" t="s">
        <v>579</v>
      </c>
      <c r="G955" s="4" t="s">
        <v>663</v>
      </c>
      <c r="H955" s="4" t="s">
        <v>15</v>
      </c>
      <c r="I955" s="4" t="s">
        <v>16</v>
      </c>
      <c r="J955" s="12" t="s">
        <v>100</v>
      </c>
      <c r="K955" s="12"/>
      <c r="L955" s="12"/>
      <c r="P955" s="5" t="s">
        <v>423</v>
      </c>
      <c r="Q955" s="5" t="s">
        <v>377</v>
      </c>
      <c r="R955" s="5" t="s">
        <v>37</v>
      </c>
      <c r="S955" s="5" t="s">
        <v>37</v>
      </c>
      <c r="Y955" s="8"/>
      <c r="Z955" s="8"/>
      <c r="AA955" s="8"/>
      <c r="AB955" s="8"/>
      <c r="AC955" s="8"/>
      <c r="AD955" s="8"/>
      <c r="AE955" s="8"/>
      <c r="AF955" s="8"/>
      <c r="AG955" s="8"/>
      <c r="AH955" s="8">
        <f t="shared" si="20"/>
        <v>0</v>
      </c>
      <c r="AI955" s="8">
        <v>19.440000000000001</v>
      </c>
      <c r="AJ955" s="8"/>
      <c r="AK955" s="8"/>
      <c r="AL955" s="8"/>
      <c r="AM955" s="8"/>
      <c r="AN955" s="4" t="s">
        <v>96</v>
      </c>
      <c r="AO955" s="4" t="s">
        <v>98</v>
      </c>
    </row>
    <row r="956" spans="1:41" ht="14.4" x14ac:dyDescent="0.3">
      <c r="A956" s="4" t="s">
        <v>1039</v>
      </c>
      <c r="B956" s="4" t="s">
        <v>391</v>
      </c>
      <c r="C956" s="4">
        <v>2021</v>
      </c>
      <c r="D956" s="23" t="s">
        <v>394</v>
      </c>
      <c r="E956" s="4" t="s">
        <v>179</v>
      </c>
      <c r="F956" s="4" t="s">
        <v>579</v>
      </c>
      <c r="G956" s="4" t="s">
        <v>765</v>
      </c>
      <c r="H956" s="4" t="s">
        <v>15</v>
      </c>
      <c r="I956" s="4" t="s">
        <v>16</v>
      </c>
      <c r="J956" s="4" t="s">
        <v>392</v>
      </c>
      <c r="K956">
        <v>32.302737700000002</v>
      </c>
      <c r="L956">
        <v>118.3139455</v>
      </c>
      <c r="M956" s="4">
        <f>365*4</f>
        <v>1460</v>
      </c>
      <c r="N956" s="6" t="s">
        <v>395</v>
      </c>
      <c r="O956" s="5" t="s">
        <v>396</v>
      </c>
      <c r="P956" s="17" t="s">
        <v>423</v>
      </c>
      <c r="Q956" s="5" t="s">
        <v>869</v>
      </c>
      <c r="R956" s="13" t="s">
        <v>37</v>
      </c>
      <c r="S956" s="5" t="s">
        <v>393</v>
      </c>
      <c r="U956" s="4">
        <v>13000</v>
      </c>
      <c r="V956" s="4">
        <v>1</v>
      </c>
      <c r="X956" s="4" t="s">
        <v>99</v>
      </c>
      <c r="AH956" s="25">
        <f t="shared" si="20"/>
        <v>0</v>
      </c>
      <c r="AI956" s="4">
        <v>354</v>
      </c>
      <c r="AN956" s="4" t="s">
        <v>96</v>
      </c>
      <c r="AO956" s="4" t="s">
        <v>167</v>
      </c>
    </row>
    <row r="957" spans="1:41" ht="14.4" x14ac:dyDescent="0.3">
      <c r="G957"/>
      <c r="N957" s="36"/>
      <c r="T957" s="5"/>
      <c r="AH957" s="25">
        <f t="shared" si="20"/>
        <v>0</v>
      </c>
    </row>
    <row r="958" spans="1:41" x14ac:dyDescent="0.25">
      <c r="AH958" s="25">
        <f t="shared" si="20"/>
        <v>0</v>
      </c>
    </row>
    <row r="959" spans="1:41" x14ac:dyDescent="0.25">
      <c r="AH959" s="25">
        <f t="shared" si="20"/>
        <v>0</v>
      </c>
    </row>
    <row r="960" spans="1:41" x14ac:dyDescent="0.25">
      <c r="AH960" s="25">
        <f t="shared" si="20"/>
        <v>0</v>
      </c>
    </row>
    <row r="961" spans="34:34" x14ac:dyDescent="0.25">
      <c r="AH961" s="25">
        <f t="shared" si="20"/>
        <v>0</v>
      </c>
    </row>
    <row r="962" spans="34:34" x14ac:dyDescent="0.25">
      <c r="AH962" s="25">
        <f t="shared" si="20"/>
        <v>0</v>
      </c>
    </row>
    <row r="963" spans="34:34" x14ac:dyDescent="0.25">
      <c r="AH963" s="25">
        <f t="shared" si="20"/>
        <v>0</v>
      </c>
    </row>
    <row r="964" spans="34:34" x14ac:dyDescent="0.25">
      <c r="AH964" s="25">
        <f t="shared" si="20"/>
        <v>0</v>
      </c>
    </row>
  </sheetData>
  <autoFilter ref="A1:AO948" xr:uid="{AAE374D9-1733-45A8-9B75-84D217C3B7B1}"/>
  <sortState xmlns:xlrd2="http://schemas.microsoft.com/office/spreadsheetml/2017/richdata2" ref="A2:AO964">
    <sortCondition ref="A2:A964"/>
  </sortState>
  <phoneticPr fontId="8" type="noConversion"/>
  <hyperlinks>
    <hyperlink ref="D865" r:id="rId1" xr:uid="{C9FC7DF0-DFE4-4B69-BB56-9D9717017BAC}"/>
    <hyperlink ref="D99" r:id="rId2" xr:uid="{5A01C153-940F-469A-9573-49C6BB21BDBA}"/>
    <hyperlink ref="D87" r:id="rId3" xr:uid="{6459DD38-D42A-4334-8AEB-E260ADDC8921}"/>
    <hyperlink ref="D118" r:id="rId4" display="https://doi.org/10.1016/j.watres.2020.116176" xr:uid="{2D266E44-CAC6-4CF4-9301-17797906A119}"/>
    <hyperlink ref="D117" r:id="rId5" display="https://doi.org/10.1016/j.watres.2020.116176" xr:uid="{9AE0931F-B43B-4EC0-81B7-8861D57B8B86}"/>
    <hyperlink ref="D119" r:id="rId6" xr:uid="{CE62502C-7B89-415B-B9D4-A098A9064109}"/>
    <hyperlink ref="D31" r:id="rId7" xr:uid="{024478F3-3CA8-438C-853F-652264358D62}"/>
    <hyperlink ref="D61" r:id="rId8" display="https://doi.org/10.1002/ece3.4079" xr:uid="{D88C6F1B-280B-4888-AAA6-B3563D88479B}"/>
    <hyperlink ref="D123" r:id="rId9" display="https://doi.org/10.1029/2019JG005025" xr:uid="{79D3ED1A-10FD-4F37-9EA5-F899972403C8}"/>
    <hyperlink ref="D92" r:id="rId10" display="https://doi.org/10.1016/j.heliyon.2024.e35759" xr:uid="{D4A014B2-6636-4113-9AD9-D6330B347D67}"/>
    <hyperlink ref="D116" r:id="rId11" xr:uid="{38E8132C-CFC0-41EB-B3C4-21DDB96197BA}"/>
    <hyperlink ref="D114" r:id="rId12" xr:uid="{2C954637-3103-4C60-BA74-3612BD71F21D}"/>
    <hyperlink ref="D115" r:id="rId13" xr:uid="{32803B30-E016-4E33-A9DC-A6E420DD3762}"/>
    <hyperlink ref="D347" r:id="rId14" display="https://doi.org/10.3354/aei00295" xr:uid="{CA2A73B1-F064-48EF-80A0-8730DEF65AC6}"/>
    <hyperlink ref="D872" r:id="rId15" display="https://doi.org/10.3354/aei00296" xr:uid="{41418478-0687-45C3-98B6-0350429E05C1}"/>
    <hyperlink ref="D871" r:id="rId16" display="https://doi.org/10.3354/aei00296" xr:uid="{FB0B8E42-D28F-4EE9-851F-B8834054AEE5}"/>
    <hyperlink ref="D462" r:id="rId17" display="https://doi.org/10.48130/SSE-2023-0003" xr:uid="{1AA71098-26AF-4BBD-B78E-46AFCA5E1760}"/>
    <hyperlink ref="D464" r:id="rId18" display="https://doi.org/10.48130/SSE-2023-0003" xr:uid="{3A01568F-C5C9-4DED-BBAA-9428E51D0252}"/>
    <hyperlink ref="D463" r:id="rId19" display="https://doi.org/10.48130/SSE-2023-0003" xr:uid="{47E5D268-FADC-493F-9ACB-8C585253F416}"/>
    <hyperlink ref="D461" r:id="rId20" display="https://doi.org/10.48130/SSE-2023-0003" xr:uid="{31C41E69-DFDB-4B4E-B4A2-6D84376B174C}"/>
    <hyperlink ref="D866" r:id="rId21" display="https://doi.org/10.1155/2023/1712985" xr:uid="{9B5F45CC-DC26-4E5B-8ED9-0DC3B3FA1095}"/>
    <hyperlink ref="D867" r:id="rId22" display="https://doi.org/10.1155/2023/1712985" xr:uid="{AA9498C1-C60C-496F-96A7-6AFC69E7D80F}"/>
    <hyperlink ref="D868" r:id="rId23" display="https://doi.org/10.1155/2023/1712985" xr:uid="{82DD4A1F-954B-4269-8ED5-CEBD16640800}"/>
    <hyperlink ref="D627" r:id="rId24" xr:uid="{EA5062C3-5DCB-4A78-88F8-030853D8E54F}"/>
    <hyperlink ref="D628" r:id="rId25" xr:uid="{06ACEE46-CDF2-43C9-B534-0918B1D3F38F}"/>
    <hyperlink ref="D629" r:id="rId26" xr:uid="{98590863-8FE5-44A3-92C8-D90432E4804A}"/>
    <hyperlink ref="D630" r:id="rId27" xr:uid="{8DC698E3-9904-453D-BACD-D2244DDEC2DE}"/>
    <hyperlink ref="D631" r:id="rId28" xr:uid="{BA0D92B2-657A-400D-890D-110AD1A4CFA6}"/>
    <hyperlink ref="D632" r:id="rId29" xr:uid="{96940811-DA10-4C43-89BA-4B24B9326631}"/>
    <hyperlink ref="D633" r:id="rId30" xr:uid="{3CF9FB6B-D562-45B5-B75E-BE894A98721F}"/>
    <hyperlink ref="D634" r:id="rId31" xr:uid="{6323870F-3ACC-42E0-AFFB-FABCE5949C2B}"/>
    <hyperlink ref="D635" r:id="rId32" xr:uid="{D1B49C23-5C81-40C9-A682-2EA4C8C1E2B1}"/>
    <hyperlink ref="D636" r:id="rId33" xr:uid="{104D955B-4D64-4B4A-9DCA-666A341F4A90}"/>
    <hyperlink ref="D637" r:id="rId34" xr:uid="{9971F109-E4A2-4AC0-9C8C-BE00629905A8}"/>
    <hyperlink ref="D638" r:id="rId35" xr:uid="{7A8C3089-80FE-418E-BBF1-B169E11C7206}"/>
    <hyperlink ref="D639" r:id="rId36" xr:uid="{71AADE72-3589-4B29-B9B2-A7972570582A}"/>
    <hyperlink ref="D640" r:id="rId37" xr:uid="{50D38108-FA0B-4F3D-8AF4-D029E8C3829E}"/>
    <hyperlink ref="D641" r:id="rId38" xr:uid="{94540068-95CF-4F78-B619-ED3D0C3F30FF}"/>
    <hyperlink ref="D580" r:id="rId39" xr:uid="{4813BB71-4EB6-4C7A-9E45-CB496A6C6851}"/>
    <hyperlink ref="D598" r:id="rId40" xr:uid="{B94026BB-F8EA-4C36-AAC4-F0E08B6884C8}"/>
    <hyperlink ref="D605" r:id="rId41" xr:uid="{329172B8-2891-457A-BF32-BFEBA1ECDCF3}"/>
    <hyperlink ref="D624" r:id="rId42" xr:uid="{8981ABB3-0C50-418C-9F3B-A593126EBE4D}"/>
    <hyperlink ref="D601" r:id="rId43" xr:uid="{AD39861D-F9FF-4B25-931E-61E0748898E7}"/>
    <hyperlink ref="D615" r:id="rId44" xr:uid="{E3114AE8-48BB-4FE9-8594-F655263CD846}"/>
    <hyperlink ref="D609" r:id="rId45" xr:uid="{30350C3A-659A-4EF3-AA9F-8A3DD4205429}"/>
    <hyperlink ref="D547" r:id="rId46" xr:uid="{38D19490-1A2D-4D68-9459-47360CB50236}"/>
    <hyperlink ref="D537" r:id="rId47" xr:uid="{C7C1791D-2D5E-401A-9B32-D644C8A1927A}"/>
    <hyperlink ref="D587" r:id="rId48" xr:uid="{2BBFA981-B933-4650-BF56-4B3E15349A70}"/>
    <hyperlink ref="D543" r:id="rId49" xr:uid="{011740CA-BBE4-4307-A4A0-3C090EBE7D3F}"/>
    <hyperlink ref="D570" r:id="rId50" xr:uid="{EC07A97B-D69F-4953-B6BD-C0FDD6CC5CF4}"/>
    <hyperlink ref="D541" r:id="rId51" xr:uid="{1DB6BD8F-2BFE-4760-99D7-16F2773F40C6}"/>
    <hyperlink ref="D544" r:id="rId52" xr:uid="{A46B8C1B-7187-48F2-AFC4-EC4DE0FA6FD9}"/>
    <hyperlink ref="D589" r:id="rId53" xr:uid="{DA4B42A3-C1BA-4348-94A1-4124065EEC08}"/>
    <hyperlink ref="D585" r:id="rId54" xr:uid="{DFB5BA4F-591C-4C07-870B-F5BEDFF1F722}"/>
    <hyperlink ref="D619" r:id="rId55" xr:uid="{C1DCC806-7B02-43C7-87B9-0BA2062BFD92}"/>
    <hyperlink ref="D625" r:id="rId56" xr:uid="{BEA67641-4C8D-40BB-821C-EBC57816A9EB}"/>
    <hyperlink ref="D617" r:id="rId57" xr:uid="{A4EAF042-8CB2-4565-882C-BCF7A5FCCAA5}"/>
    <hyperlink ref="D616" r:id="rId58" xr:uid="{1A93C4E4-3645-41E1-97DB-332287056C27}"/>
    <hyperlink ref="D618" r:id="rId59" xr:uid="{348D9DAB-936D-454C-A7EC-71A1B8D816AC}"/>
    <hyperlink ref="D602" r:id="rId60" xr:uid="{39FF8E95-B195-4299-8D1F-04CBE4D28346}"/>
    <hyperlink ref="D592" r:id="rId61" xr:uid="{71D5A516-9DCF-4343-ACEC-449A00901C34}"/>
    <hyperlink ref="D540" r:id="rId62" xr:uid="{3A29AB8B-D37B-4C6A-9E23-4F5B09CA46E9}"/>
    <hyperlink ref="D584" r:id="rId63" xr:uid="{BF454474-F0ED-4D6F-BE01-F5B99027839C}"/>
    <hyperlink ref="D550" r:id="rId64" xr:uid="{2FD79232-1E58-409C-AB36-63F0C42CE450}"/>
    <hyperlink ref="D600" r:id="rId65" xr:uid="{B96B8987-DCE7-4FE7-B949-BF53D9F7FDAB}"/>
    <hyperlink ref="D549" r:id="rId66" xr:uid="{0DC1809E-117A-46CE-87BB-6B0D62EDF787}"/>
    <hyperlink ref="D557" r:id="rId67" xr:uid="{BFE5E5BB-2C9D-40A4-8064-FF39BA92B72A}"/>
    <hyperlink ref="D591" r:id="rId68" xr:uid="{BA096C90-8E65-4E2C-BE39-5D58ED1917CC}"/>
    <hyperlink ref="D642" r:id="rId69" xr:uid="{69A67517-252C-4A0A-A95E-BA5B0F78EDC1}"/>
    <hyperlink ref="D643" r:id="rId70" xr:uid="{FAF58F3D-094A-4A91-BA8E-F04FC2205148}"/>
    <hyperlink ref="D644" r:id="rId71" xr:uid="{7E2C4F57-DA85-4FDA-BC87-81E98C7F5CEB}"/>
    <hyperlink ref="D645" r:id="rId72" xr:uid="{1DC75DF6-4C64-4EF2-A21B-A43054A78F52}"/>
    <hyperlink ref="D646" r:id="rId73" xr:uid="{660DCEA8-F6FE-4FD2-9350-6BF3D8AB8532}"/>
    <hyperlink ref="D647" r:id="rId74" xr:uid="{BD4224C0-F9B2-42FE-BFAB-F4005CA8DA77}"/>
    <hyperlink ref="D648" r:id="rId75" xr:uid="{9C60F72B-ACC8-4858-8A61-AC9E37C6F5F1}"/>
    <hyperlink ref="D649" r:id="rId76" xr:uid="{B9893242-9CFE-4B83-B604-E65AF21039F8}"/>
    <hyperlink ref="D650" r:id="rId77" xr:uid="{DD724D62-34D2-4604-A526-BA39572BD115}"/>
    <hyperlink ref="D651" r:id="rId78" xr:uid="{49A72CD5-3DA5-4E55-9E99-CF118FD6D5B1}"/>
    <hyperlink ref="D652" r:id="rId79" xr:uid="{087F5F02-5F45-4AE5-B739-798BF975CC67}"/>
    <hyperlink ref="D653" r:id="rId80" xr:uid="{C4988D4B-B9B1-435A-A37B-D959BF301282}"/>
    <hyperlink ref="D654" r:id="rId81" xr:uid="{28681B81-A782-4295-9C00-C9C213F0D49D}"/>
    <hyperlink ref="D655" r:id="rId82" xr:uid="{E494F569-FA55-4789-947C-3D02BA558C1A}"/>
    <hyperlink ref="D656" r:id="rId83" xr:uid="{AC10BDEA-FAB9-4AF0-8001-BC9CDC45B7FB}"/>
    <hyperlink ref="D613" r:id="rId84" xr:uid="{88339D3B-EDC2-40FC-986A-074006DC9015}"/>
    <hyperlink ref="D611" r:id="rId85" xr:uid="{B22AB16E-96AB-4136-AA60-A57F6AF85C5E}"/>
    <hyperlink ref="D623" r:id="rId86" xr:uid="{593281E1-2CFE-45A2-AC31-030A01501324}"/>
    <hyperlink ref="D621" r:id="rId87" xr:uid="{521A8BC2-2B09-4513-8A4C-0521DF2F1C76}"/>
    <hyperlink ref="D612" r:id="rId88" xr:uid="{394949C3-1125-41A2-842C-3C1D50C2DF23}"/>
    <hyperlink ref="D606" r:id="rId89" xr:uid="{6B379BA4-C8C5-4E17-9B26-5EE2C5139422}"/>
    <hyperlink ref="D626" r:id="rId90" xr:uid="{6B795E9F-1229-4206-809F-130D4B60212C}"/>
    <hyperlink ref="D586" r:id="rId91" xr:uid="{AD2ABEF6-7B46-4145-BCA2-775FC5E96725}"/>
    <hyperlink ref="D539" r:id="rId92" xr:uid="{FE198CCC-AFCA-466B-9423-052382B7B903}"/>
    <hyperlink ref="D604" r:id="rId93" xr:uid="{AF5C8B11-980D-4BBF-84EE-B86BD7CD4366}"/>
    <hyperlink ref="D572" r:id="rId94" xr:uid="{25C665FF-9E45-4B39-8902-2F47D9D6290D}"/>
    <hyperlink ref="D582" r:id="rId95" xr:uid="{F18966AC-3D8C-4141-A772-13E11D226B3D}"/>
    <hyperlink ref="D574" r:id="rId96" xr:uid="{CAAE319B-541E-4EAC-8DC8-91842305E118}"/>
    <hyperlink ref="D594" r:id="rId97" xr:uid="{185B395F-980A-40F5-BF5D-9990BB1173C0}"/>
    <hyperlink ref="D555" r:id="rId98" xr:uid="{A8F0A80C-D402-45D0-84E3-B0AE6A818AB5}"/>
    <hyperlink ref="D597" r:id="rId99" xr:uid="{AE06B28C-FFD0-4C7B-9CD6-34E20E7DACBB}"/>
    <hyperlink ref="D614" r:id="rId100" xr:uid="{7384ED90-1370-40C7-BBBC-7FE82E27A383}"/>
    <hyperlink ref="D622" r:id="rId101" xr:uid="{D8211D2D-1B3D-4DD2-A0D1-41E157599BE1}"/>
    <hyperlink ref="D603" r:id="rId102" xr:uid="{3A5F227D-E7C0-4498-9A4D-356ABD6AF305}"/>
    <hyperlink ref="D552" r:id="rId103" xr:uid="{77BCB151-D006-4547-B7F3-389FB598F5CA}"/>
    <hyperlink ref="D595" r:id="rId104" xr:uid="{EAEFAF10-5C59-4BA7-B7DF-C4E941A11E46}"/>
    <hyperlink ref="D620" r:id="rId105" xr:uid="{EE588238-A8C3-4CB8-90CD-2CB6A30A365C}"/>
    <hyperlink ref="D577" r:id="rId106" xr:uid="{2A2F32D3-548B-4208-9774-2854F461940B}"/>
    <hyperlink ref="D538" r:id="rId107" xr:uid="{02AF2358-2B8E-4490-93CF-EFA428F03BA9}"/>
    <hyperlink ref="D590" r:id="rId108" xr:uid="{5AD32A89-1F0A-4C79-875B-9956A4626ED4}"/>
    <hyperlink ref="D545" r:id="rId109" xr:uid="{D0259F57-F409-4561-8BFC-74DCA3699F8E}"/>
    <hyperlink ref="D562" r:id="rId110" xr:uid="{2D2A4353-48F3-4840-81A0-D8872FC6E96B}"/>
    <hyperlink ref="D564" r:id="rId111" xr:uid="{82E14723-65EC-4305-9F40-B79160828C79}"/>
    <hyperlink ref="D565" r:id="rId112" xr:uid="{3F5F8CE8-B4EB-49ED-89D0-E22C24D24BC2}"/>
    <hyperlink ref="D558" r:id="rId113" xr:uid="{41DCFD3B-7442-4239-B4B8-03B5CFCB6121}"/>
    <hyperlink ref="D657" r:id="rId114" xr:uid="{805A2916-33CA-476F-8898-338A899C9B98}"/>
    <hyperlink ref="D658" r:id="rId115" xr:uid="{D678740F-481D-4316-B370-3A3806753DF6}"/>
    <hyperlink ref="D659" r:id="rId116" xr:uid="{0CA5651E-C29D-46EC-9A98-40FBD7F19555}"/>
    <hyperlink ref="D660" r:id="rId117" xr:uid="{3AE9CDEB-572D-4CB1-A14E-84D1032628CD}"/>
    <hyperlink ref="D661" r:id="rId118" xr:uid="{37018D25-A830-4D2A-ACCB-183B224C65CF}"/>
    <hyperlink ref="D662" r:id="rId119" xr:uid="{A766F5B3-9A89-4202-835C-D46AB558EC21}"/>
    <hyperlink ref="D663" r:id="rId120" xr:uid="{8344B307-E897-47EC-A4B3-7048AC15C07C}"/>
    <hyperlink ref="D664" r:id="rId121" xr:uid="{5C7C106F-02AC-4FFE-8533-42989CE30803}"/>
    <hyperlink ref="D665" r:id="rId122" xr:uid="{4590FB7E-601E-4DA6-882B-2463A1A0C0DE}"/>
    <hyperlink ref="D666" r:id="rId123" xr:uid="{D4A023FA-4090-4591-95A6-AF8A7144DCD1}"/>
    <hyperlink ref="D667" r:id="rId124" xr:uid="{9657EFF8-E87C-4DA9-A12F-2B791191A08C}"/>
    <hyperlink ref="D668" r:id="rId125" xr:uid="{C4D652AA-FE84-406E-A800-D76A836B71C2}"/>
    <hyperlink ref="D669" r:id="rId126" xr:uid="{F1EF470F-3095-4DA8-8D16-27E02CBEDEA1}"/>
    <hyperlink ref="D670" r:id="rId127" xr:uid="{83D49472-6039-48F2-B639-E577C6FA7E25}"/>
    <hyperlink ref="D671" r:id="rId128" xr:uid="{B6CE22E4-4B0D-4D20-B1AE-B94D24A98630}"/>
    <hyperlink ref="D553" r:id="rId129" xr:uid="{5ED659B7-BCED-4936-BDC2-AAC60ED67446}"/>
    <hyperlink ref="D576" r:id="rId130" xr:uid="{192E4F9B-825E-4D86-B68B-DA7EF2C645C2}"/>
    <hyperlink ref="D599" r:id="rId131" xr:uid="{3EDB6E9F-B148-4D62-B5A3-F5A1D389F714}"/>
    <hyperlink ref="D575" r:id="rId132" xr:uid="{74605568-C1BE-49B5-98A8-F9B3369BD053}"/>
    <hyperlink ref="D559" r:id="rId133" xr:uid="{36CBA3B0-9B4B-4A27-A11A-8D59A3C7EA50}"/>
    <hyperlink ref="D563" r:id="rId134" xr:uid="{BE887EE8-C470-4336-9A9B-8C282212DA44}"/>
    <hyperlink ref="D608" r:id="rId135" xr:uid="{717EF627-ADC1-4BA6-81D8-033C06B04552}"/>
    <hyperlink ref="D610" r:id="rId136" xr:uid="{04D441A5-E087-4E76-82A5-AEB248CB9762}"/>
    <hyperlink ref="D548" r:id="rId137" xr:uid="{1F9F26CC-87C0-4F91-95DF-6F189269FFB9}"/>
    <hyperlink ref="D588" r:id="rId138" xr:uid="{E63E8382-A89B-4800-B0A7-8D5D3F844774}"/>
    <hyperlink ref="D583" r:id="rId139" xr:uid="{AE26E6B7-1A9E-43C7-BE81-FF49388E13CA}"/>
    <hyperlink ref="D566" r:id="rId140" xr:uid="{30001BC0-4F01-427C-BFC5-A15EB5EEAE32}"/>
    <hyperlink ref="D567" r:id="rId141" xr:uid="{22A1E9DF-96A8-4861-9392-5D31F183B59F}"/>
    <hyperlink ref="D569" r:id="rId142" xr:uid="{89CE7319-608F-41C0-8C2F-274A5A5AE6A8}"/>
    <hyperlink ref="D571" r:id="rId143" xr:uid="{6FB986DA-C8D7-4DF1-93DF-7F393C280131}"/>
    <hyperlink ref="D554" r:id="rId144" xr:uid="{3238219D-06E0-4436-A95E-F3407A3B0435}"/>
    <hyperlink ref="D581" r:id="rId145" xr:uid="{BE695491-C76A-4A7E-8822-236304626E21}"/>
    <hyperlink ref="D607" r:id="rId146" xr:uid="{4CBA0BFE-4F09-4573-92B3-00F4B006F1E7}"/>
    <hyperlink ref="D579" r:id="rId147" xr:uid="{00D1C2E4-BC25-465D-9987-338FE66298DB}"/>
    <hyperlink ref="D561" r:id="rId148" xr:uid="{C16983E0-4D26-4FA5-B55C-4862C4D6000B}"/>
    <hyperlink ref="D568" r:id="rId149" xr:uid="{12F76DDC-36CA-4581-BAD4-5FEEC9E9D5B3}"/>
    <hyperlink ref="D593" r:id="rId150" xr:uid="{16A71ACB-3499-4FD3-956D-00C9103C06DD}"/>
    <hyperlink ref="D596" r:id="rId151" xr:uid="{2E017BA2-1C33-452D-8463-7192CAC5F91D}"/>
    <hyperlink ref="D542" r:id="rId152" xr:uid="{A703F55B-97EA-4B75-AEEB-EF4B98852805}"/>
    <hyperlink ref="D578" r:id="rId153" xr:uid="{E3E6D74A-2B49-404D-BF62-EA4293C5AD55}"/>
    <hyperlink ref="D546" r:id="rId154" xr:uid="{78AC72BE-6875-4C88-8DC3-F19101D424A1}"/>
    <hyperlink ref="D573" r:id="rId155" xr:uid="{1652CC59-9F3A-47C5-A06F-D958C824D0C3}"/>
    <hyperlink ref="D551" r:id="rId156" xr:uid="{C77A9FDE-DD17-41F4-97AA-1E7CD0E61DD5}"/>
    <hyperlink ref="D556" r:id="rId157" xr:uid="{C743F5EF-3DF0-4D0F-AFFE-352B0C616EAC}"/>
    <hyperlink ref="D560" r:id="rId158" xr:uid="{F02850C2-9E02-4AD2-82C5-1CB0D7A41614}"/>
    <hyperlink ref="D88" r:id="rId159" xr:uid="{7E832954-CD08-4145-B65C-BDBE91547547}"/>
    <hyperlink ref="D956" r:id="rId160" xr:uid="{2684A9BD-F45A-4D2D-B7BF-A145A681C1FE}"/>
    <hyperlink ref="D24" r:id="rId161" xr:uid="{300567CB-23C0-4AFB-8457-36BB0F296178}"/>
    <hyperlink ref="D110" r:id="rId162" xr:uid="{12BA591D-E07E-4D77-A1AD-8FD64C6796C5}"/>
    <hyperlink ref="D680" r:id="rId163" xr:uid="{E3DE88DF-870E-4F5C-B9F7-AC7C649ACFB3}"/>
    <hyperlink ref="D721" r:id="rId164" xr:uid="{22385F7E-B37C-4CE8-BF8A-1A2F874503F8}"/>
    <hyperlink ref="D873" r:id="rId165" display="https://doi.org/10.3354/aei00296" xr:uid="{AE857526-F4A3-42C5-B520-FE6830C1EEE0}"/>
    <hyperlink ref="D120" r:id="rId166" xr:uid="{BA78BF08-09F2-4D27-82AB-4EBC0F335897}"/>
    <hyperlink ref="D801" r:id="rId167" xr:uid="{0B7B6CF4-7436-4661-BB4B-FAE895055BE6}"/>
    <hyperlink ref="D905" r:id="rId168" xr:uid="{EC19FECE-F791-4BEC-82E2-38EF577CEE21}"/>
    <hyperlink ref="D430" r:id="rId169" xr:uid="{429A9799-E8D3-4C99-940A-009422ED43B2}"/>
    <hyperlink ref="D449" r:id="rId170" xr:uid="{7EC12EFF-9253-4565-AAA4-71F041CAE46A}"/>
    <hyperlink ref="D348" r:id="rId171" xr:uid="{7A44A38F-4480-4464-A0EF-89B5921BC956}"/>
    <hyperlink ref="D343" r:id="rId172" xr:uid="{2C13C8F8-440C-42D3-BD78-5C02D1BF7096}"/>
    <hyperlink ref="D344" r:id="rId173" xr:uid="{6747A876-6873-407F-A4FA-9DA724F13160}"/>
    <hyperlink ref="D345" r:id="rId174" xr:uid="{772518F8-588F-432E-8FA2-188DF80FEE8D}"/>
    <hyperlink ref="D346" r:id="rId175" xr:uid="{D2B032B7-9089-4378-AD2B-74B0425182FC}"/>
    <hyperlink ref="D349" r:id="rId176" xr:uid="{43732874-4E81-4E1C-AE6C-FC75D140D854}"/>
    <hyperlink ref="D350" r:id="rId177" xr:uid="{25C8D203-F00E-4A08-A281-D568FF02B6F3}"/>
    <hyperlink ref="D17" r:id="rId178" xr:uid="{22B444B0-DCC3-45D7-8365-FB29E6DF6E8D}"/>
    <hyperlink ref="D18" r:id="rId179" xr:uid="{23AD7F4F-65E2-426C-9F4B-D3AD627EBF21}"/>
    <hyperlink ref="D19" r:id="rId180" xr:uid="{BA594D8F-FD5E-4E4D-A07D-2A26A55CE561}"/>
    <hyperlink ref="D20" r:id="rId181" xr:uid="{D4008421-AB24-4D44-B511-582C46FFD060}"/>
    <hyperlink ref="D898" r:id="rId182" display="https://doi.org/10.1016/j.scitotenv.2024.176514" xr:uid="{BA6504E8-1768-4950-8D33-C9DB754C85BD}"/>
    <hyperlink ref="D899" r:id="rId183" display="https://doi.org/10.1016/j.scitotenv.2024.176514" xr:uid="{391E26FB-87F0-42BF-90A1-DF0B0E3C7D0F}"/>
    <hyperlink ref="D777" r:id="rId184" display="https://doi.org/10.1016/j.biortech.2015.01.013" xr:uid="{F309C40A-FBB1-4A64-A368-DCD803CAE14C}"/>
    <hyperlink ref="D778" r:id="rId185" display="https://doi.org/10.1016/j.biortech.2015.01.013" xr:uid="{C4B8E552-D5FE-42BB-8E48-D2AB4E080B77}"/>
  </hyperlinks>
  <pageMargins left="0.7" right="0.7" top="0.75" bottom="0.75" header="0.3" footer="0.3"/>
  <legacyDrawing r:id="rId18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Crustacea</vt:lpstr>
      <vt:lpstr>Fish</vt:lpstr>
      <vt:lpstr>ProdInfo</vt:lpstr>
      <vt:lpstr>ProdCrust</vt:lpstr>
      <vt:lpstr>ArticleInfo</vt:lpstr>
      <vt:lpstr>Data</vt:lpstr>
      <vt:lpstr>AllAqua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Yann Malini</dc:creator>
  <cp:lastModifiedBy>Yann Malini</cp:lastModifiedBy>
  <dcterms:created xsi:type="dcterms:W3CDTF">2024-11-09T20:36:44Z</dcterms:created>
  <dcterms:modified xsi:type="dcterms:W3CDTF">2024-11-23T22:49:03Z</dcterms:modified>
</cp:coreProperties>
</file>