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N36" i="1" l="1"/>
  <c r="S4" i="1"/>
  <c r="G28" i="1"/>
  <c r="G27" i="1"/>
  <c r="I27" i="1" s="1"/>
  <c r="G25" i="1"/>
  <c r="G24" i="1"/>
  <c r="G23" i="1"/>
  <c r="G22" i="1"/>
  <c r="I22" i="1" s="1"/>
  <c r="G67" i="1" l="1"/>
  <c r="G62" i="1"/>
  <c r="G64" i="1"/>
  <c r="G65" i="1"/>
  <c r="G66" i="1"/>
  <c r="G41" i="1" l="1"/>
  <c r="G42" i="1"/>
  <c r="G43" i="1"/>
  <c r="G55" i="1" l="1"/>
  <c r="G56" i="1"/>
  <c r="G57" i="1"/>
  <c r="G58" i="1"/>
  <c r="G59" i="1"/>
  <c r="G60" i="1"/>
  <c r="G61" i="1"/>
  <c r="G36" i="1"/>
  <c r="G47" i="1"/>
  <c r="G68" i="1"/>
  <c r="G35" i="1"/>
  <c r="G37" i="1"/>
  <c r="G38" i="1"/>
  <c r="G39" i="1"/>
  <c r="G40" i="1"/>
  <c r="G44" i="1"/>
  <c r="G46" i="1"/>
  <c r="G48" i="1"/>
  <c r="G49" i="1"/>
  <c r="G50" i="1"/>
  <c r="G51" i="1"/>
  <c r="G53" i="1"/>
  <c r="G54" i="1"/>
  <c r="G52" i="1" s="1"/>
  <c r="G34" i="1"/>
  <c r="K21" i="1" l="1"/>
  <c r="E21" i="1"/>
  <c r="L5" i="1" l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F4" i="1"/>
  <c r="G4" i="1" s="1"/>
  <c r="T3" i="1"/>
  <c r="S3" i="1"/>
  <c r="T4" i="1" l="1"/>
  <c r="T5" i="1" s="1"/>
  <c r="I8" i="1"/>
  <c r="I4" i="1"/>
  <c r="N40" i="1" s="1"/>
  <c r="N39" i="1" s="1"/>
  <c r="L21" i="1"/>
  <c r="S5" i="1" l="1"/>
</calcChain>
</file>

<file path=xl/sharedStrings.xml><?xml version="1.0" encoding="utf-8"?>
<sst xmlns="http://schemas.openxmlformats.org/spreadsheetml/2006/main" count="122" uniqueCount="104">
  <si>
    <t>Achat</t>
  </si>
  <si>
    <t>Acheteur</t>
  </si>
  <si>
    <t>Montant total</t>
  </si>
  <si>
    <t>Date</t>
  </si>
  <si>
    <t xml:space="preserve">Balance : </t>
  </si>
  <si>
    <t>Budget total :</t>
  </si>
  <si>
    <t>20 visses 3mm</t>
  </si>
  <si>
    <t>Plaque PVC Expansé</t>
  </si>
  <si>
    <t>Barre Alu U 10*13*10</t>
  </si>
  <si>
    <t>Yoann</t>
  </si>
  <si>
    <t>Rembourser</t>
  </si>
  <si>
    <t>A faire</t>
  </si>
  <si>
    <t>GY-80 centrale à inertie</t>
  </si>
  <si>
    <t>arduino nano court</t>
  </si>
  <si>
    <t>arduino nano long</t>
  </si>
  <si>
    <t>Quantité</t>
  </si>
  <si>
    <t>Moteur brushless</t>
  </si>
  <si>
    <t>Variateur</t>
  </si>
  <si>
    <t>Montant</t>
  </si>
  <si>
    <t>Unitaire</t>
  </si>
  <si>
    <t>Total</t>
  </si>
  <si>
    <t>Chargeur</t>
  </si>
  <si>
    <t>Connecteurs</t>
  </si>
  <si>
    <t>4 Hélices</t>
  </si>
  <si>
    <t>GY-85 centrale à inertie</t>
  </si>
  <si>
    <t>Port rapide</t>
  </si>
  <si>
    <t>Yann</t>
  </si>
  <si>
    <t>Reçu</t>
  </si>
  <si>
    <t>Budget</t>
  </si>
  <si>
    <t>Accordé</t>
  </si>
  <si>
    <t>Prévu</t>
  </si>
  <si>
    <t>Restant</t>
  </si>
  <si>
    <t>Fait</t>
  </si>
  <si>
    <t>Prévision</t>
  </si>
  <si>
    <t>Télécommande</t>
  </si>
  <si>
    <t xml:space="preserve">Total prévision : </t>
  </si>
  <si>
    <t>BeagleBone-Black</t>
  </si>
  <si>
    <t>Livraison diverse</t>
  </si>
  <si>
    <t>Quadricoptère</t>
  </si>
  <si>
    <t>Ecran</t>
  </si>
  <si>
    <t>Sans gopro</t>
  </si>
  <si>
    <t>Exemple de prix :</t>
  </si>
  <si>
    <t>http://www.milleniumrc.fr/</t>
  </si>
  <si>
    <t>http://www.fxmodelrc.com/</t>
  </si>
  <si>
    <t>Moteur gimbal</t>
  </si>
  <si>
    <t>Dremel + accessoires</t>
  </si>
  <si>
    <t>Utile pas uniquement pour le Club Robotique</t>
  </si>
  <si>
    <t>Exemple :</t>
  </si>
  <si>
    <t>Gala</t>
  </si>
  <si>
    <t>…</t>
  </si>
  <si>
    <t>Etabli</t>
  </si>
  <si>
    <t>2ème quad plus performant</t>
  </si>
  <si>
    <t>Actuel</t>
  </si>
  <si>
    <t>Investissement sur du matériel de qualité pour éviter d'en racheter autant l'année prochaine</t>
  </si>
  <si>
    <t>Multimètre</t>
  </si>
  <si>
    <t>Etaux</t>
  </si>
  <si>
    <t>Module GPS</t>
  </si>
  <si>
    <t>Bar</t>
  </si>
  <si>
    <t>Soirée à thème</t>
  </si>
  <si>
    <t>http://www.ebay.fr/itm/Plieuse-a-tole-manuelle-450-x-44-mm-coubure-100-pour-petites-pieces-D15821-/161133087286?lgeo=1&amp;clk_rvr_id=571975476538&amp;vectorid=229480</t>
  </si>
  <si>
    <t>Eki'libre</t>
  </si>
  <si>
    <t>Magasins sur Nantes</t>
  </si>
  <si>
    <t>lunette Immersion</t>
  </si>
  <si>
    <t>Structure - Carbone</t>
  </si>
  <si>
    <t>Plieuse métal</t>
  </si>
  <si>
    <t>"&gt; filmer les évènements, et faire plein d'autres trucs marrants, il suffit d'avoir des idées !!!!"</t>
  </si>
  <si>
    <t>"&gt; Utile pour d'autres occasions"</t>
  </si>
  <si>
    <t>Perceuse à colonne</t>
  </si>
  <si>
    <t>Camera - gopro black</t>
  </si>
  <si>
    <t>scotch</t>
  </si>
  <si>
    <t>Plaque prototypage + connections</t>
  </si>
  <si>
    <t>Option</t>
  </si>
  <si>
    <t>Oscilloscope</t>
  </si>
  <si>
    <t>Générateur de fonction</t>
  </si>
  <si>
    <t>Sans option</t>
  </si>
  <si>
    <t>Avec option</t>
  </si>
  <si>
    <t>Pour faire du FPV</t>
  </si>
  <si>
    <t>http://www.youtube.com/watch?v=dAa4dHcFPVE</t>
  </si>
  <si>
    <t>Equipement</t>
  </si>
  <si>
    <t>"Pour faire un algorithme de travail en groupe et +"</t>
  </si>
  <si>
    <t>Montant €</t>
  </si>
  <si>
    <t>Récepteur</t>
  </si>
  <si>
    <t>Emetteur vidéo</t>
  </si>
  <si>
    <t>Récepteur vidéo</t>
  </si>
  <si>
    <t>Kinect</t>
  </si>
  <si>
    <t>Carénage</t>
  </si>
  <si>
    <t>Matériel - divers Nécessaire !</t>
  </si>
  <si>
    <t>Pied à coulisse</t>
  </si>
  <si>
    <t>Trésorerie  - Prévisionnelle</t>
  </si>
  <si>
    <t>Dépense :</t>
  </si>
  <si>
    <t>Batterie 3s 2200mAh</t>
  </si>
  <si>
    <t>Régulateur de courant</t>
  </si>
  <si>
    <t>http://www.youtube.com/watch?v=yGY8mCEi0CQ</t>
  </si>
  <si>
    <t>Fourniture - mèche, vis…</t>
  </si>
  <si>
    <t>Acier</t>
  </si>
  <si>
    <t>Mousse expansive</t>
  </si>
  <si>
    <t>Benjamin</t>
  </si>
  <si>
    <t>Acier déployé</t>
  </si>
  <si>
    <t>Gants</t>
  </si>
  <si>
    <t>Casque auditif</t>
  </si>
  <si>
    <t>Peinture bombe grise</t>
  </si>
  <si>
    <t>Site</t>
  </si>
  <si>
    <t>Castorama</t>
  </si>
  <si>
    <t>Dealxtrem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</si>
</sst>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 applyAlignment="1"/>
    <xf numFmtId="0" fontId="0" fillId="0" borderId="8" xfId="0" applyBorder="1"/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0" xfId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2" fillId="0" borderId="4" xfId="0" applyFont="1" applyBorder="1" applyAlignment="1">
      <alignment horizontal="center"/>
    </xf>
    <xf numFmtId="164" fontId="5" fillId="0" borderId="0" xfId="0" applyNumberFormat="1" applyFont="1"/>
    <xf numFmtId="164" fontId="12" fillId="0" borderId="0" xfId="0" applyNumberFormat="1" applyFo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dAa4dHcFPVE" TargetMode="External"/><Relationship Id="rId2" Type="http://schemas.openxmlformats.org/officeDocument/2006/relationships/hyperlink" Target="http://www.fxmodelrc.com/" TargetMode="External"/><Relationship Id="rId1" Type="http://schemas.openxmlformats.org/officeDocument/2006/relationships/hyperlink" Target="http://www.milleniumrc.fr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youtube.com/watch?v=yGY8mCEi0CQ" TargetMode="External"/><Relationship Id="rId4" Type="http://schemas.openxmlformats.org/officeDocument/2006/relationships/hyperlink" Target="http://www.youtube.com/watch?v=40xCkBk6E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A19" zoomScale="90" zoomScaleNormal="90" workbookViewId="0">
      <selection activeCell="B33" sqref="B33:F33"/>
    </sheetView>
  </sheetViews>
  <sheetFormatPr baseColWidth="10" defaultColWidth="9.140625" defaultRowHeight="15" x14ac:dyDescent="0.25"/>
  <cols>
    <col min="2" max="2" width="11.5703125" bestFit="1" customWidth="1"/>
    <col min="3" max="3" width="11.5703125" customWidth="1"/>
    <col min="4" max="4" width="25" customWidth="1"/>
    <col min="5" max="5" width="11.42578125" bestFit="1" customWidth="1"/>
    <col min="6" max="6" width="13.85546875" customWidth="1"/>
    <col min="7" max="7" width="13.28515625" customWidth="1"/>
    <col min="8" max="8" width="11.85546875" bestFit="1" customWidth="1"/>
    <col min="9" max="9" width="17.42578125" bestFit="1" customWidth="1"/>
    <col min="10" max="10" width="17.140625" bestFit="1" customWidth="1"/>
    <col min="14" max="14" width="19.7109375" bestFit="1" customWidth="1"/>
    <col min="15" max="15" width="19" customWidth="1"/>
    <col min="16" max="16" width="11.5703125" bestFit="1" customWidth="1"/>
    <col min="18" max="18" width="18.28515625" bestFit="1" customWidth="1"/>
    <col min="19" max="19" width="15.140625" customWidth="1"/>
    <col min="20" max="20" width="12.28515625" customWidth="1"/>
  </cols>
  <sheetData>
    <row r="1" spans="2:20" ht="28.5" x14ac:dyDescent="0.45">
      <c r="D1" s="62" t="s">
        <v>88</v>
      </c>
      <c r="E1" s="62"/>
      <c r="F1" s="62"/>
      <c r="G1" s="62"/>
      <c r="H1" s="62"/>
      <c r="I1" s="62"/>
      <c r="J1" s="62"/>
      <c r="K1" s="62"/>
      <c r="L1" s="62"/>
      <c r="M1" s="62"/>
    </row>
    <row r="2" spans="2:20" ht="21" x14ac:dyDescent="0.35">
      <c r="F2" s="50" t="s">
        <v>18</v>
      </c>
      <c r="G2" s="51"/>
      <c r="N2" s="72" t="s">
        <v>28</v>
      </c>
      <c r="O2" s="72"/>
      <c r="S2" s="15" t="s">
        <v>30</v>
      </c>
      <c r="T2" s="15" t="s">
        <v>52</v>
      </c>
    </row>
    <row r="3" spans="2:20" ht="18.75" x14ac:dyDescent="0.3">
      <c r="B3" s="15" t="s">
        <v>3</v>
      </c>
      <c r="C3" s="15" t="s">
        <v>101</v>
      </c>
      <c r="D3" s="7" t="s">
        <v>0</v>
      </c>
      <c r="E3" s="7" t="s">
        <v>15</v>
      </c>
      <c r="F3" s="10" t="s">
        <v>19</v>
      </c>
      <c r="G3" s="10" t="s">
        <v>20</v>
      </c>
      <c r="H3" s="7" t="s">
        <v>1</v>
      </c>
      <c r="I3" s="7" t="s">
        <v>2</v>
      </c>
      <c r="J3" s="9" t="s">
        <v>10</v>
      </c>
      <c r="K3" s="9" t="s">
        <v>27</v>
      </c>
      <c r="L3" s="9" t="s">
        <v>31</v>
      </c>
      <c r="N3" s="7" t="s">
        <v>29</v>
      </c>
      <c r="O3" s="7" t="s">
        <v>27</v>
      </c>
      <c r="P3" s="21" t="s">
        <v>3</v>
      </c>
      <c r="R3" s="2" t="s">
        <v>5</v>
      </c>
      <c r="S3" s="6">
        <f>SUM(N4:N8)</f>
        <v>200</v>
      </c>
      <c r="T3" s="6">
        <f>SUM(O4:O8)</f>
        <v>254.76</v>
      </c>
    </row>
    <row r="4" spans="2:20" x14ac:dyDescent="0.25">
      <c r="B4" s="42">
        <v>41601</v>
      </c>
      <c r="C4" s="63" t="s">
        <v>102</v>
      </c>
      <c r="D4" s="3" t="s">
        <v>6</v>
      </c>
      <c r="E4" s="3">
        <v>1</v>
      </c>
      <c r="F4" s="19">
        <f>1.76+1.71</f>
        <v>3.4699999999999998</v>
      </c>
      <c r="G4" s="19">
        <f>F4*E4</f>
        <v>3.4699999999999998</v>
      </c>
      <c r="H4" s="63" t="s">
        <v>9</v>
      </c>
      <c r="I4" s="66">
        <f>SUM(G4:G6)</f>
        <v>14.389999999999999</v>
      </c>
      <c r="J4" s="69" t="s">
        <v>11</v>
      </c>
      <c r="K4" s="1">
        <v>1</v>
      </c>
      <c r="L4" s="1">
        <f>E4-K4</f>
        <v>0</v>
      </c>
      <c r="N4" s="3">
        <v>200</v>
      </c>
      <c r="O4" s="3">
        <v>254.76</v>
      </c>
      <c r="P4" s="4">
        <v>41596</v>
      </c>
      <c r="R4" s="2" t="s">
        <v>89</v>
      </c>
      <c r="S4" s="17">
        <f>SUM(G4:G28)+N36</f>
        <v>3957.9395532933222</v>
      </c>
      <c r="T4" s="17">
        <f>SUM(G4:G29)</f>
        <v>366.4495532933222</v>
      </c>
    </row>
    <row r="5" spans="2:20" ht="15.75" customHeight="1" x14ac:dyDescent="0.25">
      <c r="B5" s="43"/>
      <c r="C5" s="64"/>
      <c r="D5" s="3" t="s">
        <v>7</v>
      </c>
      <c r="E5" s="3">
        <v>1</v>
      </c>
      <c r="F5" s="19">
        <v>0.72</v>
      </c>
      <c r="G5" s="19">
        <f t="shared" ref="G5:G20" si="0">F5*E5</f>
        <v>0.72</v>
      </c>
      <c r="H5" s="64"/>
      <c r="I5" s="67"/>
      <c r="J5" s="70"/>
      <c r="K5" s="1">
        <v>1</v>
      </c>
      <c r="L5" s="1">
        <f t="shared" ref="L5:L20" si="1">E5-K5</f>
        <v>0</v>
      </c>
      <c r="N5" s="3"/>
      <c r="O5" s="3"/>
      <c r="P5" s="3"/>
      <c r="R5" s="74" t="s">
        <v>4</v>
      </c>
      <c r="S5" s="73">
        <f>S3-S4</f>
        <v>-3757.9395532933222</v>
      </c>
      <c r="T5" s="61">
        <f>T3-T4</f>
        <v>-111.68955329332221</v>
      </c>
    </row>
    <row r="6" spans="2:20" ht="15" customHeight="1" x14ac:dyDescent="0.25">
      <c r="B6" s="43"/>
      <c r="C6" s="65"/>
      <c r="D6" s="3" t="s">
        <v>8</v>
      </c>
      <c r="E6" s="3">
        <v>1</v>
      </c>
      <c r="F6" s="19">
        <v>10.199999999999999</v>
      </c>
      <c r="G6" s="19">
        <f t="shared" si="0"/>
        <v>10.199999999999999</v>
      </c>
      <c r="H6" s="65"/>
      <c r="I6" s="68"/>
      <c r="J6" s="71"/>
      <c r="K6" s="1">
        <v>1</v>
      </c>
      <c r="L6" s="1">
        <f t="shared" si="1"/>
        <v>0</v>
      </c>
      <c r="N6" s="3"/>
      <c r="O6" s="3"/>
      <c r="P6" s="3"/>
      <c r="R6" s="74"/>
      <c r="S6" s="73"/>
      <c r="T6" s="61"/>
    </row>
    <row r="7" spans="2:20" ht="15" customHeight="1" x14ac:dyDescent="0.25">
      <c r="B7" s="16"/>
      <c r="C7" s="16"/>
      <c r="D7" s="1"/>
      <c r="E7" s="1"/>
      <c r="F7" s="18"/>
      <c r="G7" s="19"/>
      <c r="H7" s="1"/>
      <c r="I7" s="18"/>
      <c r="J7" s="8"/>
      <c r="K7" s="1"/>
      <c r="L7" s="1"/>
      <c r="N7" s="3"/>
      <c r="O7" s="3"/>
      <c r="P7" s="3"/>
    </row>
    <row r="8" spans="2:20" ht="15" customHeight="1" x14ac:dyDescent="0.25">
      <c r="B8" s="42">
        <v>41610</v>
      </c>
      <c r="C8" s="63" t="s">
        <v>103</v>
      </c>
      <c r="D8" s="3" t="s">
        <v>12</v>
      </c>
      <c r="E8" s="3">
        <v>2</v>
      </c>
      <c r="F8" s="20">
        <v>14.890222593633672</v>
      </c>
      <c r="G8" s="20">
        <f t="shared" si="0"/>
        <v>29.780445187267343</v>
      </c>
      <c r="H8" s="58" t="s">
        <v>26</v>
      </c>
      <c r="I8" s="66">
        <f>SUM(G8:G20)</f>
        <v>254.7595532933222</v>
      </c>
      <c r="J8" s="69" t="s">
        <v>32</v>
      </c>
      <c r="K8" s="1">
        <v>2</v>
      </c>
      <c r="L8" s="1">
        <f t="shared" si="1"/>
        <v>0</v>
      </c>
      <c r="N8" s="3"/>
      <c r="O8" s="3"/>
      <c r="P8" s="3"/>
    </row>
    <row r="9" spans="2:20" ht="15" customHeight="1" x14ac:dyDescent="0.25">
      <c r="B9" s="43"/>
      <c r="C9" s="64"/>
      <c r="D9" s="3" t="s">
        <v>13</v>
      </c>
      <c r="E9" s="3">
        <v>1</v>
      </c>
      <c r="F9" s="20">
        <v>7.9769049608751805</v>
      </c>
      <c r="G9" s="20">
        <f t="shared" si="0"/>
        <v>7.9769049608751805</v>
      </c>
      <c r="H9" s="59"/>
      <c r="I9" s="67"/>
      <c r="J9" s="70"/>
      <c r="K9" s="1">
        <v>1</v>
      </c>
      <c r="L9" s="1">
        <f t="shared" si="1"/>
        <v>0</v>
      </c>
    </row>
    <row r="10" spans="2:20" ht="15" customHeight="1" x14ac:dyDescent="0.25">
      <c r="B10" s="43"/>
      <c r="C10" s="64"/>
      <c r="D10" s="3" t="s">
        <v>14</v>
      </c>
      <c r="E10" s="3">
        <v>1</v>
      </c>
      <c r="F10" s="20">
        <v>10.33199118741928</v>
      </c>
      <c r="G10" s="20">
        <f t="shared" si="0"/>
        <v>10.33199118741928</v>
      </c>
      <c r="H10" s="59"/>
      <c r="I10" s="67"/>
      <c r="J10" s="70"/>
      <c r="K10" s="1">
        <v>1</v>
      </c>
      <c r="L10" s="1">
        <f t="shared" si="1"/>
        <v>0</v>
      </c>
    </row>
    <row r="11" spans="2:20" ht="15" customHeight="1" x14ac:dyDescent="0.25">
      <c r="B11" s="43"/>
      <c r="C11" s="64"/>
      <c r="D11" s="3" t="s">
        <v>16</v>
      </c>
      <c r="E11" s="3">
        <v>5</v>
      </c>
      <c r="F11" s="20">
        <v>8.3491605257160213</v>
      </c>
      <c r="G11" s="20">
        <f t="shared" si="0"/>
        <v>41.745802628580108</v>
      </c>
      <c r="H11" s="59"/>
      <c r="I11" s="67"/>
      <c r="J11" s="70"/>
      <c r="K11" s="1">
        <v>5</v>
      </c>
      <c r="L11" s="1">
        <f t="shared" si="1"/>
        <v>0</v>
      </c>
    </row>
    <row r="12" spans="2:20" x14ac:dyDescent="0.25">
      <c r="B12" s="43"/>
      <c r="C12" s="64"/>
      <c r="D12" s="3" t="s">
        <v>17</v>
      </c>
      <c r="E12" s="3">
        <v>5</v>
      </c>
      <c r="F12" s="20">
        <v>8.5086986249335244</v>
      </c>
      <c r="G12" s="20">
        <f t="shared" si="0"/>
        <v>42.54349312466762</v>
      </c>
      <c r="H12" s="59"/>
      <c r="I12" s="67"/>
      <c r="J12" s="70"/>
      <c r="K12" s="1">
        <v>5</v>
      </c>
      <c r="L12" s="1">
        <f t="shared" si="1"/>
        <v>0</v>
      </c>
    </row>
    <row r="13" spans="2:20" x14ac:dyDescent="0.25">
      <c r="B13" s="43"/>
      <c r="C13" s="64"/>
      <c r="D13" s="3" t="s">
        <v>90</v>
      </c>
      <c r="E13" s="3">
        <v>2</v>
      </c>
      <c r="F13" s="20">
        <v>15.330851629567727</v>
      </c>
      <c r="G13" s="20">
        <f t="shared" si="0"/>
        <v>30.661703259135454</v>
      </c>
      <c r="H13" s="59"/>
      <c r="I13" s="67"/>
      <c r="J13" s="70"/>
      <c r="K13" s="1">
        <v>2</v>
      </c>
      <c r="L13" s="1">
        <f t="shared" si="1"/>
        <v>0</v>
      </c>
    </row>
    <row r="14" spans="2:20" x14ac:dyDescent="0.25">
      <c r="B14" s="43"/>
      <c r="C14" s="64"/>
      <c r="D14" s="3" t="s">
        <v>91</v>
      </c>
      <c r="E14" s="3">
        <v>2</v>
      </c>
      <c r="F14" s="20">
        <v>2.5070272734179135</v>
      </c>
      <c r="G14" s="20">
        <f t="shared" si="0"/>
        <v>5.0140545468358271</v>
      </c>
      <c r="H14" s="59"/>
      <c r="I14" s="67"/>
      <c r="J14" s="70"/>
      <c r="K14" s="1">
        <v>2</v>
      </c>
      <c r="L14" s="1">
        <f t="shared" si="1"/>
        <v>0</v>
      </c>
    </row>
    <row r="15" spans="2:20" x14ac:dyDescent="0.25">
      <c r="B15" s="43"/>
      <c r="C15" s="64"/>
      <c r="D15" s="3" t="s">
        <v>21</v>
      </c>
      <c r="E15" s="3">
        <v>1</v>
      </c>
      <c r="F15" s="20">
        <v>27.979943781812654</v>
      </c>
      <c r="G15" s="20">
        <f t="shared" si="0"/>
        <v>27.979943781812654</v>
      </c>
      <c r="H15" s="59"/>
      <c r="I15" s="67"/>
      <c r="J15" s="70"/>
      <c r="K15" s="1">
        <v>1</v>
      </c>
      <c r="L15" s="1">
        <f t="shared" si="1"/>
        <v>0</v>
      </c>
    </row>
    <row r="16" spans="2:20" x14ac:dyDescent="0.25">
      <c r="B16" s="43"/>
      <c r="C16" s="64"/>
      <c r="D16" s="3" t="s">
        <v>22</v>
      </c>
      <c r="E16" s="3">
        <v>1</v>
      </c>
      <c r="F16" s="20">
        <v>4.4822608827774824</v>
      </c>
      <c r="G16" s="20">
        <f t="shared" si="0"/>
        <v>4.4822608827774824</v>
      </c>
      <c r="H16" s="59"/>
      <c r="I16" s="67"/>
      <c r="J16" s="70"/>
      <c r="K16" s="1">
        <v>1</v>
      </c>
      <c r="L16" s="1">
        <f t="shared" si="1"/>
        <v>0</v>
      </c>
    </row>
    <row r="17" spans="1:12" x14ac:dyDescent="0.25">
      <c r="B17" s="43"/>
      <c r="C17" s="64"/>
      <c r="D17" s="3" t="s">
        <v>23</v>
      </c>
      <c r="E17" s="3">
        <v>2</v>
      </c>
      <c r="F17" s="20">
        <v>5.2191749601154749</v>
      </c>
      <c r="G17" s="20">
        <f t="shared" si="0"/>
        <v>10.43834992023095</v>
      </c>
      <c r="H17" s="59"/>
      <c r="I17" s="67"/>
      <c r="J17" s="70"/>
      <c r="K17" s="1">
        <v>2</v>
      </c>
      <c r="L17" s="1">
        <f t="shared" si="1"/>
        <v>0</v>
      </c>
    </row>
    <row r="18" spans="1:12" x14ac:dyDescent="0.25">
      <c r="B18" s="43"/>
      <c r="C18" s="64"/>
      <c r="D18" s="3" t="s">
        <v>22</v>
      </c>
      <c r="E18" s="3">
        <v>1</v>
      </c>
      <c r="F18" s="20">
        <v>6.5866443819797915</v>
      </c>
      <c r="G18" s="20">
        <f t="shared" si="0"/>
        <v>6.5866443819797915</v>
      </c>
      <c r="H18" s="59"/>
      <c r="I18" s="67"/>
      <c r="J18" s="70"/>
      <c r="K18" s="1">
        <v>1</v>
      </c>
      <c r="L18" s="1">
        <f t="shared" si="1"/>
        <v>0</v>
      </c>
    </row>
    <row r="19" spans="1:12" x14ac:dyDescent="0.25">
      <c r="B19" s="43"/>
      <c r="C19" s="64"/>
      <c r="D19" s="3" t="s">
        <v>24</v>
      </c>
      <c r="E19" s="3">
        <v>2</v>
      </c>
      <c r="F19" s="20">
        <v>8.3491605257160213</v>
      </c>
      <c r="G19" s="20">
        <f t="shared" si="0"/>
        <v>16.698321051432043</v>
      </c>
      <c r="H19" s="59"/>
      <c r="I19" s="67"/>
      <c r="J19" s="70"/>
      <c r="K19" s="1">
        <v>2</v>
      </c>
      <c r="L19" s="1">
        <f t="shared" si="1"/>
        <v>0</v>
      </c>
    </row>
    <row r="20" spans="1:12" x14ac:dyDescent="0.25">
      <c r="B20" s="43"/>
      <c r="C20" s="65"/>
      <c r="D20" s="12" t="s">
        <v>25</v>
      </c>
      <c r="E20" s="14">
        <v>1</v>
      </c>
      <c r="F20" s="20">
        <v>20.519638380308439</v>
      </c>
      <c r="G20" s="20">
        <f t="shared" si="0"/>
        <v>20.519638380308439</v>
      </c>
      <c r="H20" s="60"/>
      <c r="I20" s="68"/>
      <c r="J20" s="71"/>
      <c r="K20" s="1">
        <v>1</v>
      </c>
      <c r="L20" s="1">
        <f t="shared" si="1"/>
        <v>0</v>
      </c>
    </row>
    <row r="21" spans="1:12" x14ac:dyDescent="0.25">
      <c r="B21" s="1"/>
      <c r="C21" s="1"/>
      <c r="D21" s="1"/>
      <c r="E21" s="32">
        <f>SUM(E8:E20)</f>
        <v>26</v>
      </c>
      <c r="F21" s="32"/>
      <c r="G21" s="32"/>
      <c r="H21" s="32"/>
      <c r="I21" s="32"/>
      <c r="J21" s="32"/>
      <c r="K21" s="32">
        <f>SUM(K8:K20)</f>
        <v>26</v>
      </c>
      <c r="L21" s="32">
        <f>SUM(L8:L20)</f>
        <v>0</v>
      </c>
    </row>
    <row r="22" spans="1:12" x14ac:dyDescent="0.25">
      <c r="B22" s="42">
        <v>41975</v>
      </c>
      <c r="C22" s="81" t="s">
        <v>102</v>
      </c>
      <c r="D22" s="31" t="s">
        <v>95</v>
      </c>
      <c r="E22" s="31">
        <v>1</v>
      </c>
      <c r="F22" s="39">
        <v>18.899999999999999</v>
      </c>
      <c r="G22" s="20">
        <f t="shared" ref="G22:G28" si="2">F22*E22</f>
        <v>18.899999999999999</v>
      </c>
      <c r="H22" s="43" t="s">
        <v>96</v>
      </c>
      <c r="I22" s="44">
        <f>SUM(G22:G25)</f>
        <v>59.849999999999994</v>
      </c>
      <c r="J22" s="43" t="s">
        <v>11</v>
      </c>
      <c r="K22" s="40">
        <v>1</v>
      </c>
      <c r="L22" s="40">
        <v>0</v>
      </c>
    </row>
    <row r="23" spans="1:12" x14ac:dyDescent="0.25">
      <c r="B23" s="42"/>
      <c r="C23" s="82"/>
      <c r="D23" s="31" t="s">
        <v>97</v>
      </c>
      <c r="E23" s="31">
        <v>1</v>
      </c>
      <c r="F23" s="39">
        <v>26.5</v>
      </c>
      <c r="G23" s="20">
        <f t="shared" si="2"/>
        <v>26.5</v>
      </c>
      <c r="H23" s="43"/>
      <c r="I23" s="43"/>
      <c r="J23" s="43"/>
      <c r="K23" s="40">
        <v>1</v>
      </c>
      <c r="L23" s="40">
        <v>0</v>
      </c>
    </row>
    <row r="24" spans="1:12" x14ac:dyDescent="0.25">
      <c r="B24" s="42"/>
      <c r="C24" s="82"/>
      <c r="D24" s="31" t="s">
        <v>98</v>
      </c>
      <c r="E24" s="31">
        <v>1</v>
      </c>
      <c r="F24" s="39">
        <v>2.5</v>
      </c>
      <c r="G24" s="20">
        <f t="shared" si="2"/>
        <v>2.5</v>
      </c>
      <c r="H24" s="43"/>
      <c r="I24" s="43"/>
      <c r="J24" s="43"/>
      <c r="K24" s="40">
        <v>1</v>
      </c>
      <c r="L24" s="40">
        <v>0</v>
      </c>
    </row>
    <row r="25" spans="1:12" ht="15.75" customHeight="1" x14ac:dyDescent="0.25">
      <c r="B25" s="42"/>
      <c r="C25" s="83"/>
      <c r="D25" s="31" t="s">
        <v>99</v>
      </c>
      <c r="E25" s="31">
        <v>1</v>
      </c>
      <c r="F25" s="39">
        <v>11.95</v>
      </c>
      <c r="G25" s="20">
        <f t="shared" si="2"/>
        <v>11.95</v>
      </c>
      <c r="H25" s="43"/>
      <c r="I25" s="43"/>
      <c r="J25" s="43"/>
      <c r="K25" s="40">
        <v>1</v>
      </c>
      <c r="L25" s="40">
        <v>0</v>
      </c>
    </row>
    <row r="26" spans="1:12" x14ac:dyDescent="0.25">
      <c r="B26" s="31"/>
      <c r="C26" s="38"/>
      <c r="D26" s="31"/>
      <c r="E26" s="31"/>
      <c r="F26" s="31"/>
      <c r="G26" s="20"/>
      <c r="H26" s="31"/>
      <c r="I26" s="31"/>
      <c r="J26" s="31"/>
      <c r="K26" s="40"/>
      <c r="L26" s="40"/>
    </row>
    <row r="27" spans="1:12" x14ac:dyDescent="0.25">
      <c r="B27" s="42">
        <v>41747</v>
      </c>
      <c r="C27" s="81" t="s">
        <v>102</v>
      </c>
      <c r="D27" s="31" t="s">
        <v>97</v>
      </c>
      <c r="E27" s="41">
        <v>1</v>
      </c>
      <c r="F27" s="39">
        <v>10.95</v>
      </c>
      <c r="G27" s="20">
        <f t="shared" si="2"/>
        <v>10.95</v>
      </c>
      <c r="H27" s="43" t="s">
        <v>26</v>
      </c>
      <c r="I27" s="44">
        <f>SUM(G27:G28)</f>
        <v>37.450000000000003</v>
      </c>
      <c r="J27" s="43" t="s">
        <v>11</v>
      </c>
      <c r="K27" s="40">
        <v>1</v>
      </c>
      <c r="L27" s="40">
        <v>0</v>
      </c>
    </row>
    <row r="28" spans="1:12" x14ac:dyDescent="0.25">
      <c r="B28" s="42"/>
      <c r="C28" s="83"/>
      <c r="D28" s="31" t="s">
        <v>100</v>
      </c>
      <c r="E28" s="41">
        <v>1</v>
      </c>
      <c r="F28" s="39">
        <v>26.5</v>
      </c>
      <c r="G28" s="20">
        <f t="shared" si="2"/>
        <v>26.5</v>
      </c>
      <c r="H28" s="43"/>
      <c r="I28" s="43"/>
      <c r="J28" s="43"/>
      <c r="K28" s="40">
        <v>1</v>
      </c>
      <c r="L28" s="40">
        <v>0</v>
      </c>
    </row>
    <row r="29" spans="1:12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25">
      <c r="A30" s="52" t="s">
        <v>33</v>
      </c>
      <c r="B30" s="53"/>
      <c r="C30" s="53"/>
      <c r="D30" s="54"/>
      <c r="E30" s="25"/>
      <c r="F30" s="25"/>
      <c r="G30" s="25"/>
      <c r="H30" s="25"/>
      <c r="I30" s="25"/>
      <c r="J30" s="25"/>
      <c r="K30" s="25"/>
      <c r="L30" s="25"/>
    </row>
    <row r="31" spans="1:12" ht="18.75" x14ac:dyDescent="0.3">
      <c r="A31" s="55"/>
      <c r="B31" s="56"/>
      <c r="C31" s="56"/>
      <c r="D31" s="57"/>
      <c r="E31" s="25"/>
      <c r="F31" s="50" t="s">
        <v>80</v>
      </c>
      <c r="G31" s="51"/>
      <c r="H31" s="25"/>
      <c r="I31" s="25"/>
      <c r="J31" s="25"/>
      <c r="K31" s="25"/>
      <c r="L31" s="25"/>
    </row>
    <row r="32" spans="1:12" ht="18.75" x14ac:dyDescent="0.3">
      <c r="B32" s="33" t="s">
        <v>3</v>
      </c>
      <c r="C32" s="33" t="s">
        <v>101</v>
      </c>
      <c r="D32" s="10" t="s">
        <v>0</v>
      </c>
      <c r="E32" s="7" t="s">
        <v>15</v>
      </c>
      <c r="F32" s="10" t="s">
        <v>19</v>
      </c>
      <c r="G32" s="27" t="s">
        <v>20</v>
      </c>
      <c r="H32" s="28"/>
      <c r="I32" s="22"/>
      <c r="J32" s="11"/>
      <c r="K32" s="5"/>
      <c r="L32" s="5"/>
    </row>
    <row r="33" spans="2:16" ht="15.75" customHeight="1" x14ac:dyDescent="0.25">
      <c r="B33" s="45" t="s">
        <v>38</v>
      </c>
      <c r="C33" s="46"/>
      <c r="D33" s="46"/>
      <c r="E33" s="46"/>
      <c r="F33" s="47"/>
      <c r="G33" s="1"/>
      <c r="H33" s="24" t="s">
        <v>65</v>
      </c>
      <c r="I33" s="5"/>
      <c r="J33" s="5"/>
      <c r="K33" s="5"/>
      <c r="L33" s="5"/>
    </row>
    <row r="34" spans="2:16" x14ac:dyDescent="0.25">
      <c r="B34" s="1"/>
      <c r="C34" s="1"/>
      <c r="D34" s="1" t="s">
        <v>34</v>
      </c>
      <c r="E34" s="1">
        <v>1</v>
      </c>
      <c r="F34" s="1">
        <v>150</v>
      </c>
      <c r="G34" s="23">
        <f>F34*E34</f>
        <v>150</v>
      </c>
      <c r="H34" s="24"/>
      <c r="I34" s="5"/>
      <c r="J34" s="5"/>
      <c r="K34" s="5"/>
      <c r="L34" s="5"/>
    </row>
    <row r="35" spans="2:16" x14ac:dyDescent="0.25">
      <c r="B35" s="1"/>
      <c r="C35" s="1"/>
      <c r="D35" s="1" t="s">
        <v>81</v>
      </c>
      <c r="E35" s="1">
        <v>1</v>
      </c>
      <c r="F35" s="1">
        <v>50</v>
      </c>
      <c r="G35" s="23">
        <f t="shared" ref="G35:G67" si="3">F35*E35</f>
        <v>50</v>
      </c>
      <c r="H35" s="24"/>
      <c r="I35" s="5"/>
      <c r="J35" s="5"/>
      <c r="K35" s="5"/>
      <c r="L35" s="5"/>
    </row>
    <row r="36" spans="2:16" ht="15" customHeight="1" x14ac:dyDescent="0.25">
      <c r="B36" s="1"/>
      <c r="C36" s="1"/>
      <c r="D36" s="1" t="s">
        <v>68</v>
      </c>
      <c r="E36" s="1">
        <v>1</v>
      </c>
      <c r="F36" s="1">
        <v>400</v>
      </c>
      <c r="G36" s="23">
        <f t="shared" si="3"/>
        <v>400</v>
      </c>
      <c r="H36" s="24" t="s">
        <v>66</v>
      </c>
      <c r="I36" s="5"/>
      <c r="J36" s="76" t="s">
        <v>35</v>
      </c>
      <c r="K36" s="76"/>
      <c r="L36" s="76"/>
      <c r="M36" s="76"/>
      <c r="N36" s="77">
        <f>SUM(G34:G73)-G52+I4-G66-G65+I22+I27</f>
        <v>3591.4900000000002</v>
      </c>
      <c r="O36" t="s">
        <v>74</v>
      </c>
    </row>
    <row r="37" spans="2:16" ht="15" customHeight="1" x14ac:dyDescent="0.25">
      <c r="B37" s="1"/>
      <c r="C37" s="1"/>
      <c r="D37" s="1" t="s">
        <v>36</v>
      </c>
      <c r="E37" s="1">
        <v>2</v>
      </c>
      <c r="F37" s="1">
        <v>60</v>
      </c>
      <c r="G37" s="23">
        <f t="shared" si="3"/>
        <v>120</v>
      </c>
      <c r="H37" s="24"/>
      <c r="I37" s="5"/>
      <c r="J37" s="76"/>
      <c r="K37" s="76"/>
      <c r="L37" s="76"/>
      <c r="M37" s="76"/>
      <c r="N37" s="77"/>
    </row>
    <row r="38" spans="2:16" x14ac:dyDescent="0.25">
      <c r="B38" s="1"/>
      <c r="C38" s="1"/>
      <c r="D38" s="1" t="s">
        <v>62</v>
      </c>
      <c r="E38" s="1">
        <v>1</v>
      </c>
      <c r="F38" s="1">
        <v>300</v>
      </c>
      <c r="G38" s="23">
        <f t="shared" si="3"/>
        <v>300</v>
      </c>
      <c r="H38" s="75" t="s">
        <v>76</v>
      </c>
      <c r="I38" s="5" t="s">
        <v>47</v>
      </c>
      <c r="J38" s="5"/>
      <c r="K38" s="5"/>
      <c r="L38" s="5"/>
    </row>
    <row r="39" spans="2:16" ht="17.25" customHeight="1" x14ac:dyDescent="0.3">
      <c r="B39" s="1"/>
      <c r="C39" s="1"/>
      <c r="D39" s="1" t="s">
        <v>82</v>
      </c>
      <c r="E39" s="1">
        <v>1</v>
      </c>
      <c r="F39" s="1">
        <v>50</v>
      </c>
      <c r="G39" s="23">
        <f t="shared" si="3"/>
        <v>50</v>
      </c>
      <c r="H39" s="75"/>
      <c r="I39" s="29" t="s">
        <v>77</v>
      </c>
      <c r="J39" s="5"/>
      <c r="K39" s="5"/>
      <c r="L39" s="78" t="s">
        <v>40</v>
      </c>
      <c r="M39" s="78"/>
      <c r="N39" s="34">
        <f>N40-G36</f>
        <v>3719.29</v>
      </c>
    </row>
    <row r="40" spans="2:16" ht="19.5" customHeight="1" x14ac:dyDescent="0.3">
      <c r="B40" s="1"/>
      <c r="C40" s="1"/>
      <c r="D40" s="1" t="s">
        <v>83</v>
      </c>
      <c r="E40" s="1">
        <v>1</v>
      </c>
      <c r="F40" s="1">
        <v>50</v>
      </c>
      <c r="G40" s="23">
        <f t="shared" si="3"/>
        <v>50</v>
      </c>
      <c r="H40" s="75"/>
      <c r="I40" s="29" t="s">
        <v>78</v>
      </c>
      <c r="J40" s="5"/>
      <c r="L40" s="79" t="s">
        <v>75</v>
      </c>
      <c r="M40" s="79"/>
      <c r="N40" s="35">
        <f>N36+G65+G66</f>
        <v>4119.29</v>
      </c>
      <c r="P40" s="13"/>
    </row>
    <row r="41" spans="2:16" ht="15" customHeight="1" x14ac:dyDescent="0.25">
      <c r="B41" s="1"/>
      <c r="C41" s="1"/>
      <c r="D41" s="1" t="s">
        <v>56</v>
      </c>
      <c r="E41" s="1">
        <v>1</v>
      </c>
      <c r="F41" s="1">
        <v>100</v>
      </c>
      <c r="G41" s="23">
        <f t="shared" si="3"/>
        <v>100</v>
      </c>
      <c r="H41" s="24"/>
      <c r="I41" s="29" t="s">
        <v>92</v>
      </c>
      <c r="J41" s="5"/>
      <c r="K41" s="5"/>
      <c r="L41" s="5"/>
      <c r="P41" s="13"/>
    </row>
    <row r="42" spans="2:16" ht="15" customHeight="1" x14ac:dyDescent="0.25">
      <c r="B42" s="1"/>
      <c r="C42" s="1"/>
      <c r="D42" s="1" t="s">
        <v>84</v>
      </c>
      <c r="E42" s="1">
        <v>1</v>
      </c>
      <c r="F42" s="1">
        <v>100</v>
      </c>
      <c r="G42" s="1">
        <f t="shared" si="3"/>
        <v>100</v>
      </c>
      <c r="I42" s="5"/>
      <c r="J42" s="5"/>
      <c r="K42" s="5"/>
      <c r="L42" s="5"/>
      <c r="P42" s="13"/>
    </row>
    <row r="43" spans="2:16" x14ac:dyDescent="0.25">
      <c r="B43" s="1"/>
      <c r="C43" s="1"/>
      <c r="D43" s="1" t="s">
        <v>85</v>
      </c>
      <c r="E43" s="1">
        <v>1</v>
      </c>
      <c r="F43" s="1">
        <v>100</v>
      </c>
      <c r="G43" s="23">
        <f t="shared" si="3"/>
        <v>100</v>
      </c>
      <c r="H43" s="24"/>
      <c r="I43" s="5"/>
      <c r="J43" s="5"/>
      <c r="K43" s="5"/>
      <c r="L43" s="5"/>
      <c r="O43" t="s">
        <v>61</v>
      </c>
      <c r="P43" s="13"/>
    </row>
    <row r="44" spans="2:16" x14ac:dyDescent="0.25">
      <c r="B44" s="1"/>
      <c r="C44" s="1"/>
      <c r="D44" s="1" t="s">
        <v>39</v>
      </c>
      <c r="E44" s="1">
        <v>1</v>
      </c>
      <c r="F44" s="1">
        <v>120</v>
      </c>
      <c r="G44" s="23">
        <f t="shared" si="3"/>
        <v>120</v>
      </c>
      <c r="H44" s="24"/>
      <c r="K44" s="5"/>
      <c r="L44" s="5"/>
      <c r="N44" s="5" t="s">
        <v>41</v>
      </c>
      <c r="O44" s="29" t="s">
        <v>42</v>
      </c>
      <c r="P44" s="13"/>
    </row>
    <row r="45" spans="2:16" x14ac:dyDescent="0.25">
      <c r="B45" s="48" t="s">
        <v>51</v>
      </c>
      <c r="C45" s="80"/>
      <c r="D45" s="49"/>
      <c r="E45" s="1"/>
      <c r="F45" s="1"/>
      <c r="G45" s="23"/>
      <c r="H45" s="24" t="s">
        <v>79</v>
      </c>
      <c r="K45" s="5"/>
      <c r="L45" s="5"/>
      <c r="N45" s="5"/>
      <c r="O45" s="29" t="s">
        <v>43</v>
      </c>
      <c r="P45" s="13"/>
    </row>
    <row r="46" spans="2:16" x14ac:dyDescent="0.25">
      <c r="B46" s="1"/>
      <c r="C46" s="1"/>
      <c r="D46" s="1" t="s">
        <v>16</v>
      </c>
      <c r="E46" s="1">
        <v>5</v>
      </c>
      <c r="F46" s="1">
        <v>40</v>
      </c>
      <c r="G46" s="23">
        <f t="shared" si="3"/>
        <v>200</v>
      </c>
      <c r="H46" s="24"/>
      <c r="I46" s="5"/>
      <c r="J46" s="5"/>
      <c r="K46" s="5"/>
      <c r="L46" s="5"/>
      <c r="P46" s="13"/>
    </row>
    <row r="47" spans="2:16" x14ac:dyDescent="0.25">
      <c r="B47" s="1"/>
      <c r="C47" s="1"/>
      <c r="D47" s="1" t="s">
        <v>63</v>
      </c>
      <c r="E47" s="1">
        <v>1</v>
      </c>
      <c r="F47" s="1">
        <v>100</v>
      </c>
      <c r="G47" s="23">
        <f t="shared" si="3"/>
        <v>100</v>
      </c>
      <c r="H47" s="24"/>
      <c r="I47" s="5"/>
      <c r="J47" s="5"/>
      <c r="K47" s="5"/>
      <c r="L47" s="5"/>
      <c r="P47" s="13"/>
    </row>
    <row r="48" spans="2:16" x14ac:dyDescent="0.25">
      <c r="B48" s="1"/>
      <c r="C48" s="1"/>
      <c r="D48" s="1" t="s">
        <v>17</v>
      </c>
      <c r="E48" s="1">
        <v>5</v>
      </c>
      <c r="F48" s="1">
        <v>40</v>
      </c>
      <c r="G48" s="23">
        <f t="shared" si="3"/>
        <v>200</v>
      </c>
      <c r="H48" s="24"/>
      <c r="K48" s="5"/>
      <c r="L48" s="5"/>
      <c r="P48" s="13"/>
    </row>
    <row r="49" spans="2:16" x14ac:dyDescent="0.25">
      <c r="B49" s="1"/>
      <c r="C49" s="1"/>
      <c r="D49" s="1" t="s">
        <v>44</v>
      </c>
      <c r="E49" s="1">
        <v>4</v>
      </c>
      <c r="F49" s="1">
        <v>50</v>
      </c>
      <c r="G49" s="23">
        <f t="shared" si="3"/>
        <v>200</v>
      </c>
      <c r="H49" s="24"/>
      <c r="K49" s="5"/>
      <c r="L49" s="5"/>
      <c r="P49" s="13"/>
    </row>
    <row r="50" spans="2:16" x14ac:dyDescent="0.25">
      <c r="B50" s="1"/>
      <c r="C50" s="1"/>
      <c r="D50" s="1"/>
      <c r="E50" s="1"/>
      <c r="F50" s="1"/>
      <c r="G50" s="23">
        <f t="shared" si="3"/>
        <v>0</v>
      </c>
      <c r="H50" s="24"/>
      <c r="K50" s="5"/>
      <c r="L50" s="5"/>
      <c r="P50" s="13"/>
    </row>
    <row r="51" spans="2:16" x14ac:dyDescent="0.25">
      <c r="B51" s="1"/>
      <c r="C51" s="1"/>
      <c r="D51" s="1"/>
      <c r="E51" s="1"/>
      <c r="F51" s="1"/>
      <c r="G51" s="23">
        <f t="shared" si="3"/>
        <v>0</v>
      </c>
      <c r="H51" s="24"/>
      <c r="K51" s="5"/>
      <c r="L51" s="5"/>
      <c r="P51" s="13"/>
    </row>
    <row r="52" spans="2:16" ht="15.75" x14ac:dyDescent="0.25">
      <c r="B52" s="45" t="s">
        <v>86</v>
      </c>
      <c r="C52" s="46"/>
      <c r="D52" s="46"/>
      <c r="E52" s="46"/>
      <c r="F52" s="47"/>
      <c r="G52" s="23">
        <f>SUM(G53:G66)</f>
        <v>1717.6</v>
      </c>
      <c r="H52" s="5"/>
      <c r="I52" s="5" t="s">
        <v>53</v>
      </c>
      <c r="J52" s="5"/>
      <c r="K52" s="5"/>
      <c r="L52" s="5"/>
      <c r="P52" s="13"/>
    </row>
    <row r="53" spans="2:16" x14ac:dyDescent="0.25">
      <c r="B53" s="1"/>
      <c r="C53" s="1"/>
      <c r="D53" s="1" t="s">
        <v>45</v>
      </c>
      <c r="E53" s="1">
        <v>2</v>
      </c>
      <c r="F53" s="1">
        <v>120</v>
      </c>
      <c r="G53" s="23">
        <f t="shared" si="3"/>
        <v>240</v>
      </c>
      <c r="H53" s="5"/>
      <c r="I53" s="5" t="s">
        <v>46</v>
      </c>
      <c r="J53" s="5"/>
      <c r="K53" s="5"/>
      <c r="L53" s="5"/>
    </row>
    <row r="54" spans="2:16" x14ac:dyDescent="0.25">
      <c r="B54" s="1"/>
      <c r="C54" s="1"/>
      <c r="D54" s="1" t="s">
        <v>67</v>
      </c>
      <c r="E54" s="1">
        <v>1</v>
      </c>
      <c r="F54" s="1">
        <v>250</v>
      </c>
      <c r="G54" s="23">
        <f t="shared" si="3"/>
        <v>250</v>
      </c>
      <c r="I54" s="5" t="s">
        <v>47</v>
      </c>
      <c r="J54" s="5" t="s">
        <v>48</v>
      </c>
    </row>
    <row r="55" spans="2:16" x14ac:dyDescent="0.25">
      <c r="B55" s="1"/>
      <c r="C55" s="1"/>
      <c r="D55" s="1" t="s">
        <v>93</v>
      </c>
      <c r="E55" s="1">
        <v>1</v>
      </c>
      <c r="F55" s="1">
        <v>150</v>
      </c>
      <c r="G55" s="1">
        <f t="shared" si="3"/>
        <v>150</v>
      </c>
      <c r="I55" s="5"/>
      <c r="J55" s="5" t="s">
        <v>60</v>
      </c>
    </row>
    <row r="56" spans="2:16" x14ac:dyDescent="0.25">
      <c r="B56" s="1"/>
      <c r="C56" s="1"/>
      <c r="D56" s="1" t="s">
        <v>50</v>
      </c>
      <c r="E56" s="1">
        <v>1</v>
      </c>
      <c r="F56" s="1">
        <v>60</v>
      </c>
      <c r="G56" s="1">
        <f t="shared" si="3"/>
        <v>60</v>
      </c>
      <c r="I56" s="5"/>
      <c r="J56" s="5" t="s">
        <v>57</v>
      </c>
    </row>
    <row r="57" spans="2:16" x14ac:dyDescent="0.25">
      <c r="B57" s="1"/>
      <c r="C57" s="1"/>
      <c r="D57" s="1" t="s">
        <v>54</v>
      </c>
      <c r="E57" s="1">
        <v>2</v>
      </c>
      <c r="F57" s="1">
        <v>74.900000000000006</v>
      </c>
      <c r="G57" s="1">
        <f t="shared" si="3"/>
        <v>149.80000000000001</v>
      </c>
      <c r="J57" s="30" t="s">
        <v>58</v>
      </c>
    </row>
    <row r="58" spans="2:16" x14ac:dyDescent="0.25">
      <c r="B58" s="1"/>
      <c r="C58" s="1"/>
      <c r="D58" s="1" t="s">
        <v>55</v>
      </c>
      <c r="E58" s="1">
        <v>1</v>
      </c>
      <c r="F58" s="1">
        <v>50</v>
      </c>
      <c r="G58" s="1">
        <f t="shared" si="3"/>
        <v>50</v>
      </c>
      <c r="J58" s="30" t="s">
        <v>49</v>
      </c>
    </row>
    <row r="59" spans="2:16" x14ac:dyDescent="0.25">
      <c r="B59" s="1"/>
      <c r="C59" s="1"/>
      <c r="D59" s="1" t="s">
        <v>64</v>
      </c>
      <c r="E59" s="1">
        <v>1</v>
      </c>
      <c r="F59" s="1">
        <v>100</v>
      </c>
      <c r="G59" s="1">
        <f t="shared" si="3"/>
        <v>100</v>
      </c>
      <c r="H59" t="s">
        <v>59</v>
      </c>
    </row>
    <row r="60" spans="2:16" x14ac:dyDescent="0.25">
      <c r="B60" s="1"/>
      <c r="C60" s="1"/>
      <c r="D60" s="1" t="s">
        <v>70</v>
      </c>
      <c r="E60" s="1">
        <v>4</v>
      </c>
      <c r="F60" s="1">
        <v>15</v>
      </c>
      <c r="G60" s="1">
        <f t="shared" si="3"/>
        <v>60</v>
      </c>
    </row>
    <row r="61" spans="2:16" x14ac:dyDescent="0.25">
      <c r="B61" s="1"/>
      <c r="C61" s="1"/>
      <c r="D61" s="1" t="s">
        <v>69</v>
      </c>
      <c r="E61" s="1">
        <v>4</v>
      </c>
      <c r="F61" s="1">
        <v>10</v>
      </c>
      <c r="G61" s="1">
        <f t="shared" si="3"/>
        <v>40</v>
      </c>
    </row>
    <row r="62" spans="2:16" x14ac:dyDescent="0.25">
      <c r="B62" s="1"/>
      <c r="C62" s="1"/>
      <c r="D62" s="1" t="s">
        <v>87</v>
      </c>
      <c r="E62" s="1">
        <v>2</v>
      </c>
      <c r="F62" s="1">
        <v>20</v>
      </c>
      <c r="G62" s="1">
        <f t="shared" si="3"/>
        <v>40</v>
      </c>
    </row>
    <row r="63" spans="2:16" x14ac:dyDescent="0.25">
      <c r="B63" s="1"/>
      <c r="C63" s="1"/>
      <c r="D63" s="1" t="s">
        <v>94</v>
      </c>
      <c r="E63" s="1"/>
      <c r="F63" s="1"/>
      <c r="G63" s="1">
        <v>50</v>
      </c>
    </row>
    <row r="64" spans="2:16" x14ac:dyDescent="0.25">
      <c r="B64" s="36" t="s">
        <v>71</v>
      </c>
      <c r="C64" s="36"/>
      <c r="D64" s="1"/>
      <c r="E64" s="1"/>
      <c r="F64" s="1"/>
      <c r="G64" s="1">
        <f t="shared" si="3"/>
        <v>0</v>
      </c>
    </row>
    <row r="65" spans="2:7" x14ac:dyDescent="0.25">
      <c r="B65" s="37"/>
      <c r="C65" s="37"/>
      <c r="D65" s="1" t="s">
        <v>72</v>
      </c>
      <c r="E65" s="1">
        <v>1</v>
      </c>
      <c r="F65" s="1">
        <v>229</v>
      </c>
      <c r="G65" s="1">
        <f t="shared" si="3"/>
        <v>229</v>
      </c>
    </row>
    <row r="66" spans="2:7" x14ac:dyDescent="0.25">
      <c r="D66" s="1" t="s">
        <v>73</v>
      </c>
      <c r="E66" s="1">
        <v>1</v>
      </c>
      <c r="F66" s="1">
        <v>298.8</v>
      </c>
      <c r="G66" s="1">
        <f t="shared" si="3"/>
        <v>298.8</v>
      </c>
    </row>
    <row r="67" spans="2:7" x14ac:dyDescent="0.25">
      <c r="D67" s="1"/>
      <c r="E67" s="1"/>
      <c r="F67" s="1"/>
      <c r="G67" s="1">
        <f t="shared" si="3"/>
        <v>0</v>
      </c>
    </row>
    <row r="68" spans="2:7" x14ac:dyDescent="0.25">
      <c r="D68" s="1" t="s">
        <v>37</v>
      </c>
      <c r="E68" s="1">
        <v>1</v>
      </c>
      <c r="F68" s="1">
        <v>50</v>
      </c>
      <c r="G68" s="1">
        <f>F68*E68</f>
        <v>50</v>
      </c>
    </row>
  </sheetData>
  <mergeCells count="36">
    <mergeCell ref="H38:H40"/>
    <mergeCell ref="J36:M37"/>
    <mergeCell ref="N36:N37"/>
    <mergeCell ref="L39:M39"/>
    <mergeCell ref="L40:M40"/>
    <mergeCell ref="B4:B6"/>
    <mergeCell ref="H8:H20"/>
    <mergeCell ref="T5:T6"/>
    <mergeCell ref="D1:M1"/>
    <mergeCell ref="H4:H6"/>
    <mergeCell ref="I4:I6"/>
    <mergeCell ref="J4:J6"/>
    <mergeCell ref="F2:G2"/>
    <mergeCell ref="N2:O2"/>
    <mergeCell ref="S5:S6"/>
    <mergeCell ref="R5:R6"/>
    <mergeCell ref="I8:I20"/>
    <mergeCell ref="J8:J20"/>
    <mergeCell ref="B8:B20"/>
    <mergeCell ref="C4:C6"/>
    <mergeCell ref="C8:C20"/>
    <mergeCell ref="B52:F52"/>
    <mergeCell ref="B45:D45"/>
    <mergeCell ref="F31:G31"/>
    <mergeCell ref="A30:D31"/>
    <mergeCell ref="B33:F33"/>
    <mergeCell ref="B22:B25"/>
    <mergeCell ref="H22:H25"/>
    <mergeCell ref="I22:I25"/>
    <mergeCell ref="J22:J25"/>
    <mergeCell ref="B27:B28"/>
    <mergeCell ref="H27:H28"/>
    <mergeCell ref="I27:I28"/>
    <mergeCell ref="J27:J28"/>
    <mergeCell ref="C22:C25"/>
    <mergeCell ref="C27:C28"/>
  </mergeCells>
  <conditionalFormatting sqref="S5:T5">
    <cfRule type="cellIs" dxfId="1" priority="2" operator="lessThan">
      <formula>0</formula>
    </cfRule>
    <cfRule type="cellIs" dxfId="0" priority="3" operator="greaterThan">
      <formula>0</formula>
    </cfRule>
  </conditionalFormatting>
  <hyperlinks>
    <hyperlink ref="O44" r:id="rId1"/>
    <hyperlink ref="O45" r:id="rId2"/>
    <hyperlink ref="I39" r:id="rId3"/>
    <hyperlink ref="I40" r:id="rId4"/>
    <hyperlink ref="I4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2014-04-18T18:23:32Z</dcterms:modified>
</cp:coreProperties>
</file>